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0400" windowHeight="7875" tabRatio="905" firstSheet="21" activeTab="27"/>
  </bookViews>
  <sheets>
    <sheet name="فهرست" sheetId="52" r:id="rId1"/>
    <sheet name="بورس و فرابورس" sheetId="40" r:id="rId2"/>
    <sheet name="ارزش بورس " sheetId="79" r:id="rId3"/>
    <sheet name="ارزش فرابورس" sheetId="80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 " sheetId="68" r:id="rId15"/>
    <sheet name="معاملات فرابورس-صنایع-تعداد" sheetId="11" r:id="rId16"/>
    <sheet name="معاملات بورس کالا و انرژی" sheetId="26" r:id="rId17"/>
    <sheet name="شاخص ها" sheetId="14" r:id="rId18"/>
    <sheet name="نمودار شاخص بورس و فرابورس" sheetId="59" r:id="rId19"/>
    <sheet name="MSCI" sheetId="30" r:id="rId20"/>
    <sheet name="نسبت pe" sheetId="46" r:id="rId21"/>
    <sheet name="نمودار pe بازار" sheetId="81" r:id="rId22"/>
    <sheet name="بیشترین حجم مناطق-حقیقی و حقوقی" sheetId="87" r:id="rId23"/>
    <sheet name="آمار معاملات حقیقی و حقوقی " sheetId="88" r:id="rId24"/>
    <sheet name="خرید و فروش حقیقی و حقوقی " sheetId="89" r:id="rId25"/>
    <sheet name="نسبت معاملات حقیقی و حقوقی " sheetId="90" r:id="rId26"/>
    <sheet name="صندوق" sheetId="74" r:id="rId27"/>
    <sheet name="آمار تامین مالی" sheetId="44" r:id="rId28"/>
    <sheet name="مانده اوراق تامین مالی" sheetId="45" r:id="rId29"/>
    <sheet name="توقف-بسته و تا پایان ماه باز  " sheetId="54" r:id="rId30"/>
    <sheet name=" توقف در ماه بسته و همچنان بسته" sheetId="55" r:id="rId31"/>
    <sheet name="توقف نماد-در کل ماه بسته بودن" sheetId="56" r:id="rId32"/>
  </sheets>
  <definedNames>
    <definedName name="_xlnm._FilterDatabase" localSheetId="2" hidden="1">'ارزش بورس '!$A$29:$G$29</definedName>
    <definedName name="_xlnm._FilterDatabase" localSheetId="3" hidden="1">'ارزش فرابورس'!$A$31:$G$81</definedName>
    <definedName name="_xlnm._FilterDatabase" localSheetId="9" hidden="1">'معاملات بورس - صنایع - تعداد'!$H$21:$I$65</definedName>
    <definedName name="_xlnm._FilterDatabase" localSheetId="13" hidden="1">'معاملات فرابورس-صنایع- ارزش'!$B$18:$H$18</definedName>
    <definedName name="_xlnm._FilterDatabase" localSheetId="15" hidden="1">'معاملات فرابورس-صنایع-تعداد'!$C$20:$I$20</definedName>
    <definedName name="_xlnm._FilterDatabase" localSheetId="14" hidden="1">'معاملات فرابورس-صنایع-حجم '!$B$19:$H$19</definedName>
    <definedName name="_Toc486774299" localSheetId="29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L33" i="6" l="1"/>
  <c r="B10" i="45" l="1"/>
  <c r="B12" i="45" s="1"/>
  <c r="C4" i="45" s="1"/>
  <c r="C5" i="45" l="1"/>
  <c r="C3" i="45"/>
  <c r="C11" i="45"/>
  <c r="C9" i="45"/>
  <c r="C7" i="45"/>
  <c r="C12" i="45"/>
  <c r="C10" i="45"/>
  <c r="C8" i="45"/>
  <c r="C6" i="45"/>
  <c r="C21" i="90"/>
  <c r="D21" i="90" s="1"/>
  <c r="H21" i="90" s="1"/>
  <c r="G21" i="90"/>
  <c r="C22" i="90"/>
  <c r="G22" i="90"/>
  <c r="C23" i="90"/>
  <c r="G23" i="90"/>
  <c r="C24" i="90"/>
  <c r="D24" i="90" s="1"/>
  <c r="H24" i="90" s="1"/>
  <c r="G24" i="90"/>
  <c r="C3" i="89"/>
  <c r="D3" i="89"/>
  <c r="E3" i="89" s="1"/>
  <c r="E4" i="89"/>
  <c r="E5" i="89"/>
  <c r="E6" i="89"/>
  <c r="E7" i="89"/>
  <c r="C8" i="89"/>
  <c r="D8" i="89"/>
  <c r="E9" i="89"/>
  <c r="E10" i="89"/>
  <c r="E11" i="89"/>
  <c r="E12" i="89"/>
  <c r="C14" i="89"/>
  <c r="D14" i="89"/>
  <c r="E14" i="89" s="1"/>
  <c r="E15" i="89"/>
  <c r="E16" i="89"/>
  <c r="E17" i="89"/>
  <c r="E18" i="89"/>
  <c r="C19" i="89"/>
  <c r="D19" i="89"/>
  <c r="E20" i="89"/>
  <c r="E21" i="89"/>
  <c r="E22" i="89"/>
  <c r="E23" i="89"/>
  <c r="D3" i="88"/>
  <c r="F3" i="88"/>
  <c r="D4" i="88"/>
  <c r="F4" i="88"/>
  <c r="I4" i="88"/>
  <c r="K4" i="88"/>
  <c r="D5" i="88"/>
  <c r="F5" i="88"/>
  <c r="I5" i="88"/>
  <c r="K5" i="88"/>
  <c r="D6" i="88"/>
  <c r="F6" i="88"/>
  <c r="I6" i="88"/>
  <c r="K6" i="88"/>
  <c r="D7" i="88"/>
  <c r="F7" i="88"/>
  <c r="I7" i="88"/>
  <c r="K7" i="88"/>
  <c r="D8" i="88"/>
  <c r="F8" i="88"/>
  <c r="I8" i="88"/>
  <c r="K8" i="88"/>
  <c r="D9" i="88"/>
  <c r="F9" i="88"/>
  <c r="I9" i="88"/>
  <c r="K9" i="88"/>
  <c r="D10" i="88"/>
  <c r="F10" i="88"/>
  <c r="I10" i="88"/>
  <c r="K10" i="88"/>
  <c r="D11" i="88"/>
  <c r="F11" i="88"/>
  <c r="I11" i="88"/>
  <c r="K11" i="88"/>
  <c r="D12" i="88"/>
  <c r="F12" i="88"/>
  <c r="I12" i="88"/>
  <c r="K12" i="88"/>
  <c r="D13" i="88"/>
  <c r="F13" i="88"/>
  <c r="I13" i="88"/>
  <c r="K13" i="88"/>
  <c r="D14" i="88"/>
  <c r="F14" i="88"/>
  <c r="I14" i="88"/>
  <c r="K14" i="88"/>
  <c r="D15" i="88"/>
  <c r="F15" i="88"/>
  <c r="J15" i="88"/>
  <c r="L15" i="88"/>
  <c r="D16" i="88"/>
  <c r="F16" i="88"/>
  <c r="I16" i="88"/>
  <c r="K16" i="88"/>
  <c r="D17" i="88"/>
  <c r="F17" i="88"/>
  <c r="I17" i="88"/>
  <c r="K17" i="88"/>
  <c r="D18" i="88"/>
  <c r="F18" i="88"/>
  <c r="I18" i="88"/>
  <c r="K18" i="88"/>
  <c r="D19" i="88"/>
  <c r="F19" i="88"/>
  <c r="I19" i="88"/>
  <c r="K19" i="88"/>
  <c r="D20" i="88"/>
  <c r="F20" i="88"/>
  <c r="I20" i="88"/>
  <c r="K20" i="88"/>
  <c r="D21" i="88"/>
  <c r="F21" i="88"/>
  <c r="I21" i="88"/>
  <c r="K21" i="88"/>
  <c r="D22" i="88"/>
  <c r="F22" i="88"/>
  <c r="I22" i="88"/>
  <c r="K22" i="88"/>
  <c r="D23" i="88"/>
  <c r="F23" i="88"/>
  <c r="I23" i="88"/>
  <c r="K23" i="88"/>
  <c r="D24" i="88"/>
  <c r="F24" i="88"/>
  <c r="I24" i="88"/>
  <c r="K24" i="88"/>
  <c r="D25" i="88"/>
  <c r="F25" i="88"/>
  <c r="I25" i="88"/>
  <c r="K25" i="88"/>
  <c r="D26" i="88"/>
  <c r="F26" i="88"/>
  <c r="I26" i="88"/>
  <c r="K26" i="88"/>
  <c r="D27" i="88"/>
  <c r="F27" i="88"/>
  <c r="I27" i="88"/>
  <c r="K27" i="88"/>
  <c r="D28" i="88"/>
  <c r="F28" i="88"/>
  <c r="I28" i="88"/>
  <c r="K28" i="88"/>
  <c r="D29" i="88"/>
  <c r="F29" i="88"/>
  <c r="I29" i="88"/>
  <c r="K29" i="88"/>
  <c r="D30" i="88"/>
  <c r="F30" i="88"/>
  <c r="I30" i="88"/>
  <c r="K30" i="88"/>
  <c r="D31" i="88"/>
  <c r="F31" i="88"/>
  <c r="I31" i="88"/>
  <c r="K31" i="88"/>
  <c r="D32" i="88"/>
  <c r="F32" i="88"/>
  <c r="I32" i="88"/>
  <c r="K32" i="88"/>
  <c r="I33" i="88"/>
  <c r="K33" i="88"/>
  <c r="D38" i="88"/>
  <c r="F38" i="88"/>
  <c r="I38" i="88"/>
  <c r="K38" i="88"/>
  <c r="D39" i="88"/>
  <c r="F39" i="88"/>
  <c r="I39" i="88"/>
  <c r="K39" i="88"/>
  <c r="D40" i="88"/>
  <c r="F40" i="88"/>
  <c r="I40" i="88"/>
  <c r="K40" i="88"/>
  <c r="D41" i="88"/>
  <c r="F41" i="88"/>
  <c r="I41" i="88"/>
  <c r="K41" i="88"/>
  <c r="D42" i="88"/>
  <c r="F42" i="88"/>
  <c r="I42" i="88"/>
  <c r="K42" i="88"/>
  <c r="D43" i="88"/>
  <c r="F43" i="88"/>
  <c r="I43" i="88"/>
  <c r="K43" i="88"/>
  <c r="D44" i="88"/>
  <c r="F44" i="88"/>
  <c r="I44" i="88"/>
  <c r="K44" i="88"/>
  <c r="D45" i="88"/>
  <c r="F45" i="88"/>
  <c r="I45" i="88"/>
  <c r="K45" i="88"/>
  <c r="D46" i="88"/>
  <c r="F46" i="88"/>
  <c r="I46" i="88"/>
  <c r="K46" i="88"/>
  <c r="D47" i="88"/>
  <c r="F47" i="88"/>
  <c r="I47" i="88"/>
  <c r="K47" i="88"/>
  <c r="D48" i="88"/>
  <c r="F48" i="88"/>
  <c r="I48" i="88"/>
  <c r="K48" i="88"/>
  <c r="D49" i="88"/>
  <c r="F49" i="88"/>
  <c r="I49" i="88"/>
  <c r="K49" i="88"/>
  <c r="D50" i="88"/>
  <c r="F50" i="88"/>
  <c r="I50" i="88"/>
  <c r="K50" i="88"/>
  <c r="D51" i="88"/>
  <c r="F51" i="88"/>
  <c r="I51" i="88"/>
  <c r="K51" i="88"/>
  <c r="D52" i="88"/>
  <c r="F52" i="88"/>
  <c r="I52" i="88"/>
  <c r="K52" i="88"/>
  <c r="L52" i="88" s="1"/>
  <c r="D53" i="88"/>
  <c r="F53" i="88"/>
  <c r="I53" i="88"/>
  <c r="K53" i="88"/>
  <c r="D54" i="88"/>
  <c r="F54" i="88"/>
  <c r="I54" i="88"/>
  <c r="K54" i="88"/>
  <c r="L54" i="88" s="1"/>
  <c r="D55" i="88"/>
  <c r="F55" i="88"/>
  <c r="I55" i="88"/>
  <c r="K55" i="88"/>
  <c r="D56" i="88"/>
  <c r="F56" i="88"/>
  <c r="I56" i="88"/>
  <c r="K56" i="88"/>
  <c r="L56" i="88" s="1"/>
  <c r="D57" i="88"/>
  <c r="F57" i="88"/>
  <c r="I57" i="88"/>
  <c r="K57" i="88"/>
  <c r="D58" i="88"/>
  <c r="F58" i="88"/>
  <c r="I58" i="88"/>
  <c r="K58" i="88"/>
  <c r="L58" i="88" s="1"/>
  <c r="D59" i="88"/>
  <c r="F59" i="88"/>
  <c r="I59" i="88"/>
  <c r="K59" i="88"/>
  <c r="D60" i="88"/>
  <c r="F60" i="88"/>
  <c r="I60" i="88"/>
  <c r="K60" i="88"/>
  <c r="L60" i="88" s="1"/>
  <c r="D61" i="88"/>
  <c r="F61" i="88"/>
  <c r="I61" i="88"/>
  <c r="K61" i="88"/>
  <c r="D62" i="88"/>
  <c r="F62" i="88"/>
  <c r="I62" i="88"/>
  <c r="K62" i="88"/>
  <c r="L62" i="88" s="1"/>
  <c r="D63" i="88"/>
  <c r="F63" i="88"/>
  <c r="I63" i="88"/>
  <c r="K63" i="88"/>
  <c r="D64" i="88"/>
  <c r="F64" i="88"/>
  <c r="I64" i="88"/>
  <c r="K64" i="88"/>
  <c r="L64" i="88" s="1"/>
  <c r="D65" i="88"/>
  <c r="F65" i="88"/>
  <c r="I65" i="88"/>
  <c r="K65" i="88"/>
  <c r="D66" i="88"/>
  <c r="F66" i="88"/>
  <c r="I66" i="88"/>
  <c r="K66" i="88"/>
  <c r="L66" i="88" s="1"/>
  <c r="D67" i="88"/>
  <c r="F67" i="88"/>
  <c r="I67" i="88"/>
  <c r="K67" i="88"/>
  <c r="D71" i="88"/>
  <c r="F71" i="88"/>
  <c r="D72" i="88"/>
  <c r="F72" i="88"/>
  <c r="I72" i="88"/>
  <c r="K72" i="88"/>
  <c r="D73" i="88"/>
  <c r="F73" i="88"/>
  <c r="I73" i="88"/>
  <c r="K73" i="88"/>
  <c r="L73" i="88" s="1"/>
  <c r="D74" i="88"/>
  <c r="F74" i="88"/>
  <c r="I74" i="88"/>
  <c r="K74" i="88"/>
  <c r="D75" i="88"/>
  <c r="F75" i="88"/>
  <c r="I75" i="88"/>
  <c r="K75" i="88"/>
  <c r="L75" i="88" s="1"/>
  <c r="D76" i="88"/>
  <c r="F76" i="88"/>
  <c r="I76" i="88"/>
  <c r="K76" i="88"/>
  <c r="D77" i="88"/>
  <c r="F77" i="88"/>
  <c r="I77" i="88"/>
  <c r="K77" i="88"/>
  <c r="L77" i="88" s="1"/>
  <c r="D78" i="88"/>
  <c r="F78" i="88"/>
  <c r="I78" i="88"/>
  <c r="K78" i="88"/>
  <c r="D79" i="88"/>
  <c r="F79" i="88"/>
  <c r="I79" i="88"/>
  <c r="K79" i="88"/>
  <c r="L79" i="88" s="1"/>
  <c r="D80" i="88"/>
  <c r="F80" i="88"/>
  <c r="I80" i="88"/>
  <c r="K80" i="88"/>
  <c r="D81" i="88"/>
  <c r="F81" i="88"/>
  <c r="I81" i="88"/>
  <c r="K81" i="88"/>
  <c r="L81" i="88" s="1"/>
  <c r="D82" i="88"/>
  <c r="F82" i="88"/>
  <c r="I82" i="88"/>
  <c r="K82" i="88"/>
  <c r="D83" i="88"/>
  <c r="F83" i="88"/>
  <c r="I83" i="88"/>
  <c r="K83" i="88"/>
  <c r="L83" i="88" s="1"/>
  <c r="D84" i="88"/>
  <c r="F84" i="88"/>
  <c r="I84" i="88"/>
  <c r="K84" i="88"/>
  <c r="D85" i="88"/>
  <c r="F85" i="88"/>
  <c r="I85" i="88"/>
  <c r="K85" i="88"/>
  <c r="L85" i="88" s="1"/>
  <c r="D86" i="88"/>
  <c r="F86" i="88"/>
  <c r="I86" i="88"/>
  <c r="K86" i="88"/>
  <c r="D87" i="88"/>
  <c r="F87" i="88"/>
  <c r="I87" i="88"/>
  <c r="K87" i="88"/>
  <c r="D88" i="88"/>
  <c r="F88" i="88"/>
  <c r="I88" i="88"/>
  <c r="K88" i="88"/>
  <c r="D89" i="88"/>
  <c r="F89" i="88"/>
  <c r="I89" i="88"/>
  <c r="K89" i="88"/>
  <c r="D90" i="88"/>
  <c r="F90" i="88"/>
  <c r="I90" i="88"/>
  <c r="K90" i="88"/>
  <c r="D91" i="88"/>
  <c r="F91" i="88"/>
  <c r="I91" i="88"/>
  <c r="K91" i="88"/>
  <c r="D92" i="88"/>
  <c r="F92" i="88"/>
  <c r="I92" i="88"/>
  <c r="K92" i="88"/>
  <c r="D93" i="88"/>
  <c r="F93" i="88"/>
  <c r="I93" i="88"/>
  <c r="K93" i="88"/>
  <c r="D94" i="88"/>
  <c r="F94" i="88"/>
  <c r="I94" i="88"/>
  <c r="K94" i="88"/>
  <c r="D95" i="88"/>
  <c r="F95" i="88"/>
  <c r="I95" i="88"/>
  <c r="K95" i="88"/>
  <c r="D96" i="88"/>
  <c r="F96" i="88"/>
  <c r="I96" i="88"/>
  <c r="K96" i="88"/>
  <c r="D97" i="88"/>
  <c r="F97" i="88"/>
  <c r="I97" i="88"/>
  <c r="K97" i="88"/>
  <c r="D98" i="88"/>
  <c r="F98" i="88"/>
  <c r="I98" i="88"/>
  <c r="K98" i="88"/>
  <c r="D99" i="88"/>
  <c r="F99" i="88"/>
  <c r="I99" i="88"/>
  <c r="K99" i="88"/>
  <c r="D100" i="88"/>
  <c r="F100" i="88"/>
  <c r="I100" i="88"/>
  <c r="K100" i="88"/>
  <c r="I101" i="88"/>
  <c r="K101" i="88"/>
  <c r="J106" i="88"/>
  <c r="I106" i="88" s="1"/>
  <c r="K106" i="88"/>
  <c r="J107" i="88"/>
  <c r="J108" i="88"/>
  <c r="J109" i="88"/>
  <c r="J110" i="88"/>
  <c r="J111" i="88"/>
  <c r="J112" i="88"/>
  <c r="J113" i="88"/>
  <c r="J114" i="88"/>
  <c r="J115" i="88"/>
  <c r="J116" i="88"/>
  <c r="K118" i="88"/>
  <c r="K119" i="88" s="1"/>
  <c r="K120" i="88" s="1"/>
  <c r="K121" i="88" s="1"/>
  <c r="K122" i="88" s="1"/>
  <c r="K123" i="88" s="1"/>
  <c r="K124" i="88" s="1"/>
  <c r="K125" i="88" s="1"/>
  <c r="K126" i="88" s="1"/>
  <c r="K127" i="88" s="1"/>
  <c r="K128" i="88" s="1"/>
  <c r="K130" i="88"/>
  <c r="K131" i="88" s="1"/>
  <c r="K132" i="88" s="1"/>
  <c r="K133" i="88" s="1"/>
  <c r="K134" i="88" s="1"/>
  <c r="H28" i="87"/>
  <c r="G28" i="87"/>
  <c r="F28" i="87"/>
  <c r="H27" i="87"/>
  <c r="G27" i="87"/>
  <c r="F27" i="87"/>
  <c r="E25" i="87"/>
  <c r="E26" i="87" s="1"/>
  <c r="D25" i="87"/>
  <c r="D26" i="87" s="1"/>
  <c r="C25" i="87"/>
  <c r="C26" i="87" s="1"/>
  <c r="H24" i="87"/>
  <c r="G24" i="87"/>
  <c r="F24" i="87"/>
  <c r="H23" i="87"/>
  <c r="G23" i="87"/>
  <c r="F23" i="87"/>
  <c r="H22" i="87"/>
  <c r="G22" i="87"/>
  <c r="F22" i="87"/>
  <c r="H21" i="87"/>
  <c r="G21" i="87"/>
  <c r="F21" i="87"/>
  <c r="H20" i="87"/>
  <c r="G20" i="87"/>
  <c r="F20" i="87"/>
  <c r="H13" i="87"/>
  <c r="G13" i="87"/>
  <c r="F13" i="87"/>
  <c r="H12" i="87"/>
  <c r="G12" i="87"/>
  <c r="F12" i="87"/>
  <c r="E10" i="87"/>
  <c r="E11" i="87" s="1"/>
  <c r="D10" i="87"/>
  <c r="D11" i="87" s="1"/>
  <c r="C10" i="87"/>
  <c r="H10" i="87" s="1"/>
  <c r="H9" i="87"/>
  <c r="G9" i="87"/>
  <c r="F9" i="87"/>
  <c r="H8" i="87"/>
  <c r="G8" i="87"/>
  <c r="F8" i="87"/>
  <c r="H7" i="87"/>
  <c r="G7" i="87"/>
  <c r="F7" i="87"/>
  <c r="M6" i="87"/>
  <c r="H6" i="87"/>
  <c r="G6" i="87"/>
  <c r="F6" i="87"/>
  <c r="H5" i="87"/>
  <c r="G5" i="87"/>
  <c r="F5" i="87"/>
  <c r="L99" i="88" l="1"/>
  <c r="L97" i="88"/>
  <c r="L95" i="88"/>
  <c r="L93" i="88"/>
  <c r="L91" i="88"/>
  <c r="L89" i="88"/>
  <c r="L87" i="88"/>
  <c r="L100" i="88"/>
  <c r="L98" i="88"/>
  <c r="L96" i="88"/>
  <c r="L94" i="88"/>
  <c r="L92" i="88"/>
  <c r="L90" i="88"/>
  <c r="L88" i="88"/>
  <c r="L86" i="88"/>
  <c r="L84" i="88"/>
  <c r="L82" i="88"/>
  <c r="L80" i="88"/>
  <c r="L78" i="88"/>
  <c r="L76" i="88"/>
  <c r="L74" i="88"/>
  <c r="L72" i="88"/>
  <c r="G25" i="90"/>
  <c r="D22" i="90"/>
  <c r="H22" i="90" s="1"/>
  <c r="L101" i="88"/>
  <c r="L67" i="88"/>
  <c r="L65" i="88"/>
  <c r="L63" i="88"/>
  <c r="L61" i="88"/>
  <c r="L59" i="88"/>
  <c r="L57" i="88"/>
  <c r="L55" i="88"/>
  <c r="L53" i="88"/>
  <c r="L51" i="88"/>
  <c r="E8" i="89"/>
  <c r="I21" i="90"/>
  <c r="I25" i="90"/>
  <c r="J99" i="88"/>
  <c r="J97" i="88"/>
  <c r="J95" i="88"/>
  <c r="J93" i="88"/>
  <c r="J91" i="88"/>
  <c r="J89" i="88"/>
  <c r="J87" i="88"/>
  <c r="J85" i="88"/>
  <c r="J83" i="88"/>
  <c r="J81" i="88"/>
  <c r="J79" i="88"/>
  <c r="J77" i="88"/>
  <c r="J101" i="88"/>
  <c r="D23" i="90"/>
  <c r="H23" i="90" s="1"/>
  <c r="H25" i="87"/>
  <c r="J100" i="88"/>
  <c r="J98" i="88"/>
  <c r="J96" i="88"/>
  <c r="J94" i="88"/>
  <c r="J92" i="88"/>
  <c r="J90" i="88"/>
  <c r="J88" i="88"/>
  <c r="J86" i="88"/>
  <c r="J84" i="88"/>
  <c r="J82" i="88"/>
  <c r="J80" i="88"/>
  <c r="J78" i="88"/>
  <c r="E19" i="89"/>
  <c r="C25" i="90"/>
  <c r="E21" i="90" s="1"/>
  <c r="I24" i="90"/>
  <c r="I23" i="90"/>
  <c r="I22" i="90"/>
  <c r="K107" i="88"/>
  <c r="K108" i="88" s="1"/>
  <c r="K109" i="88" s="1"/>
  <c r="K110" i="88" s="1"/>
  <c r="K111" i="88" s="1"/>
  <c r="K112" i="88" s="1"/>
  <c r="K113" i="88" s="1"/>
  <c r="K114" i="88" s="1"/>
  <c r="K115" i="88" s="1"/>
  <c r="K116" i="88" s="1"/>
  <c r="J76" i="88"/>
  <c r="J75" i="88"/>
  <c r="J74" i="88"/>
  <c r="J73" i="88"/>
  <c r="J72" i="88"/>
  <c r="J67" i="88"/>
  <c r="J66" i="88"/>
  <c r="J65" i="88"/>
  <c r="J64" i="88"/>
  <c r="J63" i="88"/>
  <c r="J62" i="88"/>
  <c r="J61" i="88"/>
  <c r="J60" i="88"/>
  <c r="J59" i="88"/>
  <c r="J58" i="88"/>
  <c r="J57" i="88"/>
  <c r="J56" i="88"/>
  <c r="J55" i="88"/>
  <c r="J54" i="88"/>
  <c r="J53" i="88"/>
  <c r="J52" i="88"/>
  <c r="J51" i="88"/>
  <c r="J50" i="88"/>
  <c r="J49" i="88"/>
  <c r="J48" i="88"/>
  <c r="J47" i="88"/>
  <c r="J46" i="88"/>
  <c r="J45" i="88"/>
  <c r="J44" i="88"/>
  <c r="J43" i="88"/>
  <c r="J42" i="88"/>
  <c r="J41" i="88"/>
  <c r="J40" i="88"/>
  <c r="J39" i="88"/>
  <c r="J38" i="88"/>
  <c r="J33" i="88"/>
  <c r="J32" i="88"/>
  <c r="J31" i="88"/>
  <c r="J30" i="88"/>
  <c r="J29" i="88"/>
  <c r="J28" i="88"/>
  <c r="J27" i="88"/>
  <c r="J26" i="88"/>
  <c r="J25" i="88"/>
  <c r="J24" i="88"/>
  <c r="J23" i="88"/>
  <c r="J22" i="88"/>
  <c r="J21" i="88"/>
  <c r="J20" i="88"/>
  <c r="J19" i="88"/>
  <c r="J18" i="88"/>
  <c r="J17" i="88"/>
  <c r="J16" i="88"/>
  <c r="J14" i="88"/>
  <c r="J13" i="88"/>
  <c r="J12" i="88"/>
  <c r="J11" i="88"/>
  <c r="J10" i="88"/>
  <c r="J9" i="88"/>
  <c r="J8" i="88"/>
  <c r="J7" i="88"/>
  <c r="J6" i="88"/>
  <c r="J5" i="88"/>
  <c r="J4" i="88"/>
  <c r="I107" i="88"/>
  <c r="I108" i="88" s="1"/>
  <c r="I109" i="88" s="1"/>
  <c r="I110" i="88" s="1"/>
  <c r="I111" i="88" s="1"/>
  <c r="I112" i="88" s="1"/>
  <c r="I113" i="88" s="1"/>
  <c r="I114" i="88" s="1"/>
  <c r="I115" i="88" s="1"/>
  <c r="I116" i="88" s="1"/>
  <c r="I117" i="88" s="1"/>
  <c r="I118" i="88" s="1"/>
  <c r="I119" i="88" s="1"/>
  <c r="I120" i="88" s="1"/>
  <c r="I121" i="88" s="1"/>
  <c r="I122" i="88" s="1"/>
  <c r="I123" i="88" s="1"/>
  <c r="I124" i="88" s="1"/>
  <c r="I125" i="88" s="1"/>
  <c r="I126" i="88" s="1"/>
  <c r="I127" i="88" s="1"/>
  <c r="I128" i="88" s="1"/>
  <c r="I129" i="88" s="1"/>
  <c r="I130" i="88" s="1"/>
  <c r="I131" i="88" s="1"/>
  <c r="I132" i="88" s="1"/>
  <c r="I133" i="88" s="1"/>
  <c r="I134" i="88" s="1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4" i="88"/>
  <c r="L13" i="88"/>
  <c r="L12" i="88"/>
  <c r="L11" i="88"/>
  <c r="L10" i="88"/>
  <c r="L9" i="88"/>
  <c r="L8" i="88"/>
  <c r="L7" i="88"/>
  <c r="L6" i="88"/>
  <c r="L5" i="88"/>
  <c r="L4" i="88"/>
  <c r="G26" i="87"/>
  <c r="H26" i="87"/>
  <c r="F26" i="87"/>
  <c r="G10" i="87"/>
  <c r="C11" i="87"/>
  <c r="F25" i="87"/>
  <c r="F10" i="87"/>
  <c r="G25" i="87"/>
  <c r="E24" i="90" l="1"/>
  <c r="D25" i="90"/>
  <c r="H25" i="90" s="1"/>
  <c r="E25" i="90"/>
  <c r="E22" i="90"/>
  <c r="E23" i="90"/>
  <c r="H11" i="87"/>
  <c r="F11" i="87"/>
  <c r="G11" i="87"/>
  <c r="K9" i="74" l="1"/>
  <c r="I9" i="74"/>
  <c r="E9" i="74"/>
  <c r="E7" i="74"/>
  <c r="E6" i="74"/>
  <c r="G6" i="74" s="1"/>
  <c r="E5" i="74"/>
  <c r="G5" i="74"/>
  <c r="D6" i="74"/>
  <c r="D9" i="74"/>
  <c r="D7" i="74"/>
  <c r="D5" i="74"/>
  <c r="F5" i="74" s="1"/>
  <c r="H10" i="2" l="1"/>
  <c r="F11" i="3" l="1"/>
  <c r="G4" i="14" l="1"/>
  <c r="G6" i="40"/>
  <c r="H58" i="11"/>
  <c r="G58" i="11"/>
  <c r="H36" i="11"/>
  <c r="G36" i="11"/>
  <c r="H39" i="11"/>
  <c r="G39" i="11"/>
  <c r="H35" i="11"/>
  <c r="G35" i="11"/>
  <c r="G37" i="11"/>
  <c r="G24" i="11"/>
  <c r="H40" i="11"/>
  <c r="G40" i="11"/>
  <c r="H31" i="11"/>
  <c r="G31" i="11"/>
  <c r="H21" i="11"/>
  <c r="G21" i="11"/>
  <c r="H53" i="11"/>
  <c r="G53" i="11"/>
  <c r="H41" i="11"/>
  <c r="G41" i="11"/>
  <c r="H47" i="11"/>
  <c r="G47" i="11"/>
  <c r="H61" i="11"/>
  <c r="G61" i="11"/>
  <c r="H48" i="11"/>
  <c r="G48" i="11"/>
  <c r="H22" i="11"/>
  <c r="G22" i="11"/>
  <c r="H44" i="11"/>
  <c r="G44" i="11"/>
  <c r="H32" i="11"/>
  <c r="G32" i="11"/>
  <c r="H49" i="11"/>
  <c r="G49" i="11"/>
  <c r="H51" i="11"/>
  <c r="G51" i="11"/>
  <c r="H50" i="11"/>
  <c r="G50" i="11"/>
  <c r="H27" i="11"/>
  <c r="G27" i="11"/>
  <c r="H60" i="11"/>
  <c r="G60" i="11"/>
  <c r="H38" i="11"/>
  <c r="G38" i="11"/>
  <c r="H59" i="11"/>
  <c r="G59" i="11"/>
  <c r="H34" i="11"/>
  <c r="G34" i="11"/>
  <c r="H33" i="11"/>
  <c r="G33" i="11"/>
  <c r="H23" i="11"/>
  <c r="G23" i="11"/>
  <c r="H28" i="11"/>
  <c r="G28" i="11"/>
  <c r="H57" i="11"/>
  <c r="G57" i="11"/>
  <c r="H45" i="11"/>
  <c r="G45" i="11"/>
  <c r="H30" i="11"/>
  <c r="G30" i="11"/>
  <c r="H55" i="11"/>
  <c r="G55" i="11"/>
  <c r="H52" i="11"/>
  <c r="G52" i="11"/>
  <c r="H54" i="11"/>
  <c r="G54" i="11"/>
  <c r="H29" i="11"/>
  <c r="G29" i="11"/>
  <c r="H43" i="11"/>
  <c r="G43" i="11"/>
  <c r="H26" i="11"/>
  <c r="G26" i="11"/>
  <c r="H42" i="11"/>
  <c r="G42" i="11"/>
  <c r="H25" i="11"/>
  <c r="G25" i="11"/>
  <c r="H46" i="11"/>
  <c r="G46" i="11"/>
  <c r="H56" i="11"/>
  <c r="G56" i="11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8" i="68"/>
  <c r="G59" i="68"/>
  <c r="G60" i="68"/>
  <c r="G20" i="68"/>
  <c r="F55" i="68"/>
  <c r="F52" i="68"/>
  <c r="F23" i="68"/>
  <c r="F50" i="68"/>
  <c r="F60" i="68"/>
  <c r="F29" i="68"/>
  <c r="F24" i="68"/>
  <c r="F46" i="68"/>
  <c r="F45" i="68"/>
  <c r="F49" i="68"/>
  <c r="F27" i="68"/>
  <c r="F44" i="68"/>
  <c r="F51" i="68"/>
  <c r="F22" i="68"/>
  <c r="F41" i="68"/>
  <c r="F39" i="68"/>
  <c r="F26" i="68"/>
  <c r="F58" i="68"/>
  <c r="F33" i="68"/>
  <c r="F56" i="68"/>
  <c r="F25" i="68"/>
  <c r="F40" i="68"/>
  <c r="F36" i="68"/>
  <c r="F42" i="68"/>
  <c r="F34" i="68"/>
  <c r="F47" i="68"/>
  <c r="F20" i="68"/>
  <c r="F43" i="68"/>
  <c r="F59" i="68"/>
  <c r="F48" i="68"/>
  <c r="F31" i="68"/>
  <c r="F54" i="68"/>
  <c r="F21" i="68"/>
  <c r="F28" i="68"/>
  <c r="F32" i="68"/>
  <c r="F57" i="68"/>
  <c r="F37" i="68"/>
  <c r="F30" i="68"/>
  <c r="F35" i="68"/>
  <c r="F38" i="68"/>
  <c r="F53" i="68"/>
  <c r="C13" i="68"/>
  <c r="F13" i="68" s="1"/>
  <c r="D13" i="68"/>
  <c r="L30" i="68" s="1"/>
  <c r="E13" i="68"/>
  <c r="H13" i="68"/>
  <c r="G34" i="9"/>
  <c r="G49" i="9"/>
  <c r="G41" i="9"/>
  <c r="G25" i="9"/>
  <c r="G19" i="9"/>
  <c r="G35" i="9"/>
  <c r="G43" i="9"/>
  <c r="G31" i="9"/>
  <c r="G52" i="9"/>
  <c r="G47" i="9"/>
  <c r="G54" i="9"/>
  <c r="G30" i="9"/>
  <c r="G44" i="9"/>
  <c r="G55" i="9"/>
  <c r="G27" i="9"/>
  <c r="G45" i="9"/>
  <c r="G40" i="9"/>
  <c r="G36" i="9"/>
  <c r="G56" i="9"/>
  <c r="G37" i="9"/>
  <c r="G58" i="9"/>
  <c r="G28" i="9"/>
  <c r="G53" i="9"/>
  <c r="G22" i="9"/>
  <c r="G50" i="9"/>
  <c r="G23" i="9"/>
  <c r="G38" i="9"/>
  <c r="G20" i="9"/>
  <c r="G46" i="9"/>
  <c r="G59" i="9"/>
  <c r="G42" i="9"/>
  <c r="G39" i="9"/>
  <c r="G51" i="9"/>
  <c r="G21" i="9"/>
  <c r="G26" i="9"/>
  <c r="G29" i="9"/>
  <c r="G57" i="9"/>
  <c r="G32" i="9"/>
  <c r="G33" i="9"/>
  <c r="G24" i="9"/>
  <c r="G48" i="9"/>
  <c r="F49" i="9"/>
  <c r="F41" i="9"/>
  <c r="F25" i="9"/>
  <c r="F19" i="9"/>
  <c r="F35" i="9"/>
  <c r="F43" i="9"/>
  <c r="F31" i="9"/>
  <c r="F52" i="9"/>
  <c r="F47" i="9"/>
  <c r="F54" i="9"/>
  <c r="F30" i="9"/>
  <c r="F44" i="9"/>
  <c r="F55" i="9"/>
  <c r="F27" i="9"/>
  <c r="F45" i="9"/>
  <c r="F40" i="9"/>
  <c r="F36" i="9"/>
  <c r="F56" i="9"/>
  <c r="F37" i="9"/>
  <c r="F58" i="9"/>
  <c r="F28" i="9"/>
  <c r="F53" i="9"/>
  <c r="F22" i="9"/>
  <c r="F50" i="9"/>
  <c r="F23" i="9"/>
  <c r="F38" i="9"/>
  <c r="F20" i="9"/>
  <c r="F46" i="9"/>
  <c r="F59" i="9"/>
  <c r="F42" i="9"/>
  <c r="F39" i="9"/>
  <c r="F51" i="9"/>
  <c r="F21" i="9"/>
  <c r="F26" i="9"/>
  <c r="F29" i="9"/>
  <c r="F57" i="9"/>
  <c r="F34" i="9"/>
  <c r="F32" i="9"/>
  <c r="F33" i="9"/>
  <c r="F24" i="9"/>
  <c r="F48" i="9"/>
  <c r="C13" i="9"/>
  <c r="K28" i="9" s="1"/>
  <c r="Q19" i="8"/>
  <c r="Q21" i="8"/>
  <c r="Q20" i="8"/>
  <c r="N6" i="8"/>
  <c r="N5" i="8"/>
  <c r="N4" i="8"/>
  <c r="E65" i="8"/>
  <c r="H58" i="8"/>
  <c r="H59" i="8"/>
  <c r="H60" i="8"/>
  <c r="I5" i="8"/>
  <c r="I6" i="8"/>
  <c r="I10" i="8"/>
  <c r="I11" i="8"/>
  <c r="I12" i="8"/>
  <c r="I13" i="8"/>
  <c r="I14" i="8"/>
  <c r="I15" i="8"/>
  <c r="I16" i="8"/>
  <c r="I17" i="8"/>
  <c r="I18" i="8"/>
  <c r="I31" i="8"/>
  <c r="I32" i="8"/>
  <c r="I33" i="8"/>
  <c r="I34" i="8"/>
  <c r="I35" i="8"/>
  <c r="I36" i="8"/>
  <c r="I37" i="8"/>
  <c r="I38" i="8"/>
  <c r="I39" i="8"/>
  <c r="I40" i="8"/>
  <c r="I41" i="8"/>
  <c r="I42" i="8"/>
  <c r="H52" i="8"/>
  <c r="H53" i="8"/>
  <c r="H54" i="8"/>
  <c r="H55" i="8"/>
  <c r="H56" i="8"/>
  <c r="H57" i="8"/>
  <c r="H7" i="8"/>
  <c r="H8" i="8"/>
  <c r="H9" i="8"/>
  <c r="H10" i="8"/>
  <c r="H11" i="8"/>
  <c r="H12" i="8"/>
  <c r="H13" i="8"/>
  <c r="H14" i="8"/>
  <c r="H15" i="8"/>
  <c r="H16" i="8"/>
  <c r="H17" i="8"/>
  <c r="H18" i="8"/>
  <c r="H31" i="8"/>
  <c r="H32" i="8"/>
  <c r="H33" i="8"/>
  <c r="H34" i="8"/>
  <c r="H35" i="8"/>
  <c r="H36" i="8"/>
  <c r="H37" i="8"/>
  <c r="H38" i="8"/>
  <c r="H39" i="8"/>
  <c r="H40" i="8"/>
  <c r="H41" i="8"/>
  <c r="H42" i="8"/>
  <c r="I4" i="8"/>
  <c r="H4" i="8"/>
  <c r="H61" i="8"/>
  <c r="G64" i="8"/>
  <c r="G65" i="8"/>
  <c r="G66" i="8"/>
  <c r="F66" i="8"/>
  <c r="F65" i="8"/>
  <c r="F64" i="8"/>
  <c r="E66" i="8"/>
  <c r="E64" i="8"/>
  <c r="C25" i="7"/>
  <c r="C27" i="7"/>
  <c r="F27" i="7"/>
  <c r="F26" i="7"/>
  <c r="F25" i="7"/>
  <c r="H4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D27" i="7"/>
  <c r="G27" i="7" s="1"/>
  <c r="E27" i="7"/>
  <c r="H27" i="7" s="1"/>
  <c r="E26" i="7"/>
  <c r="E25" i="7"/>
  <c r="H25" i="7" s="1"/>
  <c r="D26" i="7"/>
  <c r="D25" i="7"/>
  <c r="G25" i="7" s="1"/>
  <c r="C26" i="7"/>
  <c r="H26" i="7" s="1"/>
  <c r="F18" i="50"/>
  <c r="F17" i="50"/>
  <c r="F16" i="50"/>
  <c r="E18" i="50"/>
  <c r="E17" i="50"/>
  <c r="E16" i="50"/>
  <c r="D18" i="50"/>
  <c r="D17" i="50"/>
  <c r="D16" i="50"/>
  <c r="C18" i="50"/>
  <c r="C17" i="50"/>
  <c r="C16" i="50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5" i="6"/>
  <c r="G60" i="6"/>
  <c r="G61" i="6"/>
  <c r="G39" i="6"/>
  <c r="G47" i="6"/>
  <c r="G59" i="6"/>
  <c r="G52" i="6"/>
  <c r="G38" i="6"/>
  <c r="G24" i="6"/>
  <c r="G45" i="6"/>
  <c r="G41" i="6"/>
  <c r="G43" i="6"/>
  <c r="G50" i="6"/>
  <c r="G44" i="6"/>
  <c r="G25" i="6"/>
  <c r="G54" i="6"/>
  <c r="G27" i="6"/>
  <c r="G36" i="6"/>
  <c r="G48" i="6"/>
  <c r="G30" i="6"/>
  <c r="G32" i="6"/>
  <c r="G28" i="6"/>
  <c r="G35" i="6"/>
  <c r="G37" i="6"/>
  <c r="G31" i="6"/>
  <c r="G56" i="6"/>
  <c r="G58" i="6"/>
  <c r="G33" i="6"/>
  <c r="G63" i="6"/>
  <c r="H23" i="6"/>
  <c r="G23" i="6"/>
  <c r="G42" i="6"/>
  <c r="G46" i="6"/>
  <c r="G65" i="6"/>
  <c r="G51" i="6"/>
  <c r="G26" i="6"/>
  <c r="G57" i="6"/>
  <c r="G40" i="6"/>
  <c r="G34" i="6"/>
  <c r="G29" i="6"/>
  <c r="G49" i="6"/>
  <c r="G55" i="6"/>
  <c r="G53" i="6"/>
  <c r="G64" i="6"/>
  <c r="C14" i="5"/>
  <c r="K34" i="5" s="1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23" i="5"/>
  <c r="G30" i="4"/>
  <c r="H4" i="3"/>
  <c r="H5" i="3"/>
  <c r="H17" i="3" s="1"/>
  <c r="H20" i="3" s="1"/>
  <c r="H6" i="3"/>
  <c r="H18" i="3" s="1"/>
  <c r="H21" i="3" s="1"/>
  <c r="H7" i="3"/>
  <c r="H8" i="3"/>
  <c r="H9" i="3"/>
  <c r="H10" i="3"/>
  <c r="H11" i="3"/>
  <c r="H12" i="3"/>
  <c r="H13" i="3"/>
  <c r="H16" i="3" s="1"/>
  <c r="H19" i="3" s="1"/>
  <c r="H14" i="3"/>
  <c r="H15" i="3"/>
  <c r="G4" i="3"/>
  <c r="I64" i="3"/>
  <c r="I63" i="3"/>
  <c r="I62" i="3"/>
  <c r="J26" i="3"/>
  <c r="J27" i="3"/>
  <c r="J28" i="3"/>
  <c r="J29" i="3"/>
  <c r="J30" i="3"/>
  <c r="J31" i="3"/>
  <c r="J35" i="3"/>
  <c r="J36" i="3"/>
  <c r="J37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E4" i="3"/>
  <c r="H64" i="3"/>
  <c r="H63" i="3"/>
  <c r="H62" i="3"/>
  <c r="G64" i="3"/>
  <c r="G63" i="3"/>
  <c r="G62" i="3"/>
  <c r="F64" i="3"/>
  <c r="F63" i="3"/>
  <c r="J63" i="3" s="1"/>
  <c r="F62" i="3"/>
  <c r="F9" i="3"/>
  <c r="F4" i="3"/>
  <c r="E5" i="3"/>
  <c r="F5" i="3"/>
  <c r="G5" i="3"/>
  <c r="E6" i="3"/>
  <c r="F6" i="3"/>
  <c r="G6" i="3"/>
  <c r="E7" i="3"/>
  <c r="F7" i="3"/>
  <c r="G7" i="3"/>
  <c r="E8" i="3"/>
  <c r="F8" i="3"/>
  <c r="G8" i="3"/>
  <c r="E9" i="3"/>
  <c r="G9" i="3"/>
  <c r="E10" i="3"/>
  <c r="G10" i="3"/>
  <c r="E11" i="3"/>
  <c r="G11" i="3"/>
  <c r="E12" i="3"/>
  <c r="F12" i="3"/>
  <c r="G12" i="3"/>
  <c r="E13" i="3"/>
  <c r="F13" i="3"/>
  <c r="G13" i="3"/>
  <c r="G16" i="3" s="1"/>
  <c r="E14" i="3"/>
  <c r="F14" i="3"/>
  <c r="G14" i="3"/>
  <c r="E15" i="3"/>
  <c r="F15" i="3"/>
  <c r="G15" i="3"/>
  <c r="F22" i="2"/>
  <c r="F24" i="2"/>
  <c r="F23" i="2"/>
  <c r="E24" i="2"/>
  <c r="E23" i="2"/>
  <c r="E22" i="2"/>
  <c r="D24" i="2"/>
  <c r="D23" i="2"/>
  <c r="D22" i="2"/>
  <c r="C24" i="2"/>
  <c r="C23" i="2"/>
  <c r="C22" i="2"/>
  <c r="F15" i="49"/>
  <c r="F17" i="49"/>
  <c r="F16" i="49"/>
  <c r="C15" i="49"/>
  <c r="E17" i="49"/>
  <c r="E16" i="49"/>
  <c r="E15" i="49"/>
  <c r="D17" i="49"/>
  <c r="D16" i="49"/>
  <c r="D15" i="49"/>
  <c r="C17" i="49"/>
  <c r="H17" i="49" s="1"/>
  <c r="C16" i="49"/>
  <c r="D24" i="80"/>
  <c r="B24" i="80"/>
  <c r="D23" i="79"/>
  <c r="B23" i="79"/>
  <c r="B21" i="79"/>
  <c r="C13" i="40"/>
  <c r="B22" i="79" l="1"/>
  <c r="K30" i="68"/>
  <c r="H16" i="50"/>
  <c r="G16" i="50"/>
  <c r="G13" i="68"/>
  <c r="G26" i="7"/>
  <c r="J64" i="3"/>
  <c r="J62" i="3"/>
  <c r="E18" i="3"/>
  <c r="E21" i="3" s="1"/>
  <c r="F16" i="3"/>
  <c r="F19" i="3" s="1"/>
  <c r="E16" i="3"/>
  <c r="E19" i="3" s="1"/>
  <c r="G18" i="3"/>
  <c r="G21" i="3" s="1"/>
  <c r="F17" i="3"/>
  <c r="F20" i="3" s="1"/>
  <c r="G19" i="3"/>
  <c r="F18" i="3"/>
  <c r="F21" i="3" s="1"/>
  <c r="G17" i="3"/>
  <c r="G20" i="3" s="1"/>
  <c r="E17" i="3"/>
  <c r="E20" i="3" l="1"/>
  <c r="I14" i="5"/>
  <c r="I4" i="5"/>
  <c r="D13" i="9"/>
  <c r="L28" i="9" s="1"/>
  <c r="E13" i="9"/>
  <c r="G13" i="9" s="1"/>
  <c r="H13" i="9"/>
  <c r="F13" i="9" l="1"/>
  <c r="N13" i="8"/>
  <c r="O13" i="8"/>
  <c r="P13" i="8"/>
  <c r="N14" i="8"/>
  <c r="O14" i="8"/>
  <c r="P14" i="8"/>
  <c r="N15" i="8"/>
  <c r="O15" i="8"/>
  <c r="P15" i="8"/>
  <c r="N12" i="8"/>
  <c r="N10" i="8"/>
  <c r="F24" i="80"/>
  <c r="D20" i="40"/>
  <c r="G12" i="40"/>
  <c r="G11" i="40"/>
  <c r="G10" i="40"/>
  <c r="G9" i="40"/>
  <c r="G8" i="40"/>
  <c r="G5" i="40"/>
  <c r="G4" i="40"/>
  <c r="F12" i="40"/>
  <c r="F11" i="40"/>
  <c r="F10" i="40"/>
  <c r="F9" i="40"/>
  <c r="F8" i="40"/>
  <c r="F6" i="40"/>
  <c r="F5" i="40"/>
  <c r="F4" i="40"/>
  <c r="G9" i="74" l="1"/>
  <c r="F9" i="74"/>
  <c r="G8" i="74"/>
  <c r="F8" i="74"/>
  <c r="G7" i="74"/>
  <c r="F7" i="74"/>
  <c r="F6" i="74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I14" i="11"/>
  <c r="F14" i="11"/>
  <c r="E14" i="11"/>
  <c r="M31" i="11" s="1"/>
  <c r="D14" i="11"/>
  <c r="L31" i="11" s="1"/>
  <c r="I66" i="8"/>
  <c r="I65" i="8"/>
  <c r="I63" i="8"/>
  <c r="H63" i="8"/>
  <c r="I62" i="8"/>
  <c r="H62" i="8"/>
  <c r="I61" i="8"/>
  <c r="I60" i="8"/>
  <c r="I59" i="8"/>
  <c r="I58" i="8"/>
  <c r="P12" i="8"/>
  <c r="S12" i="8" s="1"/>
  <c r="O12" i="8"/>
  <c r="R12" i="8" s="1"/>
  <c r="P11" i="8"/>
  <c r="O11" i="8"/>
  <c r="N11" i="8"/>
  <c r="P10" i="8"/>
  <c r="S10" i="8" s="1"/>
  <c r="O10" i="8"/>
  <c r="R10" i="8" s="1"/>
  <c r="P9" i="8"/>
  <c r="O9" i="8"/>
  <c r="N9" i="8"/>
  <c r="P8" i="8"/>
  <c r="O8" i="8"/>
  <c r="N8" i="8"/>
  <c r="P7" i="8"/>
  <c r="O7" i="8"/>
  <c r="N7" i="8"/>
  <c r="N16" i="8" s="1"/>
  <c r="N19" i="8" s="1"/>
  <c r="P6" i="8"/>
  <c r="S6" i="8" s="1"/>
  <c r="O6" i="8"/>
  <c r="H6" i="8"/>
  <c r="P5" i="8"/>
  <c r="S5" i="8" s="1"/>
  <c r="O5" i="8"/>
  <c r="H5" i="8"/>
  <c r="P4" i="8"/>
  <c r="O4" i="8"/>
  <c r="R4" i="8" s="1"/>
  <c r="H6" i="7"/>
  <c r="G6" i="7"/>
  <c r="H5" i="7"/>
  <c r="G5" i="7"/>
  <c r="G4" i="7"/>
  <c r="F1" i="7"/>
  <c r="G18" i="50"/>
  <c r="G17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8" i="50"/>
  <c r="G8" i="50"/>
  <c r="H7" i="50"/>
  <c r="G7" i="50"/>
  <c r="H6" i="50"/>
  <c r="G6" i="50"/>
  <c r="H5" i="50"/>
  <c r="G5" i="50"/>
  <c r="H4" i="50"/>
  <c r="G4" i="50"/>
  <c r="F1" i="50"/>
  <c r="I14" i="6"/>
  <c r="F14" i="6"/>
  <c r="E14" i="6"/>
  <c r="M33" i="6" s="1"/>
  <c r="D14" i="6"/>
  <c r="H14" i="5"/>
  <c r="E14" i="5"/>
  <c r="D14" i="5"/>
  <c r="L34" i="5" s="1"/>
  <c r="H43" i="4"/>
  <c r="G43" i="4"/>
  <c r="H42" i="4"/>
  <c r="G42" i="4"/>
  <c r="H38" i="4"/>
  <c r="G38" i="4"/>
  <c r="H30" i="4"/>
  <c r="H58" i="4"/>
  <c r="G58" i="4"/>
  <c r="G55" i="4"/>
  <c r="G39" i="4"/>
  <c r="H21" i="4"/>
  <c r="G21" i="4"/>
  <c r="H37" i="4"/>
  <c r="G37" i="4"/>
  <c r="G46" i="4"/>
  <c r="H49" i="4"/>
  <c r="G49" i="4"/>
  <c r="H51" i="4"/>
  <c r="G51" i="4"/>
  <c r="H45" i="4"/>
  <c r="G45" i="4"/>
  <c r="H22" i="4"/>
  <c r="G22" i="4"/>
  <c r="H50" i="4"/>
  <c r="G50" i="4"/>
  <c r="H24" i="4"/>
  <c r="G24" i="4"/>
  <c r="H32" i="4"/>
  <c r="G32" i="4"/>
  <c r="H29" i="4"/>
  <c r="G29" i="4"/>
  <c r="H27" i="4"/>
  <c r="G27" i="4"/>
  <c r="H35" i="4"/>
  <c r="G35" i="4"/>
  <c r="H28" i="4"/>
  <c r="G28" i="4"/>
  <c r="H41" i="4"/>
  <c r="G41" i="4"/>
  <c r="H40" i="4"/>
  <c r="G40" i="4"/>
  <c r="H33" i="4"/>
  <c r="G33" i="4"/>
  <c r="H56" i="4"/>
  <c r="G56" i="4"/>
  <c r="G59" i="4"/>
  <c r="H36" i="4"/>
  <c r="G36" i="4"/>
  <c r="H61" i="4"/>
  <c r="G61" i="4"/>
  <c r="H25" i="4"/>
  <c r="G25" i="4"/>
  <c r="H31" i="4"/>
  <c r="G31" i="4"/>
  <c r="H47" i="4"/>
  <c r="G47" i="4"/>
  <c r="H63" i="4"/>
  <c r="G63" i="4"/>
  <c r="H53" i="4"/>
  <c r="G53" i="4"/>
  <c r="H23" i="4"/>
  <c r="G23" i="4"/>
  <c r="H57" i="4"/>
  <c r="G57" i="4"/>
  <c r="H44" i="4"/>
  <c r="G44" i="4"/>
  <c r="H34" i="4"/>
  <c r="G34" i="4"/>
  <c r="H26" i="4"/>
  <c r="G26" i="4"/>
  <c r="H48" i="4"/>
  <c r="G48" i="4"/>
  <c r="H52" i="4"/>
  <c r="G52" i="4"/>
  <c r="H54" i="4"/>
  <c r="G54" i="4"/>
  <c r="H62" i="4"/>
  <c r="G62" i="4"/>
  <c r="I14" i="4"/>
  <c r="F14" i="4"/>
  <c r="E14" i="4"/>
  <c r="N31" i="4" s="1"/>
  <c r="D14" i="4"/>
  <c r="M31" i="4" s="1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37" i="3"/>
  <c r="K36" i="3"/>
  <c r="K35" i="3"/>
  <c r="K31" i="3"/>
  <c r="K30" i="3"/>
  <c r="K29" i="3"/>
  <c r="K28" i="3"/>
  <c r="K27" i="3"/>
  <c r="K26" i="3"/>
  <c r="J15" i="3"/>
  <c r="I15" i="3"/>
  <c r="J14" i="3"/>
  <c r="J13" i="3"/>
  <c r="J12" i="3"/>
  <c r="J10" i="3"/>
  <c r="I10" i="3"/>
  <c r="I8" i="3"/>
  <c r="J7" i="3"/>
  <c r="J6" i="3"/>
  <c r="J4" i="3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G10" i="2"/>
  <c r="H9" i="2"/>
  <c r="G9" i="2"/>
  <c r="H8" i="2"/>
  <c r="G8" i="2"/>
  <c r="H7" i="2"/>
  <c r="G7" i="2"/>
  <c r="H6" i="2"/>
  <c r="G6" i="2"/>
  <c r="H5" i="2"/>
  <c r="H4" i="2"/>
  <c r="G4" i="2"/>
  <c r="G17" i="49"/>
  <c r="H16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G22" i="80"/>
  <c r="G23" i="80" s="1"/>
  <c r="F22" i="80"/>
  <c r="F23" i="80" s="1"/>
  <c r="E22" i="80"/>
  <c r="E23" i="80" s="1"/>
  <c r="D22" i="80"/>
  <c r="C22" i="80"/>
  <c r="B22" i="80"/>
  <c r="B23" i="80" s="1"/>
  <c r="F21" i="79"/>
  <c r="G21" i="79" s="1"/>
  <c r="D21" i="79"/>
  <c r="D26" i="40"/>
  <c r="D27" i="40" s="1"/>
  <c r="D25" i="40"/>
  <c r="D24" i="40"/>
  <c r="D23" i="40"/>
  <c r="D22" i="40"/>
  <c r="D19" i="40"/>
  <c r="D18" i="40"/>
  <c r="S11" i="8" l="1"/>
  <c r="F22" i="79"/>
  <c r="G22" i="79" s="1"/>
  <c r="S9" i="8"/>
  <c r="H14" i="6"/>
  <c r="H18" i="50"/>
  <c r="K64" i="3"/>
  <c r="G24" i="2"/>
  <c r="G23" i="2"/>
  <c r="H23" i="2"/>
  <c r="D22" i="79"/>
  <c r="I10" i="5"/>
  <c r="I5" i="3"/>
  <c r="H17" i="50"/>
  <c r="G13" i="40"/>
  <c r="F13" i="40"/>
  <c r="J5" i="3"/>
  <c r="G14" i="6"/>
  <c r="C22" i="79"/>
  <c r="I7" i="3"/>
  <c r="H15" i="49"/>
  <c r="J8" i="3"/>
  <c r="J11" i="3"/>
  <c r="S7" i="8"/>
  <c r="H22" i="2"/>
  <c r="J9" i="3"/>
  <c r="H64" i="8"/>
  <c r="R8" i="8"/>
  <c r="H66" i="8"/>
  <c r="I64" i="8"/>
  <c r="S8" i="8"/>
  <c r="P16" i="8"/>
  <c r="P19" i="8" s="1"/>
  <c r="O17" i="8"/>
  <c r="O20" i="8" s="1"/>
  <c r="N18" i="8"/>
  <c r="N21" i="8" s="1"/>
  <c r="P18" i="8"/>
  <c r="P21" i="8" s="1"/>
  <c r="R7" i="8"/>
  <c r="R11" i="8"/>
  <c r="O16" i="8"/>
  <c r="O19" i="8" s="1"/>
  <c r="P17" i="8"/>
  <c r="P20" i="8" s="1"/>
  <c r="O18" i="8"/>
  <c r="O21" i="8" s="1"/>
  <c r="N17" i="8"/>
  <c r="G14" i="5"/>
  <c r="F14" i="5"/>
  <c r="C23" i="80"/>
  <c r="D23" i="80"/>
  <c r="I16" i="3"/>
  <c r="J16" i="3"/>
  <c r="C21" i="79"/>
  <c r="H24" i="2"/>
  <c r="I13" i="3"/>
  <c r="I11" i="5"/>
  <c r="S4" i="8"/>
  <c r="E21" i="79"/>
  <c r="E22" i="79" s="1"/>
  <c r="I5" i="5"/>
  <c r="I13" i="5"/>
  <c r="G16" i="49"/>
  <c r="G22" i="2"/>
  <c r="I12" i="3"/>
  <c r="I6" i="5"/>
  <c r="I4" i="3"/>
  <c r="I17" i="3"/>
  <c r="I7" i="5"/>
  <c r="R9" i="8"/>
  <c r="R17" i="8"/>
  <c r="G14" i="11"/>
  <c r="G15" i="49"/>
  <c r="I9" i="3"/>
  <c r="I14" i="3"/>
  <c r="J17" i="3"/>
  <c r="G14" i="4"/>
  <c r="I8" i="5"/>
  <c r="R6" i="8"/>
  <c r="H65" i="8"/>
  <c r="H14" i="11"/>
  <c r="I6" i="3"/>
  <c r="I11" i="3"/>
  <c r="H14" i="4"/>
  <c r="I9" i="5"/>
  <c r="R5" i="8"/>
  <c r="I12" i="5"/>
  <c r="I9" i="68" l="1"/>
  <c r="I12" i="68"/>
  <c r="N20" i="8"/>
  <c r="I13" i="68"/>
  <c r="I8" i="68"/>
  <c r="I4" i="68"/>
  <c r="S17" i="8"/>
  <c r="I11" i="68"/>
  <c r="I6" i="68"/>
  <c r="I3" i="68"/>
  <c r="I5" i="68"/>
  <c r="I10" i="68"/>
  <c r="S20" i="8"/>
  <c r="I7" i="68"/>
  <c r="S18" i="8"/>
  <c r="R18" i="8"/>
  <c r="S21" i="8"/>
  <c r="J20" i="3"/>
  <c r="I20" i="3"/>
  <c r="S16" i="8"/>
  <c r="R16" i="8"/>
  <c r="I19" i="3"/>
  <c r="J19" i="3"/>
  <c r="I18" i="3"/>
  <c r="J18" i="3"/>
  <c r="R21" i="8" l="1"/>
  <c r="R20" i="8"/>
  <c r="S19" i="8"/>
  <c r="R19" i="8"/>
  <c r="J21" i="3"/>
  <c r="I21" i="3"/>
</calcChain>
</file>

<file path=xl/sharedStrings.xml><?xml version="1.0" encoding="utf-8"?>
<sst xmlns="http://schemas.openxmlformats.org/spreadsheetml/2006/main" count="4893" uniqueCount="1813">
  <si>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</si>
  <si>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</si>
  <si>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</si>
  <si>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</si>
  <si>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</si>
  <si>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</si>
  <si>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</si>
  <si>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</si>
  <si>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</si>
  <si>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</si>
  <si>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</si>
  <si>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</si>
  <si>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</si>
  <si>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</si>
  <si>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</si>
  <si>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</si>
  <si>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</si>
  <si>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</si>
  <si>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</si>
  <si>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</si>
  <si>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</si>
  <si>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</si>
  <si>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</si>
  <si>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</si>
  <si>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</si>
  <si>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</si>
  <si>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</si>
  <si>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</si>
  <si>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</si>
  <si>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</si>
  <si>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</si>
  <si>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</si>
  <si>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</si>
  <si>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</si>
  <si>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</si>
  <si>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</si>
  <si>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</si>
  <si>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</si>
  <si>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</si>
  <si>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</si>
  <si>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</si>
  <si>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</si>
  <si>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</si>
  <si>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</si>
  <si>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</si>
  <si>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</si>
  <si>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</si>
  <si>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</si>
  <si>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</si>
  <si>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</si>
  <si>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</si>
  <si>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</si>
  <si>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</si>
  <si>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</si>
  <si>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پيمانكاري صنعتي</t>
  </si>
  <si>
    <t>اوراق صكوك</t>
  </si>
  <si>
    <t>اوراق مشاركت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</si>
  <si>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</si>
  <si>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</si>
  <si>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</si>
  <si>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</si>
  <si>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</si>
  <si>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</si>
  <si>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</si>
  <si>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</si>
  <si>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</si>
  <si>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</si>
  <si>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</si>
  <si>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</si>
  <si>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</si>
  <si>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</si>
  <si>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</si>
  <si>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</si>
  <si>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</si>
  <si>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</si>
  <si>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</si>
  <si>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</si>
  <si>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</si>
  <si>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</si>
  <si>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</si>
  <si>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</si>
  <si>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گواهی سپرده کالایی</t>
  </si>
  <si>
    <t>نام شاخص</t>
  </si>
  <si>
    <t>فرابورس ايران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</si>
  <si>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</si>
  <si>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</si>
  <si>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</si>
  <si>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</si>
  <si>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</si>
  <si>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</si>
  <si>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</si>
  <si>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</si>
  <si>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</si>
  <si>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</si>
  <si>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</si>
  <si>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</si>
  <si>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</si>
  <si>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شاخص کل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</si>
  <si>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</si>
  <si>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</si>
  <si>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</si>
  <si>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</si>
  <si>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</si>
  <si>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</si>
  <si>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</si>
  <si>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</si>
  <si>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</si>
  <si>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</si>
  <si>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</si>
  <si>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</si>
  <si>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</si>
  <si>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</si>
  <si>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</si>
  <si>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</si>
  <si>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</si>
  <si>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</si>
  <si>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</si>
  <si>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</si>
  <si>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</si>
  <si>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</si>
  <si>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</si>
  <si>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</si>
  <si>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</si>
  <si>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</si>
  <si>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</si>
  <si>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</si>
  <si>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</si>
  <si>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</si>
  <si>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</si>
  <si>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</si>
  <si>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</si>
  <si>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</si>
  <si>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</si>
  <si>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</si>
  <si>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</si>
  <si>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</si>
  <si>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</si>
  <si>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</si>
  <si>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</si>
  <si>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</si>
  <si>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</si>
  <si>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</si>
  <si>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</si>
  <si>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</si>
  <si>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</si>
  <si>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</si>
  <si>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</si>
  <si>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</si>
  <si>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</si>
  <si>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</si>
  <si>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</si>
  <si>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</si>
  <si>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</si>
  <si>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</si>
  <si>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</si>
  <si>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</si>
  <si>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</si>
  <si>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</si>
  <si>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</si>
  <si>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</si>
  <si>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</si>
  <si>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</si>
  <si>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</si>
  <si>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</si>
  <si>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</si>
  <si>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</si>
  <si>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</si>
  <si>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</si>
  <si>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</si>
  <si>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</si>
  <si>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</si>
  <si>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</si>
  <si>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</si>
  <si>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</si>
  <si>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</si>
  <si>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</si>
  <si>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</si>
  <si>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</si>
  <si>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</si>
  <si>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</si>
  <si>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</si>
  <si>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</si>
  <si>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</si>
  <si>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</si>
  <si>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</si>
  <si>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</si>
  <si>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</si>
  <si>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</si>
  <si>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</si>
  <si>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</si>
  <si>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</si>
  <si>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</si>
  <si>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</si>
  <si>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</si>
  <si>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</si>
  <si>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</si>
  <si>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</si>
  <si>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</si>
  <si>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</si>
  <si>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</si>
  <si>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</si>
  <si>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</si>
  <si>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</si>
  <si>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</si>
  <si>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</si>
  <si>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</si>
  <si>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</si>
  <si>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</si>
  <si>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</si>
  <si>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</si>
  <si>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</si>
  <si>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</si>
  <si>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</si>
  <si>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</si>
  <si>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</si>
  <si>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</si>
  <si>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</si>
  <si>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</si>
  <si>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</si>
  <si>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</si>
  <si>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</si>
  <si>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</si>
  <si>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</si>
  <si>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</si>
  <si>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</si>
  <si>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</si>
  <si>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</si>
  <si>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</si>
  <si>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</si>
  <si>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</si>
  <si>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</si>
  <si>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</si>
  <si>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</si>
  <si>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</si>
  <si>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</si>
  <si>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</si>
  <si>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</si>
  <si>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</si>
  <si>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</si>
  <si>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</si>
  <si>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</si>
  <si>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</si>
  <si>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</si>
  <si>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</si>
  <si>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</si>
  <si>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</si>
  <si>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</si>
  <si>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</si>
  <si>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</si>
  <si>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</si>
  <si>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</si>
  <si>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</si>
  <si>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</si>
  <si>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</si>
  <si>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</si>
  <si>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</si>
  <si>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</si>
  <si>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</si>
  <si>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</si>
  <si>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</si>
  <si>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</si>
  <si>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</si>
  <si>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</si>
  <si>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</si>
  <si>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</si>
  <si>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</si>
  <si>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</si>
  <si>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</si>
  <si>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</si>
  <si>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</si>
  <si>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</si>
  <si>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</si>
  <si>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</si>
  <si>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</si>
  <si>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</si>
  <si>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</si>
  <si>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</si>
  <si>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</si>
  <si>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</si>
  <si>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</si>
  <si>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</si>
  <si>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</si>
  <si>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</si>
  <si>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</si>
  <si>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</si>
  <si>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</si>
  <si>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</si>
  <si>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</si>
  <si>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</si>
  <si>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</si>
  <si>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</si>
  <si>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</si>
  <si>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</si>
  <si>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</si>
  <si>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</si>
  <si>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</si>
  <si>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</si>
  <si>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</si>
  <si>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</si>
  <si>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</si>
  <si>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</si>
  <si>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</si>
  <si>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</si>
  <si>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</si>
  <si>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</si>
  <si>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</si>
  <si>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</si>
  <si>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</si>
  <si>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</si>
  <si>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</si>
  <si>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</si>
  <si>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</si>
  <si>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</si>
  <si>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</si>
  <si>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</si>
  <si>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</si>
  <si>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</si>
  <si>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</si>
  <si>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</si>
  <si>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</si>
  <si>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</si>
  <si>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</si>
  <si>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</si>
  <si>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</si>
  <si>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</si>
  <si>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</si>
  <si>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</si>
  <si>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</si>
  <si>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</si>
  <si>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</si>
  <si>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</si>
  <si>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</si>
  <si>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</si>
  <si>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</si>
  <si>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</si>
  <si>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</si>
  <si>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</si>
  <si>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</si>
  <si>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</si>
  <si>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</si>
  <si>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</si>
  <si>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</si>
  <si>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</si>
  <si>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</si>
  <si>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</si>
  <si>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</si>
  <si>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</si>
  <si>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</si>
  <si>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</si>
  <si>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</si>
  <si>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</si>
  <si>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</si>
  <si>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</si>
  <si>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</si>
  <si>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</si>
  <si>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</si>
  <si>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</si>
  <si>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</si>
  <si>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</si>
  <si>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</si>
  <si>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</si>
  <si>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</si>
  <si>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</si>
  <si>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</si>
  <si>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</si>
  <si>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</si>
  <si>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</si>
  <si>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</si>
  <si>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</si>
  <si>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</si>
  <si>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</si>
  <si>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</si>
  <si>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</si>
  <si>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</si>
  <si>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</si>
  <si>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</si>
  <si>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</si>
  <si>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</si>
  <si>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</si>
  <si>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</si>
  <si>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</si>
  <si>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</si>
  <si>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</si>
  <si>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</si>
  <si>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</si>
  <si>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</si>
  <si>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</si>
  <si>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</si>
  <si>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</si>
  <si>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</si>
  <si>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</si>
  <si>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</si>
  <si>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</si>
  <si>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</si>
  <si>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</si>
  <si>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</si>
  <si>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</si>
  <si>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</si>
  <si>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</si>
  <si>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</si>
  <si>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</si>
  <si>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</si>
  <si>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</si>
  <si>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</si>
  <si>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</si>
  <si>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</si>
  <si>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</si>
  <si>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</si>
  <si>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</si>
  <si>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</si>
  <si>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</si>
  <si>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</si>
  <si>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</si>
  <si>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</si>
  <si>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</si>
  <si>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</si>
  <si>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</si>
  <si>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</si>
  <si>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</si>
  <si>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</si>
  <si>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</si>
  <si>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</si>
  <si>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</si>
  <si>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</si>
  <si>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</si>
  <si>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</si>
  <si>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</si>
  <si>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</si>
  <si>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</si>
  <si>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</si>
  <si>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</si>
  <si>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</si>
  <si>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</si>
  <si>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</si>
  <si>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</si>
  <si>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</si>
  <si>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</si>
  <si>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</si>
  <si>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</si>
  <si>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</si>
  <si>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</si>
  <si>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</si>
  <si>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</si>
  <si>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</si>
  <si>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</si>
  <si>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</si>
  <si>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</si>
  <si>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</si>
  <si>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</si>
  <si>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</si>
  <si>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</si>
  <si>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</si>
  <si>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</si>
  <si>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</si>
  <si>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</si>
  <si>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</si>
  <si>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</si>
  <si>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</si>
  <si>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</si>
  <si>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</si>
  <si>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</si>
  <si>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</si>
  <si>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</si>
  <si>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</si>
  <si>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</si>
  <si>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</si>
  <si>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</si>
  <si>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</si>
  <si>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</si>
  <si>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</si>
  <si>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</si>
  <si>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</si>
  <si>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</si>
  <si>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</si>
  <si>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</si>
  <si>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</si>
  <si>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</si>
  <si>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</si>
  <si>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</si>
  <si>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</si>
  <si>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</si>
  <si>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</si>
  <si>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</si>
  <si>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</si>
  <si>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</si>
  <si>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</si>
  <si>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</si>
  <si>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</si>
  <si>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</si>
  <si>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</si>
  <si>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</si>
  <si>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</si>
  <si>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</si>
  <si>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</si>
  <si>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</si>
  <si>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</si>
  <si>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</si>
  <si>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</si>
  <si>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</si>
  <si>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</si>
  <si>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</si>
  <si>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</si>
  <si>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</si>
  <si>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</si>
  <si>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</si>
  <si>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</si>
  <si>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</si>
  <si>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</si>
  <si>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</si>
  <si>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</si>
  <si>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</si>
  <si>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</si>
  <si>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</si>
  <si>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</si>
  <si>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</si>
  <si>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</si>
  <si>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</si>
  <si>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</si>
  <si>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</si>
  <si>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</si>
  <si>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</si>
  <si>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</si>
  <si>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</si>
  <si>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</si>
  <si>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</si>
  <si>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</si>
  <si>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</si>
  <si>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</si>
  <si>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</si>
  <si>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</si>
  <si>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</si>
  <si>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</si>
  <si>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</si>
  <si>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</si>
  <si>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</si>
  <si>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</si>
  <si>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</si>
  <si>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</si>
  <si>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</si>
  <si>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</si>
  <si>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</si>
  <si>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</si>
  <si>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</si>
  <si>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</si>
  <si>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</si>
  <si>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</si>
  <si>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</si>
  <si>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</si>
  <si>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</si>
  <si>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</si>
  <si>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</si>
  <si>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</si>
  <si>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</si>
  <si>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</si>
  <si>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</si>
  <si>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</si>
  <si>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</si>
  <si>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</si>
  <si>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</si>
  <si>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</si>
  <si>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</si>
  <si>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</si>
  <si>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</si>
  <si>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</si>
  <si>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</si>
  <si>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</si>
  <si>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</si>
  <si>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</si>
  <si>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</si>
  <si>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</si>
  <si>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</si>
  <si>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</si>
  <si>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</si>
  <si>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</si>
  <si>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</si>
  <si>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</si>
  <si>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</si>
  <si>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</si>
  <si>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</si>
  <si>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</si>
  <si>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</si>
  <si>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</si>
  <si>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</si>
  <si>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</si>
  <si>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</si>
  <si>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</si>
  <si>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</si>
  <si>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</si>
  <si>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</si>
  <si>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</si>
  <si>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</si>
  <si>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</si>
  <si>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</si>
  <si>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</si>
  <si>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</si>
  <si>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</si>
  <si>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</si>
  <si>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</si>
  <si>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</si>
  <si>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</si>
  <si>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</si>
  <si>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</si>
  <si>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</si>
  <si>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</si>
  <si>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</si>
  <si>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</si>
  <si>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</si>
  <si>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</si>
  <si>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</si>
  <si>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</si>
  <si>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</si>
  <si>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</si>
  <si>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</si>
  <si>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</si>
  <si>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</si>
  <si>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</si>
  <si>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</si>
  <si>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</si>
  <si>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</si>
  <si>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</si>
  <si>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</si>
  <si>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</si>
  <si>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</si>
  <si>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</si>
  <si>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</si>
  <si>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</si>
  <si>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</si>
  <si>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</si>
  <si>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</si>
  <si>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</si>
  <si>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</si>
  <si>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</si>
  <si>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</si>
  <si>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</si>
  <si>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</si>
  <si>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</si>
  <si>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</si>
  <si>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</si>
  <si>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</si>
  <si>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بانك  پاسارگاد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</si>
  <si>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</si>
  <si>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</si>
  <si>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</si>
  <si>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</si>
  <si>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</si>
  <si>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</si>
  <si>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</si>
  <si>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</si>
  <si>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</si>
  <si>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</si>
  <si>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</si>
  <si>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</si>
  <si>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</si>
  <si>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</si>
  <si>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</si>
  <si>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</si>
  <si>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</si>
  <si>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</si>
  <si>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</si>
  <si>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</si>
  <si>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</si>
  <si>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</si>
  <si>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</si>
  <si>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</si>
  <si>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</si>
  <si>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</si>
  <si>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</si>
  <si>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</si>
  <si>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</si>
  <si>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</si>
  <si>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</si>
  <si>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</si>
  <si>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</si>
  <si>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</si>
  <si>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</si>
  <si>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</si>
  <si>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</si>
  <si>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</si>
  <si>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</si>
  <si>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</si>
  <si>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</si>
  <si>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</si>
  <si>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</si>
  <si>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</si>
  <si>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</si>
  <si>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</si>
  <si>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</si>
  <si>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</si>
  <si>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</si>
  <si>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</si>
  <si>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</si>
  <si>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</si>
  <si>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</si>
  <si>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</si>
  <si>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</si>
  <si>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</si>
  <si>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</si>
  <si>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</si>
  <si>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</si>
  <si>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</si>
  <si>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</si>
  <si>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</si>
  <si>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</si>
  <si>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</si>
  <si>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1396-07-30</t>
  </si>
  <si>
    <t>نسبت به ماه مشابه سال قبل</t>
  </si>
  <si>
    <t>هزار سهم</t>
  </si>
  <si>
    <t>نسبت به ماه مشابه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</si>
  <si>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</si>
  <si>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</si>
  <si>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</si>
  <si>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</si>
  <si>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</si>
  <si>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</si>
  <si>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</si>
  <si>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</si>
  <si>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</si>
  <si>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</si>
  <si>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</si>
  <si>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</si>
  <si>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</si>
  <si>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</si>
  <si>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</si>
  <si>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</si>
  <si>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</si>
  <si>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</si>
  <si>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</si>
  <si>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</si>
  <si>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</si>
  <si>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</si>
  <si>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</si>
  <si>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</si>
  <si>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بانك سرمايه</t>
  </si>
  <si>
    <t>عدم ارائه اطلاعات</t>
  </si>
  <si>
    <t>95/8/3 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</si>
  <si>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</si>
  <si>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</si>
  <si>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</si>
  <si>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</si>
  <si>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</si>
  <si>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</si>
  <si>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</si>
  <si>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</si>
  <si>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</si>
  <si>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</si>
  <si>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</si>
  <si>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</si>
  <si>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</si>
  <si>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</si>
  <si>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</si>
  <si>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</si>
  <si>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</si>
  <si>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</si>
  <si>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</si>
  <si>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</si>
  <si>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</si>
  <si>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</si>
  <si>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</si>
  <si>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</si>
  <si>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1396/08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</si>
  <si>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</si>
  <si>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</si>
  <si>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</si>
  <si>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</si>
  <si>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</si>
  <si>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</si>
  <si>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</si>
  <si>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</si>
  <si>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</si>
  <si>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</si>
  <si>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</si>
  <si>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</si>
  <si>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</si>
  <si>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</si>
  <si>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</si>
  <si>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</si>
  <si>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</si>
  <si>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</si>
  <si>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</si>
  <si>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</si>
  <si>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</si>
  <si>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بورس</t>
  </si>
  <si>
    <t>1396/09</t>
  </si>
  <si>
    <t>شركتهاي كوچك و متوسط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</si>
  <si>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</si>
  <si>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</si>
  <si>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</si>
  <si>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</si>
  <si>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</si>
  <si>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</si>
  <si>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</si>
  <si>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</si>
  <si>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</si>
  <si>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</si>
  <si>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</si>
  <si>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</si>
  <si>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</si>
  <si>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</si>
  <si>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</si>
  <si>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</si>
  <si>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</si>
  <si>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</si>
  <si>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</si>
  <si>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</si>
  <si>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</si>
  <si>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</si>
  <si>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</si>
  <si>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</si>
  <si>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افشاي اطلاعات با اهميت گروه الف</t>
  </si>
  <si>
    <t>افشاي اطلاعات با اهميت گروه ب</t>
  </si>
  <si>
    <t>برگزاري مجمع عمومي عادي ساليانه صاحبان سهام</t>
  </si>
  <si>
    <t>1396/10</t>
  </si>
  <si>
    <t>قرارداد آتی</t>
  </si>
  <si>
    <t>اختیار فروش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</si>
  <si>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</si>
  <si>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</si>
  <si>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</si>
  <si>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</si>
  <si>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</si>
  <si>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</si>
  <si>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</si>
  <si>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</si>
  <si>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</si>
  <si>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</si>
  <si>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</si>
  <si>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</si>
  <si>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</si>
  <si>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</si>
  <si>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</si>
  <si>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</si>
  <si>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</si>
  <si>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</si>
  <si>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</si>
  <si>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</si>
  <si>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</si>
  <si>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</si>
  <si>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بورس کالا</t>
  </si>
  <si>
    <t>برگزاري مجمع عمومي عادي ساليانه به منظور تصويب صورت هاي مالي</t>
  </si>
  <si>
    <t>فيبر ايران‌</t>
  </si>
  <si>
    <t>چفيبر</t>
  </si>
  <si>
    <t>1396/11</t>
  </si>
  <si>
    <t>1396/12/29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</si>
  <si>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</si>
  <si>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</si>
  <si>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</si>
  <si>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</si>
  <si>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</si>
  <si>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</si>
  <si>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</si>
  <si>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</si>
  <si>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</si>
  <si>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</si>
  <si>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</si>
  <si>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</si>
  <si>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</si>
  <si>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</si>
  <si>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</si>
  <si>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</si>
  <si>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</si>
  <si>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</si>
  <si>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</si>
  <si>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</si>
  <si>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</si>
  <si>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</si>
  <si>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</si>
  <si>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</si>
  <si>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</si>
  <si>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</si>
  <si>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اوراق مرابحه</t>
  </si>
  <si>
    <t>منفعت</t>
  </si>
  <si>
    <t>اوراق منفعت دولتی</t>
  </si>
  <si>
    <t>امتیاز تسهیلات مسکن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</si>
  <si>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</si>
  <si>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</si>
  <si>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</si>
  <si>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</si>
  <si>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اخزا602</t>
  </si>
  <si>
    <t>اسنادخزانه-م3بودجه96-970710</t>
  </si>
  <si>
    <t>اخزا603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</si>
  <si>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</si>
  <si>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</si>
  <si>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</si>
  <si>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</si>
  <si>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</si>
  <si>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</si>
  <si>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</si>
  <si>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</si>
  <si>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</si>
  <si>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</si>
  <si>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</si>
  <si>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</si>
  <si>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</si>
  <si>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</si>
  <si>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</si>
  <si>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1397/02/31</t>
  </si>
  <si>
    <t>1396/12/28</t>
  </si>
  <si>
    <t>تسهيلات فرابورس</t>
  </si>
  <si>
    <t>سال 96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</si>
  <si>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</si>
  <si>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</si>
  <si>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</si>
  <si>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</si>
  <si>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</si>
  <si>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</si>
  <si>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</si>
  <si>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</si>
  <si>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</si>
  <si>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</si>
  <si>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</si>
  <si>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</si>
  <si>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</si>
  <si>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</si>
  <si>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</si>
  <si>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</si>
  <si>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</si>
  <si>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</si>
  <si>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</si>
  <si>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</si>
  <si>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</si>
  <si>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</si>
  <si>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عملکرد 96</t>
  </si>
  <si>
    <t>عملکرد از ابتدای سال 97</t>
  </si>
  <si>
    <t>گسترش‌سرمايه‌گذاري‌ايران‌خودرو</t>
  </si>
  <si>
    <t>خگستر</t>
  </si>
  <si>
    <t>محورسازان‌ايران‌خودرو</t>
  </si>
  <si>
    <t>خوساز</t>
  </si>
  <si>
    <t>دوده‌ صنعتي‌ پارس‌</t>
  </si>
  <si>
    <t>شدوص</t>
  </si>
  <si>
    <t>فولاد هرمزگان جنوب</t>
  </si>
  <si>
    <t>هرمز</t>
  </si>
  <si>
    <t>فولاد آلياژي ايران</t>
  </si>
  <si>
    <t>فولاژ</t>
  </si>
  <si>
    <t>نسبت به پایان سال 96</t>
  </si>
  <si>
    <t>1397/01</t>
  </si>
  <si>
    <t>1397/02</t>
  </si>
  <si>
    <t>پايان سال 96</t>
  </si>
  <si>
    <t>1397/03/31</t>
  </si>
  <si>
    <t>1397-03-01</t>
  </si>
  <si>
    <t>1397-03-02</t>
  </si>
  <si>
    <t>1397-03-05</t>
  </si>
  <si>
    <t>1397-03-06</t>
  </si>
  <si>
    <t>1397-03-07</t>
  </si>
  <si>
    <t>1397-03-08</t>
  </si>
  <si>
    <t>1397-03-09</t>
  </si>
  <si>
    <t>1397-03-12</t>
  </si>
  <si>
    <t>1397-03-13</t>
  </si>
  <si>
    <t>1397-03-19</t>
  </si>
  <si>
    <t>1397-03-20</t>
  </si>
  <si>
    <t>1397-03-21</t>
  </si>
  <si>
    <t>1397-03-22</t>
  </si>
  <si>
    <t>1397-03-23</t>
  </si>
  <si>
    <t>1397-03-27</t>
  </si>
  <si>
    <t>1397-03-28</t>
  </si>
  <si>
    <t>1397-03-29</t>
  </si>
  <si>
    <t>1397-03-30</t>
  </si>
  <si>
    <t>1397-03-31</t>
  </si>
  <si>
    <t>توسعه‌معادن‌وفلزات‌</t>
  </si>
  <si>
    <t>ومعادن</t>
  </si>
  <si>
    <t>معدني و صنعتي گل گهر</t>
  </si>
  <si>
    <t>كگل</t>
  </si>
  <si>
    <t>ايران‌ خودرو</t>
  </si>
  <si>
    <t>خودرو</t>
  </si>
  <si>
    <t>گروه‌بهمن‌</t>
  </si>
  <si>
    <t>خبهمن</t>
  </si>
  <si>
    <t>ايران‌ارقام‌</t>
  </si>
  <si>
    <t>مرقام</t>
  </si>
  <si>
    <t>توليدي چدن سازان</t>
  </si>
  <si>
    <t>چدن</t>
  </si>
  <si>
    <t>سراميك‌هاي‌صنعتي‌اردكان‌</t>
  </si>
  <si>
    <t>كسرا</t>
  </si>
  <si>
    <t>نفت‌ بهران‌</t>
  </si>
  <si>
    <t>شبهرن</t>
  </si>
  <si>
    <t>گروه‌صنعتي‌سپاهان‌</t>
  </si>
  <si>
    <t>فسپا</t>
  </si>
  <si>
    <t>پتروشيمي‌شيراز</t>
  </si>
  <si>
    <t>شيراز</t>
  </si>
  <si>
    <t>كربن‌ ايران‌</t>
  </si>
  <si>
    <t>شكربن</t>
  </si>
  <si>
    <t>داروسازي‌ اكسير</t>
  </si>
  <si>
    <t>دلر</t>
  </si>
  <si>
    <t>سيمان لار سبزوار</t>
  </si>
  <si>
    <t>سبزوا</t>
  </si>
  <si>
    <t>نفت ايرانول</t>
  </si>
  <si>
    <t>شرانل</t>
  </si>
  <si>
    <t>نفت پاسارگاد</t>
  </si>
  <si>
    <t>شپاس</t>
  </si>
  <si>
    <t>توليد و صادرات ريشمك</t>
  </si>
  <si>
    <t>ريشمك</t>
  </si>
  <si>
    <t>كشاورزي‌ ودامپروي‌ مگسال‌</t>
  </si>
  <si>
    <t>زمگسا</t>
  </si>
  <si>
    <t>سرمايه گذاري گروه توسعه ملي</t>
  </si>
  <si>
    <t>وبانك</t>
  </si>
  <si>
    <t>سرمايه‌گذاري‌صندوق‌بازنشستگي‌</t>
  </si>
  <si>
    <t>وصندوق</t>
  </si>
  <si>
    <t>شركت اعتباري  كوثر مركزي</t>
  </si>
  <si>
    <t>اطلاعات با اهميت گروه الف</t>
  </si>
  <si>
    <t>اختیار خرید سهام</t>
  </si>
  <si>
    <t>اختیار خرید صکوک</t>
  </si>
  <si>
    <t>اختیار فروش سهام</t>
  </si>
  <si>
    <t>اختیار فروش صکوک</t>
  </si>
  <si>
    <t>1397/03</t>
  </si>
  <si>
    <t>تجمعی از ابتدای 97</t>
  </si>
  <si>
    <t xml:space="preserve">  اوراق مشارکت شهرداری‌ها</t>
  </si>
  <si>
    <t xml:space="preserve">اوراق بهادار اسلامی شرکتی </t>
  </si>
  <si>
    <t>هیدروکربوری</t>
  </si>
  <si>
    <t>Kwh</t>
  </si>
  <si>
    <t xml:space="preserve">1- طی اطلاعیه شرکت بورس انرژی از تاریخ 10/04/96 واحد دارایی پایه از مگا وات به کیلو وات تغییر یافته و تغییر تعداد قرارداد از شش رقم به نه رقم به منظور تعدیل اثر این تغییر می باشد. </t>
  </si>
  <si>
    <t>2- منظور کیلو وات در هر ساعت می باشد که نشان دهنده حجم کیلو وات در ساعت معامله شده طی قراردادهای بند 1 می باشد.</t>
  </si>
  <si>
    <t xml:space="preserve">بازار ‏مشتقه </t>
  </si>
  <si>
    <t>تابلو برق</t>
  </si>
  <si>
    <t>1397/04/31</t>
  </si>
  <si>
    <t>روند تغییرات ارزش</t>
  </si>
  <si>
    <t>1397-04-02</t>
  </si>
  <si>
    <t>1397-04-03</t>
  </si>
  <si>
    <t>1397-04-04</t>
  </si>
  <si>
    <t>1397-04-05</t>
  </si>
  <si>
    <t>1397-04-06</t>
  </si>
  <si>
    <t>1397-04-09</t>
  </si>
  <si>
    <t>1397-04-10</t>
  </si>
  <si>
    <t>1397-04-11</t>
  </si>
  <si>
    <t>1397-04-12</t>
  </si>
  <si>
    <t>1397-04-13</t>
  </si>
  <si>
    <t>1397-04-16</t>
  </si>
  <si>
    <t>1397-04-17</t>
  </si>
  <si>
    <t>1397-04-19</t>
  </si>
  <si>
    <t>1397-04-20</t>
  </si>
  <si>
    <t>1397-04-23</t>
  </si>
  <si>
    <t>1397-04-24</t>
  </si>
  <si>
    <t>1397-04-25</t>
  </si>
  <si>
    <t>1397-04-26</t>
  </si>
  <si>
    <t>1397-04-27</t>
  </si>
  <si>
    <t>1397-04-30</t>
  </si>
  <si>
    <t>1397-04-31</t>
  </si>
  <si>
    <t>پارس‌ خزر</t>
  </si>
  <si>
    <t>لخزر</t>
  </si>
  <si>
    <t>پتروشيمي‌فارابي‌</t>
  </si>
  <si>
    <t>شفارا</t>
  </si>
  <si>
    <t>داده‌پردازي‌ايران‌</t>
  </si>
  <si>
    <t>مداران</t>
  </si>
  <si>
    <t>سايپاآذين‌</t>
  </si>
  <si>
    <t>خاذين</t>
  </si>
  <si>
    <t>سرمايه‌گذاري‌ رنا(هلدينگ‌</t>
  </si>
  <si>
    <t>ورنا</t>
  </si>
  <si>
    <t>عمران‌وتوسعه‌فارس‌</t>
  </si>
  <si>
    <t>ثفارس</t>
  </si>
  <si>
    <t>فروسيليس‌ ايران‌</t>
  </si>
  <si>
    <t>فروس</t>
  </si>
  <si>
    <t>فنرسازي‌زر</t>
  </si>
  <si>
    <t>خزر</t>
  </si>
  <si>
    <t>گروه مديريت سرمايه گذاري اميد</t>
  </si>
  <si>
    <t>واميد</t>
  </si>
  <si>
    <t>معادن‌ بافق‌</t>
  </si>
  <si>
    <t>كبافق</t>
  </si>
  <si>
    <t>نيروكلر</t>
  </si>
  <si>
    <t>شكلر</t>
  </si>
  <si>
    <t>زرين معدن آسيا</t>
  </si>
  <si>
    <t>فزرين</t>
  </si>
  <si>
    <t>شركت آهن و فولاد ارفع</t>
  </si>
  <si>
    <t>ارفع</t>
  </si>
  <si>
    <t>شير و گوشت زاگرس شهركرد</t>
  </si>
  <si>
    <t>زشگزا</t>
  </si>
  <si>
    <t>فراوردههاي غذايي وقند چهارمحال</t>
  </si>
  <si>
    <t>قچار</t>
  </si>
  <si>
    <t>97/4/26</t>
  </si>
  <si>
    <t>پالايش نفت تبريز</t>
  </si>
  <si>
    <t>شبريز</t>
  </si>
  <si>
    <t>پتروشيمي فناوران</t>
  </si>
  <si>
    <t>شفن</t>
  </si>
  <si>
    <t>توليدمحورخودرو</t>
  </si>
  <si>
    <t>خمحور</t>
  </si>
  <si>
    <t>97/4/31</t>
  </si>
  <si>
    <t>حفاري شمال</t>
  </si>
  <si>
    <t>حفاري</t>
  </si>
  <si>
    <t>قندنقش‌جهان‌</t>
  </si>
  <si>
    <t>97/4/10</t>
  </si>
  <si>
    <t>بانك حكمت  ايرانيان</t>
  </si>
  <si>
    <t>بانك گردشگري</t>
  </si>
  <si>
    <t>عدم رعايت معيارهاي پذيرش يا الزامات افشا</t>
  </si>
  <si>
    <t>اطلاعات با اهميت گروه ب</t>
  </si>
  <si>
    <t>توليد برق عسلويه  مپنا</t>
  </si>
  <si>
    <t>گروه كارخانجات صنعتي تبرك</t>
  </si>
  <si>
    <t>تبرك</t>
  </si>
  <si>
    <t>97/4/20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</si>
  <si>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</si>
  <si>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</si>
  <si>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</si>
  <si>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</si>
  <si>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</si>
  <si>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</si>
  <si>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</si>
  <si>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</si>
  <si>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</si>
  <si>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اختصاصی بازارگردانی</t>
  </si>
  <si>
    <t>کل</t>
  </si>
  <si>
    <t>تعداد</t>
  </si>
  <si>
    <t>جمع</t>
  </si>
  <si>
    <t>سال منتهی به</t>
  </si>
  <si>
    <t xml:space="preserve"> اشخاص حقیقی</t>
  </si>
  <si>
    <t xml:space="preserve"> اشخاص حقوقی</t>
  </si>
  <si>
    <t>1397/04</t>
  </si>
  <si>
    <t>1397/05/31</t>
  </si>
  <si>
    <t>مردادماه 1397</t>
  </si>
  <si>
    <t xml:space="preserve"> تجمعی تا پایان مرداد 97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</si>
  <si>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مردادماه 97</t>
    </r>
  </si>
  <si>
    <t>انباشته از ابتدای سال 97 تا انتهای مردادماه 97</t>
  </si>
  <si>
    <t>1397-05-01</t>
  </si>
  <si>
    <t>1397-05-02</t>
  </si>
  <si>
    <t>1397-05-03</t>
  </si>
  <si>
    <t>1397-05-06</t>
  </si>
  <si>
    <t>1397-05-07</t>
  </si>
  <si>
    <t>1397-05-08</t>
  </si>
  <si>
    <t>1397-05-09</t>
  </si>
  <si>
    <t>1397-05-10</t>
  </si>
  <si>
    <t>1397-05-13</t>
  </si>
  <si>
    <t>1397-05-14</t>
  </si>
  <si>
    <t>1397-05-15</t>
  </si>
  <si>
    <t>1397-05-16</t>
  </si>
  <si>
    <t>1397-05-17</t>
  </si>
  <si>
    <t>1397-05-20</t>
  </si>
  <si>
    <t>1397-05-21</t>
  </si>
  <si>
    <t>1397-05-22</t>
  </si>
  <si>
    <t>1397-05-23</t>
  </si>
  <si>
    <t>1397-05-24</t>
  </si>
  <si>
    <t>1397-05-27</t>
  </si>
  <si>
    <t>1397-05-28</t>
  </si>
  <si>
    <t>1397-05-29</t>
  </si>
  <si>
    <t>1397-05-30</t>
  </si>
  <si>
    <t>1397-05-31</t>
  </si>
  <si>
    <t>پایان تیر‌ماه 1397</t>
  </si>
  <si>
    <t>باما</t>
  </si>
  <si>
    <t>كاما</t>
  </si>
  <si>
    <t>تغييرات بيش از 50 درصدي قيمت</t>
  </si>
  <si>
    <t>كنترل‌خوردگي‌تكين‌كو</t>
  </si>
  <si>
    <t>رتكو</t>
  </si>
  <si>
    <t>پشم‌شيشه‌ايران‌</t>
  </si>
  <si>
    <t>كپشير</t>
  </si>
  <si>
    <t>سرمايه‌ گذاري‌ صنعت‌ ومعدن‌</t>
  </si>
  <si>
    <t>وصنعت</t>
  </si>
  <si>
    <t>سرمايه‌گذاري‌ ملي‌ايران‌</t>
  </si>
  <si>
    <t>ونيكي</t>
  </si>
  <si>
    <t>سرمايه‌گذاري‌بهمن‌</t>
  </si>
  <si>
    <t>وبهمن</t>
  </si>
  <si>
    <t>سيمان‌غرب‌</t>
  </si>
  <si>
    <t>سغرب</t>
  </si>
  <si>
    <t>پتروشيمي مبين</t>
  </si>
  <si>
    <t>مبين</t>
  </si>
  <si>
    <t>نفت سپاهان</t>
  </si>
  <si>
    <t>شسپا</t>
  </si>
  <si>
    <t>سرمايه‌گذاري‌توكافولاد(هلدينگ</t>
  </si>
  <si>
    <t>وتوكا</t>
  </si>
  <si>
    <t>فرآوري‌موادمعدني‌ايران‌</t>
  </si>
  <si>
    <t>فرآور</t>
  </si>
  <si>
    <t>فولاد  خوزستان</t>
  </si>
  <si>
    <t>فخوز</t>
  </si>
  <si>
    <t>كارخانجات توليدي شهيد قندي</t>
  </si>
  <si>
    <t>بكام</t>
  </si>
  <si>
    <t>لامپ‌  پارس‌ شهاب‌</t>
  </si>
  <si>
    <t>بشهاب</t>
  </si>
  <si>
    <t>پتروشيمي شازند</t>
  </si>
  <si>
    <t>شاراك</t>
  </si>
  <si>
    <t>صنايع پتروشيمي كرمانشاه</t>
  </si>
  <si>
    <t>كرماشا</t>
  </si>
  <si>
    <t>گروه پتروشيمي س. ايرانيان</t>
  </si>
  <si>
    <t>پترول</t>
  </si>
  <si>
    <t>مديريت صنعت شوينده ت.ص.بهشهر</t>
  </si>
  <si>
    <t>شوينده</t>
  </si>
  <si>
    <t>شيرپاستوريزه‌پگاه‌خراسان‌</t>
  </si>
  <si>
    <t>غشان</t>
  </si>
  <si>
    <t>صنعتي و معدني شمال شرق شاهرود</t>
  </si>
  <si>
    <t>كشرق</t>
  </si>
  <si>
    <t>فرآوري زغال سنگ پروده طبس</t>
  </si>
  <si>
    <t>كپرور</t>
  </si>
  <si>
    <t>مبين وان كيش</t>
  </si>
  <si>
    <t>اوان</t>
  </si>
  <si>
    <t>شركت بيمه اتكايي امين</t>
  </si>
  <si>
    <t>اتكام</t>
  </si>
  <si>
    <t>دامداري تليسه نمونه</t>
  </si>
  <si>
    <t>تليسه</t>
  </si>
  <si>
    <t>سهامي ذوب آهن  اصفهان</t>
  </si>
  <si>
    <t>ذوب</t>
  </si>
  <si>
    <t>شركت پتروشيمي خراسان</t>
  </si>
  <si>
    <t>خراسان</t>
  </si>
  <si>
    <t>شير پاستوريزه پگاه گلستان</t>
  </si>
  <si>
    <t>غگلستا</t>
  </si>
  <si>
    <t>شير پگاه آذربايجان شرقي</t>
  </si>
  <si>
    <t>غپآذر</t>
  </si>
  <si>
    <t>افست‌</t>
  </si>
  <si>
    <t>چافست</t>
  </si>
  <si>
    <t>ماشين‌ سازي‌ اراك‌</t>
  </si>
  <si>
    <t>فاراك</t>
  </si>
  <si>
    <t>97/5/17</t>
  </si>
  <si>
    <t>بررسی وضعیت شفافیت اطلاعاتی ناشر</t>
  </si>
  <si>
    <t>علت عدم رعايت ضوابط افشاي اطلاعات با اهميت</t>
  </si>
  <si>
    <t>عدم افشای بموقع اطلاعات با اهمیت</t>
  </si>
  <si>
    <t>1390-01-31</t>
  </si>
  <si>
    <t>1390-02-31</t>
  </si>
  <si>
    <t>1390-03-31</t>
  </si>
  <si>
    <t>1390-04-31</t>
  </si>
  <si>
    <t>1390-05-31</t>
  </si>
  <si>
    <t>1390-06-31</t>
  </si>
  <si>
    <t>1390-07-30</t>
  </si>
  <si>
    <t>1390-08-30</t>
  </si>
  <si>
    <t>1390-09-30</t>
  </si>
  <si>
    <t>1390-10-30</t>
  </si>
  <si>
    <t>1390-11-30</t>
  </si>
  <si>
    <t>1390-12-29</t>
  </si>
  <si>
    <t>1391-01-31</t>
  </si>
  <si>
    <t>1391-02-31</t>
  </si>
  <si>
    <t>1391-03-31</t>
  </si>
  <si>
    <t>1391-04-31</t>
  </si>
  <si>
    <t>1391-05-31</t>
  </si>
  <si>
    <t>1391-06-31</t>
  </si>
  <si>
    <t>1391-07-30</t>
  </si>
  <si>
    <t>1391-08-30</t>
  </si>
  <si>
    <t>1391-09-30</t>
  </si>
  <si>
    <t>1391-10-30</t>
  </si>
  <si>
    <t>1391-11-30</t>
  </si>
  <si>
    <t>1391-12-30</t>
  </si>
  <si>
    <t>1392-01-31</t>
  </si>
  <si>
    <t>1392-02-31</t>
  </si>
  <si>
    <t>1392-03-31</t>
  </si>
  <si>
    <t>1392-04-31</t>
  </si>
  <si>
    <t>1392-05-31</t>
  </si>
  <si>
    <t>1392-06-31</t>
  </si>
  <si>
    <t>1392-07-30</t>
  </si>
  <si>
    <t>1392-08-30</t>
  </si>
  <si>
    <t>1392-09-30</t>
  </si>
  <si>
    <t>1392-10-30</t>
  </si>
  <si>
    <t>1392-11-30</t>
  </si>
  <si>
    <t>1392-12-29</t>
  </si>
  <si>
    <t>1393-01-31</t>
  </si>
  <si>
    <t>1393-02-31</t>
  </si>
  <si>
    <t>1393-03-31</t>
  </si>
  <si>
    <t>1393-04-31</t>
  </si>
  <si>
    <t>1393-05-31</t>
  </si>
  <si>
    <t>1393-06-31</t>
  </si>
  <si>
    <t>1393-07-30</t>
  </si>
  <si>
    <t>1393-08-30</t>
  </si>
  <si>
    <t>1393-09-30</t>
  </si>
  <si>
    <t>1393-10-30</t>
  </si>
  <si>
    <t>1393-11-30</t>
  </si>
  <si>
    <t>1393-12-29</t>
  </si>
  <si>
    <t>1394-01-31</t>
  </si>
  <si>
    <t>1394-02-31</t>
  </si>
  <si>
    <t>1394-03-31</t>
  </si>
  <si>
    <t>1394-04-31</t>
  </si>
  <si>
    <t>1394-05-31</t>
  </si>
  <si>
    <t>1394-06-31</t>
  </si>
  <si>
    <t>1394-07-30</t>
  </si>
  <si>
    <t>1394-08-30</t>
  </si>
  <si>
    <t>1394-09-30</t>
  </si>
  <si>
    <t>1394-10-30</t>
  </si>
  <si>
    <t>1394-11-30</t>
  </si>
  <si>
    <t>1394-12-29</t>
  </si>
  <si>
    <t>1395-02-31</t>
  </si>
  <si>
    <t>1395-04-31</t>
  </si>
  <si>
    <t>1395-07-30</t>
  </si>
  <si>
    <t>1395-08-30</t>
  </si>
  <si>
    <t>1395-10-30</t>
  </si>
  <si>
    <t>1396-12-30</t>
  </si>
  <si>
    <t>1397-01-31</t>
  </si>
  <si>
    <t>تعداد سرمایه‌گذار در تیرماه 1397</t>
  </si>
  <si>
    <t>پایان مرداد‌ماه 97</t>
  </si>
  <si>
    <t>اجاره فولادكاوه كيش،سه ماهه20%</t>
  </si>
  <si>
    <t>صكاوه706</t>
  </si>
  <si>
    <t>شرکت فولادكاوه جنوب كيش</t>
  </si>
  <si>
    <t>1396/05/31</t>
  </si>
  <si>
    <t>مرداد 97</t>
  </si>
  <si>
    <t>یزد</t>
  </si>
  <si>
    <t>1397/05</t>
  </si>
  <si>
    <t>مردادماه 97</t>
  </si>
  <si>
    <t>1397/06/31</t>
  </si>
  <si>
    <t>شهریورماه 1397</t>
  </si>
  <si>
    <t>مرداد‌ماه 1397</t>
  </si>
  <si>
    <t>شهریورماه 1396</t>
  </si>
  <si>
    <t xml:space="preserve">تا پایان شهریورماه 97 </t>
  </si>
  <si>
    <t xml:space="preserve"> تجمعی تا پایان شهریورماه 97</t>
  </si>
  <si>
    <t>تا پایان شهریورماه 1397</t>
  </si>
  <si>
    <t xml:space="preserve"> تا پایان شهریورماه 97</t>
  </si>
  <si>
    <t>تا پایان شهریورماه 97</t>
  </si>
  <si>
    <t>1397-06-03</t>
  </si>
  <si>
    <t>1397-06-04</t>
  </si>
  <si>
    <t>1397-06-05</t>
  </si>
  <si>
    <t>1397-06-06</t>
  </si>
  <si>
    <t>1397-06-07</t>
  </si>
  <si>
    <t>1397-06-10</t>
  </si>
  <si>
    <t>1397-06-11</t>
  </si>
  <si>
    <t>1397-06-12</t>
  </si>
  <si>
    <t>1397-06-13</t>
  </si>
  <si>
    <t>1397-06-14</t>
  </si>
  <si>
    <t>1397-06-17</t>
  </si>
  <si>
    <t>1397-06-18</t>
  </si>
  <si>
    <t>1397-06-19</t>
  </si>
  <si>
    <t>1397-06-20</t>
  </si>
  <si>
    <t>1397-06-21</t>
  </si>
  <si>
    <t>1397-06-24</t>
  </si>
  <si>
    <t>1397-06-25</t>
  </si>
  <si>
    <t>1397-06-26</t>
  </si>
  <si>
    <t>1397-06-27</t>
  </si>
  <si>
    <t>1397-06-31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</si>
  <si>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شهریورماه 97</t>
    </r>
  </si>
  <si>
    <t>انباشته از ابتدای سال 97 تا انتهای شهریورماه 97</t>
  </si>
  <si>
    <t>پایان مردادماه 1397</t>
  </si>
  <si>
    <t>تعداد سرمایه‌گذار در مردادماه 1397</t>
  </si>
  <si>
    <t>1396-06-31</t>
  </si>
  <si>
    <t>تامين‌ ماسه‌ ريخته‌گري‌</t>
  </si>
  <si>
    <t>كماسه</t>
  </si>
  <si>
    <t>تغييرات بيش از 20 درصدي قيمت</t>
  </si>
  <si>
    <t>معادن‌منگنزايران‌</t>
  </si>
  <si>
    <t>كمنگنز</t>
  </si>
  <si>
    <t>معدني‌ دماوند</t>
  </si>
  <si>
    <t>كدما</t>
  </si>
  <si>
    <t>تغييرات بيش از 20 درصدي قيمت و 50 درصدی قیمت -افشاي اطلاعات با اهميت گروه الف</t>
  </si>
  <si>
    <t>تغييرات بيش از 50 درصدي قيمت - برگزاري مجمع عمومي عادي بطور فوق العاده به منظور انتخاب اعضاي هيات مديره</t>
  </si>
  <si>
    <t>بين‌المللي‌توسعه‌ساختمان</t>
  </si>
  <si>
    <t>ثاخت</t>
  </si>
  <si>
    <t>سامان‌ گستراصفهان‌</t>
  </si>
  <si>
    <t>ثامان</t>
  </si>
  <si>
    <t>سرمايه‌ گذاري‌ ساختمان‌ايران‌</t>
  </si>
  <si>
    <t>وساخت</t>
  </si>
  <si>
    <t>سرمايه‌ گذاري‌ شاهد</t>
  </si>
  <si>
    <t>ثشاهد</t>
  </si>
  <si>
    <t>سرمايه‌گذاري‌ مسكن‌</t>
  </si>
  <si>
    <t>ثمسكن</t>
  </si>
  <si>
    <t>نوسازي‌وساختمان‌تهران‌</t>
  </si>
  <si>
    <t>ثنوسا</t>
  </si>
  <si>
    <t>بانك‌پارسيان‌</t>
  </si>
  <si>
    <t>وپارس</t>
  </si>
  <si>
    <t>بيمه آسيا</t>
  </si>
  <si>
    <t>آسيا</t>
  </si>
  <si>
    <t>بيمه البرز</t>
  </si>
  <si>
    <t xml:space="preserve">تغييرات بيش از 20 درصدي قيمت و 50 درصدی قیمت </t>
  </si>
  <si>
    <t>حمل و نقل پتروشيمي( سهامي عام</t>
  </si>
  <si>
    <t>حپترو</t>
  </si>
  <si>
    <t>حمل‌ونقل‌توكا</t>
  </si>
  <si>
    <t>حتوكا</t>
  </si>
  <si>
    <t>گروه مپنا (سهامي عام)</t>
  </si>
  <si>
    <t>رمپنا</t>
  </si>
  <si>
    <t>ايركا پارت صنعت</t>
  </si>
  <si>
    <t>خكار</t>
  </si>
  <si>
    <t>پارس‌ خودرو</t>
  </si>
  <si>
    <t>خپارس</t>
  </si>
  <si>
    <t>ريخته‌گري‌ تراكتورسازي‌ ايران‌</t>
  </si>
  <si>
    <t>ختراك</t>
  </si>
  <si>
    <t>زامياد</t>
  </si>
  <si>
    <t>خزاميا</t>
  </si>
  <si>
    <t>سايپا</t>
  </si>
  <si>
    <t>خساپا</t>
  </si>
  <si>
    <t>صنايع‌ريخته‌گري‌ايران‌</t>
  </si>
  <si>
    <t>خريخت</t>
  </si>
  <si>
    <t>موتورسازان‌تراكتورسازي‌ايران‌</t>
  </si>
  <si>
    <t>خموتور</t>
  </si>
  <si>
    <t>مهندسي‌نصيرماشين‌</t>
  </si>
  <si>
    <t>خنصير</t>
  </si>
  <si>
    <t>اطلاعات با اهميت گروه ب -  برگزاري مجمع عمومي عادي بطور فوق العاده به منظور تصويب صورت هاي مالي- تغييرات بيش از 20 درصدي قيمت</t>
  </si>
  <si>
    <t>پارس‌ الكتريك‌</t>
  </si>
  <si>
    <t>لپارس</t>
  </si>
  <si>
    <t>صنعتي‌ آما</t>
  </si>
  <si>
    <t>فاما</t>
  </si>
  <si>
    <t>تغييرات بيش از 50 درصدي قيمت -اطلاعات با اهميت گروه ب</t>
  </si>
  <si>
    <t>پارس‌ سرام‌</t>
  </si>
  <si>
    <t>كسرام</t>
  </si>
  <si>
    <t>سايپاشيشه‌</t>
  </si>
  <si>
    <t>كساپا</t>
  </si>
  <si>
    <t>شيشه‌ و گاز</t>
  </si>
  <si>
    <t>كگاز</t>
  </si>
  <si>
    <t>شيشه‌ همدان‌</t>
  </si>
  <si>
    <t>كهمدا</t>
  </si>
  <si>
    <t>فرآورده‌هاي‌ نسوز پارس‌</t>
  </si>
  <si>
    <t>كفپارس</t>
  </si>
  <si>
    <t>فرآورده‌هاي‌نسوزآذر</t>
  </si>
  <si>
    <t>كاذر</t>
  </si>
  <si>
    <t>ليزينگ‌ايران‌</t>
  </si>
  <si>
    <t>وليز</t>
  </si>
  <si>
    <t>سرمايه گذاري خوارزمي</t>
  </si>
  <si>
    <t>وخارزم</t>
  </si>
  <si>
    <t>سرمايه‌ گذاري‌ صنعت‌ بيمه‌</t>
  </si>
  <si>
    <t>وبيمه</t>
  </si>
  <si>
    <t>سرمايه گذاري نور كوثر ايرانيان</t>
  </si>
  <si>
    <t>وسكاب</t>
  </si>
  <si>
    <t>برگزاري مجامع عمومي فوق العاده به منظور تصميم گيري در خصوص افزايش سرمايه -اصلاح اساسنامه و عمومي عادي بطور فوق العاده به منظور انتخاب اعضاء هيئت مديره</t>
  </si>
  <si>
    <t>سرمايه‌گذاري‌ سايپا</t>
  </si>
  <si>
    <t>وساپا</t>
  </si>
  <si>
    <t>سرمايه‌گذاري‌ سپه‌</t>
  </si>
  <si>
    <t>وسپه</t>
  </si>
  <si>
    <t>برگزاري مجمع عمومي عادي بطور فوق العاده به منظور انتخاب اعضاي هيات مديره</t>
  </si>
  <si>
    <t>گروه س توسعه صنعتي ايران</t>
  </si>
  <si>
    <t>وتوصا</t>
  </si>
  <si>
    <t>گروه‌صنايع‌بهشهرايران‌</t>
  </si>
  <si>
    <t>وصنا</t>
  </si>
  <si>
    <t>سرمايه گذاري توسعه صنايع سيمان</t>
  </si>
  <si>
    <t>سيدكو</t>
  </si>
  <si>
    <t>سيمان آرتا اردبيل</t>
  </si>
  <si>
    <t>ساربيل</t>
  </si>
  <si>
    <t xml:space="preserve"> افشاي اطلاعات با اهميت گروه ب</t>
  </si>
  <si>
    <t>سيمان‌ بجنورد</t>
  </si>
  <si>
    <t>سبجنو</t>
  </si>
  <si>
    <t>سيمان‌ بهبهان‌</t>
  </si>
  <si>
    <t>سبهان</t>
  </si>
  <si>
    <t>سيمان‌ تهران‌</t>
  </si>
  <si>
    <t>ستران</t>
  </si>
  <si>
    <t>سيمان خوزستان</t>
  </si>
  <si>
    <t>سخوز</t>
  </si>
  <si>
    <t>سيمان‌ داراب‌</t>
  </si>
  <si>
    <t>ساراب</t>
  </si>
  <si>
    <t>سيمان‌ شرق‌</t>
  </si>
  <si>
    <t>سشرق</t>
  </si>
  <si>
    <t>سيمان‌ صوفيان‌</t>
  </si>
  <si>
    <t>سصوفي</t>
  </si>
  <si>
    <t>سيمان فارس نو</t>
  </si>
  <si>
    <t>سفانو</t>
  </si>
  <si>
    <t>سيمان فارس و خوزستان</t>
  </si>
  <si>
    <t>سفارس</t>
  </si>
  <si>
    <t>تغييرات بيش از 20 درصدي قيمت - برگزاري مجمع عمومي عادي ساليانه به منظور تصويب صورت هاي مالي</t>
  </si>
  <si>
    <t>سيمان كردستان</t>
  </si>
  <si>
    <t>سكرد</t>
  </si>
  <si>
    <t>سيمان‌ كرمان‌</t>
  </si>
  <si>
    <t>سكرما</t>
  </si>
  <si>
    <t>سيمان‌اروميه‌</t>
  </si>
  <si>
    <t>ساروم</t>
  </si>
  <si>
    <t>سيمان‌اصفهان‌</t>
  </si>
  <si>
    <t>سصفها</t>
  </si>
  <si>
    <t>سيمان‌سپاهان‌</t>
  </si>
  <si>
    <t>سپاها</t>
  </si>
  <si>
    <t>تغييرات بيش از 20 درصدي قيمت - اطلاعات با اهميت گروه ب</t>
  </si>
  <si>
    <t>سيمان‌شاهرود</t>
  </si>
  <si>
    <t>سرود</t>
  </si>
  <si>
    <t xml:space="preserve">تغييرات بيش از 20 درصدي قيمت  و 50 درصدی قیمت </t>
  </si>
  <si>
    <t>سيمان‌هگمتان‌</t>
  </si>
  <si>
    <t>سهگمت</t>
  </si>
  <si>
    <t>تغييرات بيش از 20 درصدي قيمت -اطلاعات با اهميت گروه الف</t>
  </si>
  <si>
    <t>پتروشيمي فجر</t>
  </si>
  <si>
    <t>بفجر</t>
  </si>
  <si>
    <t>پالايش نفت اصفهان</t>
  </si>
  <si>
    <t>شپنا</t>
  </si>
  <si>
    <t>پالايش نفت تهران</t>
  </si>
  <si>
    <t>شتران</t>
  </si>
  <si>
    <t>سرمايه‌گذاري‌ صنعت‌ نفت‌</t>
  </si>
  <si>
    <t>ونفت</t>
  </si>
  <si>
    <t>نفت‌ پارس‌</t>
  </si>
  <si>
    <t>شنفت</t>
  </si>
  <si>
    <t>آلومراد</t>
  </si>
  <si>
    <t>فمراد</t>
  </si>
  <si>
    <t>تغييرات بيش از 20 درصدي قيمت و 50 درصدی قیمت  - اطلاعات با اهميت گروه ب</t>
  </si>
  <si>
    <t>فولاد اميركبيركاشان</t>
  </si>
  <si>
    <t>فجر</t>
  </si>
  <si>
    <t>تغييرات بيش از 20 درصدي قيمت -برگزاري مجمع عمومي عادي به طور فوق العاده به منظور انتخاب اعضاء هيئت مديره</t>
  </si>
  <si>
    <t>نورد آلومينيوم‌</t>
  </si>
  <si>
    <t>فنوال</t>
  </si>
  <si>
    <t>تغييرات بيش از 20 درصدي قيمت و 50 درصدی قیمت</t>
  </si>
  <si>
    <t>شكرشاهرود</t>
  </si>
  <si>
    <t>قشكر</t>
  </si>
  <si>
    <t>شهد</t>
  </si>
  <si>
    <t>قشهد</t>
  </si>
  <si>
    <t>فرآورده‌هاي‌غدايي‌وقندپيرانشهر</t>
  </si>
  <si>
    <t>قپيرا</t>
  </si>
  <si>
    <t>قند  نيشابور</t>
  </si>
  <si>
    <t>قنيشا</t>
  </si>
  <si>
    <t>قند شيرين‌ خراسان‌</t>
  </si>
  <si>
    <t>قشرين</t>
  </si>
  <si>
    <t>قند لرستان‌</t>
  </si>
  <si>
    <t>قلرست</t>
  </si>
  <si>
    <t>قند مرودشت‌</t>
  </si>
  <si>
    <t>قمرو</t>
  </si>
  <si>
    <t>كارخانجات‌ قند قزوين‌</t>
  </si>
  <si>
    <t>قزوين</t>
  </si>
  <si>
    <t>توليدي‌ كاشي‌ تكسرام‌</t>
  </si>
  <si>
    <t>كترام</t>
  </si>
  <si>
    <t>توليدي‌گرانيت‌بهسرام‌</t>
  </si>
  <si>
    <t>كهرام</t>
  </si>
  <si>
    <t>كاشي‌ الوند</t>
  </si>
  <si>
    <t>كلوند</t>
  </si>
  <si>
    <t>كاشي‌ پارس‌</t>
  </si>
  <si>
    <t>كپارس</t>
  </si>
  <si>
    <t>صنايع‌ لاستيكي‌  سهند</t>
  </si>
  <si>
    <t>پسهند</t>
  </si>
  <si>
    <t>كوير تاير</t>
  </si>
  <si>
    <t>پكوير</t>
  </si>
  <si>
    <t>آبسال‌</t>
  </si>
  <si>
    <t>لابسا</t>
  </si>
  <si>
    <t>سرما آفرين‌</t>
  </si>
  <si>
    <t>لسرما</t>
  </si>
  <si>
    <t>گروه‌صنعتي‌بوتان‌</t>
  </si>
  <si>
    <t>لبوتان</t>
  </si>
  <si>
    <t>گسترش‌صنايع‌وخدمات‌كشاورزي‌</t>
  </si>
  <si>
    <t>تكشا</t>
  </si>
  <si>
    <t>ايران‌ ترانسفو</t>
  </si>
  <si>
    <t>بترانس</t>
  </si>
  <si>
    <t>صنايع‌جوشكاب‌يزد</t>
  </si>
  <si>
    <t>بكاب</t>
  </si>
  <si>
    <t>نيروترانس‌</t>
  </si>
  <si>
    <t>بنيرو</t>
  </si>
  <si>
    <t>بين‌ المللي‌ محصولات‌  پارس‌</t>
  </si>
  <si>
    <t>شپارس</t>
  </si>
  <si>
    <t>پاكسان‌</t>
  </si>
  <si>
    <t>شپاكسا</t>
  </si>
  <si>
    <t>سرمايه‌گذاري صنايع پتروشيمي‌</t>
  </si>
  <si>
    <t>وپترو</t>
  </si>
  <si>
    <t>صنايع‌ شيميايي‌ فارس‌</t>
  </si>
  <si>
    <t>شفارس</t>
  </si>
  <si>
    <t>برگزاري مجمع عمومي عادي ساليانه به منظور تصويب صورتهاي مالي</t>
  </si>
  <si>
    <t>گروه صنعتي پاكشو</t>
  </si>
  <si>
    <t>پاكشو</t>
  </si>
  <si>
    <t>گلتاش‌</t>
  </si>
  <si>
    <t>شگل</t>
  </si>
  <si>
    <t>لعابيران‌</t>
  </si>
  <si>
    <t>شلعاب</t>
  </si>
  <si>
    <t>تغييرات بيش از 20 درصدي قيمت - اطلاعات با اهميت گروه الف</t>
  </si>
  <si>
    <t>پارس‌ مينو</t>
  </si>
  <si>
    <t>غپينو</t>
  </si>
  <si>
    <t>توسعه‌ صنايع‌ بهشهر(هلدينگ</t>
  </si>
  <si>
    <t>وبشهر</t>
  </si>
  <si>
    <t>توليدي‌مهرام‌</t>
  </si>
  <si>
    <t>غمهرا</t>
  </si>
  <si>
    <t>صنعتي‌ بهشهر</t>
  </si>
  <si>
    <t>غبشهر</t>
  </si>
  <si>
    <t>كشت‌ و صنعت‌ چين‌ چين</t>
  </si>
  <si>
    <t>غچين</t>
  </si>
  <si>
    <t>لبنيات‌كالبر</t>
  </si>
  <si>
    <t>غالبر</t>
  </si>
  <si>
    <t>صنايع‌كاغذسازي‌كاوه‌</t>
  </si>
  <si>
    <t>چكاوه</t>
  </si>
  <si>
    <t>كارتن‌ ايران‌</t>
  </si>
  <si>
    <t>چكارن</t>
  </si>
  <si>
    <t>مخابرات ايران</t>
  </si>
  <si>
    <t>اخابر</t>
  </si>
  <si>
    <t>البرزدارو</t>
  </si>
  <si>
    <t>دالبر</t>
  </si>
  <si>
    <t>برگزاري مجمع عمومي فوق العاده به منظور تصميم گيري در خصوص افزايش سرمايه</t>
  </si>
  <si>
    <t>پارس‌ دارو</t>
  </si>
  <si>
    <t>دپارس</t>
  </si>
  <si>
    <t>داروسازي‌ ابوريحان‌</t>
  </si>
  <si>
    <t>دابور</t>
  </si>
  <si>
    <t>داروسازي‌ امين‌</t>
  </si>
  <si>
    <t>دامين</t>
  </si>
  <si>
    <t>تغييرات بيش از 20 درصدي قيمت -برگزاري مجمع عمومي عادي به طور فوق العاده به منظور انتخاب اعضاءهيئت مديره</t>
  </si>
  <si>
    <t>داروسازي‌ جابرابن‌حيان‌</t>
  </si>
  <si>
    <t>دجابر</t>
  </si>
  <si>
    <t>داروسازي‌ كوثر</t>
  </si>
  <si>
    <t>دكوثر</t>
  </si>
  <si>
    <t>سرمايه گذاري دارويي تامين</t>
  </si>
  <si>
    <t>تيپيكو</t>
  </si>
  <si>
    <t>سرمايه گذاري شفادارو</t>
  </si>
  <si>
    <t>شفا</t>
  </si>
  <si>
    <t>شيمي‌ داروئي‌ داروپخش‌</t>
  </si>
  <si>
    <t>دشيمي</t>
  </si>
  <si>
    <t>تغييرات بيش از 20 درصدي قيمت -اطلاعات با اهميت گروه ب</t>
  </si>
  <si>
    <t>تغييرات بيش از 20 درصدي قيمت و 50 درصدی قیمت-اطلاعات با اهميت گروه الف</t>
  </si>
  <si>
    <t>آ.س.پ</t>
  </si>
  <si>
    <t>آ س پ</t>
  </si>
  <si>
    <t>شركت سرمايه گذاري مسكن شمالغرب</t>
  </si>
  <si>
    <t>ثغرب</t>
  </si>
  <si>
    <t>بانك دي</t>
  </si>
  <si>
    <t>دي</t>
  </si>
  <si>
    <t>مهندسي ساختمان تاسيسات راه آهن</t>
  </si>
  <si>
    <t>بالاس</t>
  </si>
  <si>
    <t>آسيا سير ارس</t>
  </si>
  <si>
    <t>حآسا</t>
  </si>
  <si>
    <t>قاسم ايران</t>
  </si>
  <si>
    <t>قاسم</t>
  </si>
  <si>
    <t>بهمن  ديزل</t>
  </si>
  <si>
    <t>خديزل</t>
  </si>
  <si>
    <t>افرانت</t>
  </si>
  <si>
    <t>افرا</t>
  </si>
  <si>
    <t>تغييرات بيش از 20 درصدي قيمت  و 50 درصدی قیمت</t>
  </si>
  <si>
    <t>توسعه فناوري اطلاعات خوارزمي</t>
  </si>
  <si>
    <t>مفاخر</t>
  </si>
  <si>
    <t>تغييرات بيش از 20 درصدي قيمت -اطلاعات با اهميت گروه الف و ب</t>
  </si>
  <si>
    <t>كشت و دام گلدشت نمونه اصفهان</t>
  </si>
  <si>
    <t>زگلدشت</t>
  </si>
  <si>
    <t>توليدي و خدمات صنايع نسوز توكا</t>
  </si>
  <si>
    <t>كتوكا</t>
  </si>
  <si>
    <t>شركت سرمايه گذاري اعتلاء البرز</t>
  </si>
  <si>
    <t>اعتلا</t>
  </si>
  <si>
    <t>مديريت انرژي اميد  تابان هور</t>
  </si>
  <si>
    <t>وهور</t>
  </si>
  <si>
    <t>پالايش نفت شيراز</t>
  </si>
  <si>
    <t>شراز</t>
  </si>
  <si>
    <t>پالايش نفت لاوان</t>
  </si>
  <si>
    <t>شاوان</t>
  </si>
  <si>
    <t>ارائه اطلاعات با اهميت درخصوص قيمت مواد اوليه</t>
  </si>
  <si>
    <t>صنعت روي زنگان</t>
  </si>
  <si>
    <t>زنگان</t>
  </si>
  <si>
    <t>معدني كيمياي زنجان گستران</t>
  </si>
  <si>
    <t>كيميا</t>
  </si>
  <si>
    <t>قند شيروان قوچان و بجنورد</t>
  </si>
  <si>
    <t>قشير</t>
  </si>
  <si>
    <t>تغييرات بيش از 20 درصدي قيمت -  اطلاعات با اهميت گروه ب</t>
  </si>
  <si>
    <t>پتروشيمي غدير</t>
  </si>
  <si>
    <t>شغدير</t>
  </si>
  <si>
    <t>پتروشيمي مارون</t>
  </si>
  <si>
    <t>مارون</t>
  </si>
  <si>
    <t>توكا رنگ فولاد سپاهان</t>
  </si>
  <si>
    <t>شتوكا</t>
  </si>
  <si>
    <t>صنايع بهداشتي ساينا</t>
  </si>
  <si>
    <t>ساينا</t>
  </si>
  <si>
    <t>پاكديس</t>
  </si>
  <si>
    <t>غديس</t>
  </si>
  <si>
    <t>كشت و صنعت شهداب ناب خراسان</t>
  </si>
  <si>
    <t>غشهداب</t>
  </si>
  <si>
    <t>تغييرات بيش از 20 درصدي قيمت و 50 درصدی قیمت - اطلاعات با اهميت گروه الف</t>
  </si>
  <si>
    <t>داروسازي توليد دارو</t>
  </si>
  <si>
    <t>دتوليد</t>
  </si>
  <si>
    <t>داروسازي كاسپين تامين</t>
  </si>
  <si>
    <t>كاسپين</t>
  </si>
  <si>
    <t>شركت كي بي سي</t>
  </si>
  <si>
    <t>كي بي سي</t>
  </si>
  <si>
    <t>ليزينگ ايران و شرق</t>
  </si>
  <si>
    <t>ولشرق</t>
  </si>
  <si>
    <t>توسعه‌شهري‌توس‌گستر</t>
  </si>
  <si>
    <t>وتوس</t>
  </si>
  <si>
    <t>97/6/25</t>
  </si>
  <si>
    <t>حمل و نقل بين المللي خليج فارس</t>
  </si>
  <si>
    <t>حفارس</t>
  </si>
  <si>
    <t>رينگ‌سازي‌مشهد</t>
  </si>
  <si>
    <t>خرينگ</t>
  </si>
  <si>
    <t>سازه‌ پويش‌</t>
  </si>
  <si>
    <t>خپويش</t>
  </si>
  <si>
    <t>فنرسازي‌خاور</t>
  </si>
  <si>
    <t>خفنر</t>
  </si>
  <si>
    <t>97/6/31</t>
  </si>
  <si>
    <t>قطعات‌ اتومبيل‌ ايران‌</t>
  </si>
  <si>
    <t>ختوقا</t>
  </si>
  <si>
    <t>مهركام‌پارس‌</t>
  </si>
  <si>
    <t>خمهر</t>
  </si>
  <si>
    <t>نيرو محركه‌</t>
  </si>
  <si>
    <t>خمحركه</t>
  </si>
  <si>
    <t>پرداخت الكترونيك سامان كيش</t>
  </si>
  <si>
    <t>سپ</t>
  </si>
  <si>
    <t>ليزينگ رايان‌ سايپا</t>
  </si>
  <si>
    <t>ولساپا</t>
  </si>
  <si>
    <t>سيمان‌ دورود</t>
  </si>
  <si>
    <t>سدور</t>
  </si>
  <si>
    <t>قند ثابت‌ خراسان‌</t>
  </si>
  <si>
    <t>قثابت</t>
  </si>
  <si>
    <t>قنداصفهان‌</t>
  </si>
  <si>
    <t>قصفها</t>
  </si>
  <si>
    <t>قندهكمتان‌</t>
  </si>
  <si>
    <t>قهكمت</t>
  </si>
  <si>
    <t>كاشي‌ سعدي‌</t>
  </si>
  <si>
    <t>كسعدي</t>
  </si>
  <si>
    <t>پلاسكوكار</t>
  </si>
  <si>
    <t>پلاسك</t>
  </si>
  <si>
    <t>كمباين‌ سازي‌ ايران‌</t>
  </si>
  <si>
    <t>تكمبا</t>
  </si>
  <si>
    <t>كشت‌وصنعت‌پياذر</t>
  </si>
  <si>
    <t>غاذر</t>
  </si>
  <si>
    <t>ايران‌دارو</t>
  </si>
  <si>
    <t>ديران</t>
  </si>
  <si>
    <t>داروپخش‌ (هلدينگ‌</t>
  </si>
  <si>
    <t>وپخش</t>
  </si>
  <si>
    <t>داروسازي زاگرس فارمد پارس</t>
  </si>
  <si>
    <t>ددام</t>
  </si>
  <si>
    <t>داروسازي‌ فارابي‌</t>
  </si>
  <si>
    <t>دفارا</t>
  </si>
  <si>
    <t>داروسازي‌زهراوي‌</t>
  </si>
  <si>
    <t>دزهراوي</t>
  </si>
  <si>
    <t>دارويي‌ رازك‌</t>
  </si>
  <si>
    <t>درازك</t>
  </si>
  <si>
    <t>فرآورده‌هاي‌ تزريقي‌ ايران‌</t>
  </si>
  <si>
    <t>دفرا</t>
  </si>
  <si>
    <t>كارخانجات‌داروپخش‌</t>
  </si>
  <si>
    <t>دارو</t>
  </si>
  <si>
    <t>س. توسعه و عمران استان كرمان</t>
  </si>
  <si>
    <t>كرمان</t>
  </si>
  <si>
    <t>بيمه  دي</t>
  </si>
  <si>
    <t>ودي</t>
  </si>
  <si>
    <t>بيمه كوثر</t>
  </si>
  <si>
    <t>كوثر</t>
  </si>
  <si>
    <t>97/6/27</t>
  </si>
  <si>
    <t>توسعه حمل و نقل ريلي پارسيان</t>
  </si>
  <si>
    <t>حپارسا</t>
  </si>
  <si>
    <t>بازرگاني و توليدي مرجان كار</t>
  </si>
  <si>
    <t>كمرجان</t>
  </si>
  <si>
    <t>شركت مواد ويژه ليا</t>
  </si>
  <si>
    <t>شليا</t>
  </si>
  <si>
    <t>97/6/10</t>
  </si>
  <si>
    <t>توليد نيروي برق دماوند</t>
  </si>
  <si>
    <t>دماوند</t>
  </si>
  <si>
    <t>هلدينگ صنايع  معدني خاورميانه</t>
  </si>
  <si>
    <t>ميدكو</t>
  </si>
  <si>
    <t xml:space="preserve">برگزاري جلسه هيئت مديره در خصوص افزايش سرمايه و تغييرات بيش از 20 درصدي قيمت </t>
  </si>
  <si>
    <t>97/6/24</t>
  </si>
  <si>
    <t>پخش البرز</t>
  </si>
  <si>
    <t>پخش</t>
  </si>
  <si>
    <t>داروسازي سبحان انكولوژي</t>
  </si>
  <si>
    <t>دسانكو</t>
  </si>
  <si>
    <t>گروه سرمايه گذاري ميراث فرهنگي</t>
  </si>
  <si>
    <t>سمگا</t>
  </si>
  <si>
    <t>آكنتور</t>
  </si>
  <si>
    <t>وپاسار</t>
  </si>
  <si>
    <t>بانك انصار</t>
  </si>
  <si>
    <t>وانصار</t>
  </si>
  <si>
    <t>جهت بررسي وضعيت اطلاعاتي ناشر</t>
  </si>
  <si>
    <t>97/5/6 </t>
  </si>
  <si>
    <t>قنقش</t>
  </si>
  <si>
    <t>عدم رعايت الزامات دستورالعمل پذيرش در بورس اوراق بهادار تهران</t>
  </si>
  <si>
    <t>وملل</t>
  </si>
  <si>
    <t>حكمت</t>
  </si>
  <si>
    <t>سمايه</t>
  </si>
  <si>
    <t>وگردش</t>
  </si>
  <si>
    <t>وكوثر</t>
  </si>
  <si>
    <t>بمپنا</t>
  </si>
  <si>
    <t>1396/06/31</t>
  </si>
  <si>
    <t>نسبت به کل حجم شهریورماه 97</t>
  </si>
  <si>
    <t>شهریور 97</t>
  </si>
  <si>
    <t>گیلان</t>
  </si>
  <si>
    <t>1397/06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</si>
  <si>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شهریورماه 1397</t>
    </r>
  </si>
  <si>
    <t>مقایسه ارزش معاملات اشخاص حقیقی و حقوقی در سهام از ابتدای سال 1395 تا پایان شهریور‌ماه 1397</t>
  </si>
  <si>
    <t>مقایسه ارزش معاملات اشخاص حقیقی و حقوقی از ابتدای سال 1395 تا پایان شهریورماه 1397</t>
  </si>
  <si>
    <t>شهریورماه 97</t>
  </si>
  <si>
    <t>اوراقی که در شهریورماه سررسید شده‌اند</t>
  </si>
  <si>
    <t>اوراقی که در مهر‌ماه سررسید خواهند شد</t>
  </si>
  <si>
    <t>گندم9707</t>
  </si>
  <si>
    <t>شرکت مادر تخصصی بازرگانی دولتی ایران</t>
  </si>
  <si>
    <t>اوراقی که در شهریور ماه 97 منتشر شده اند</t>
  </si>
  <si>
    <t>اخزا701</t>
  </si>
  <si>
    <t>رايان106</t>
  </si>
  <si>
    <t>شرکت لیزینگ رایان سایپا (سهامی عام)</t>
  </si>
  <si>
    <t>اوراق سلف شمش فولاد كاوه</t>
  </si>
  <si>
    <t>عكاوه</t>
  </si>
  <si>
    <t>فولاد کاوه جنوب کیش</t>
  </si>
  <si>
    <t>اسنادخزانه-م5بودجه97-980523</t>
  </si>
  <si>
    <t>اخزا705</t>
  </si>
  <si>
    <t>اسنادخزانه-م11بودجه97-980430</t>
  </si>
  <si>
    <t>اخزا711</t>
  </si>
  <si>
    <t>اسنادخزانه-م12بودجه97-980530</t>
  </si>
  <si>
    <t>اخزا712</t>
  </si>
  <si>
    <t>تا 31 شهریور 97</t>
  </si>
  <si>
    <t xml:space="preserve"> 93/06/31 </t>
  </si>
  <si>
    <t>97/06/31</t>
  </si>
  <si>
    <t xml:space="preserve">اسنادخزانه-م2بودجه96-970612 </t>
  </si>
  <si>
    <t>96/09/19</t>
  </si>
  <si>
    <t>97/06/12</t>
  </si>
  <si>
    <t xml:space="preserve">مرابحه گندم 9707 </t>
  </si>
  <si>
    <t>95/07/19</t>
  </si>
  <si>
    <t>97/07/19</t>
  </si>
  <si>
    <t>96/10/13</t>
  </si>
  <si>
    <t>97/07/10</t>
  </si>
  <si>
    <t>اسنادخزانه-م1بودجه97-970920 </t>
  </si>
  <si>
    <t>97/06/04</t>
  </si>
  <si>
    <t>97/09/20</t>
  </si>
  <si>
    <t>مشاركت رايان سايپا-3ماهه16% </t>
  </si>
  <si>
    <t>97/06/05 </t>
  </si>
  <si>
    <t>1400/06/05 </t>
  </si>
  <si>
    <t>97/06/13</t>
  </si>
  <si>
    <t>98/06/13</t>
  </si>
  <si>
    <t>97/06/19</t>
  </si>
  <si>
    <t>98/05/23</t>
  </si>
  <si>
    <t>97/06/20</t>
  </si>
  <si>
    <t>98/04/30</t>
  </si>
  <si>
    <t>98/05/30</t>
  </si>
  <si>
    <t>اسنادخزانه-م4بودجه97-991022 </t>
  </si>
  <si>
    <t>اخزا704</t>
  </si>
  <si>
    <t>97/06/21</t>
  </si>
  <si>
    <t>99/10/22</t>
  </si>
  <si>
    <t>مشاركت دولتي9-شرايط خاص990909</t>
  </si>
  <si>
    <t>اشاد9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</si>
  <si>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</si>
  <si>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</si>
  <si>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</si>
  <si>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</si>
  <si>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</si>
  <si>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</si>
  <si>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</si>
  <si>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</si>
  <si>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</si>
  <si>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</si>
  <si>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اجاره دولت آموزش وپرورش991020</t>
  </si>
  <si>
    <t>اجاد3</t>
  </si>
  <si>
    <t>مرابحه گندم2-واجدشرايط خاص1400</t>
  </si>
  <si>
    <t>گندم2</t>
  </si>
  <si>
    <t>منفعت دولتي2-شرايط خاص14000626 </t>
  </si>
  <si>
    <t>افاد2</t>
  </si>
  <si>
    <t>اسنادخزانه-م4بودجه96-980820 </t>
  </si>
  <si>
    <t>اخزا604</t>
  </si>
  <si>
    <t>اسنادخزانه-م5بودجه96-970926 </t>
  </si>
  <si>
    <t>اخزا605</t>
  </si>
  <si>
    <t>اسنادخزانه-م12بودجه96-981114 </t>
  </si>
  <si>
    <t>اخزا612</t>
  </si>
  <si>
    <t>اسنادخزانه-م13بودجه96-981016</t>
  </si>
  <si>
    <t>اخزا613</t>
  </si>
  <si>
    <t>مرابحه سلامت6واجدشرايط خاص1400 </t>
  </si>
  <si>
    <t>سلامت6</t>
  </si>
  <si>
    <t>اسنادخزانه-م7بودجه96-971010</t>
  </si>
  <si>
    <t>اخزا607</t>
  </si>
  <si>
    <t>اسنادخزانه-م10بودجه96-980911</t>
  </si>
  <si>
    <t>اخزا610</t>
  </si>
  <si>
    <t>اسنادخزانه-م8بودجه96-980411 </t>
  </si>
  <si>
    <t>اخزا608</t>
  </si>
  <si>
    <t>اسنادخزانه-م23بودجه96-990528</t>
  </si>
  <si>
    <t>اخزا623</t>
  </si>
  <si>
    <t>مغرب9712</t>
  </si>
  <si>
    <t>اسنادخزانه-م24بودجه96-990625 </t>
  </si>
  <si>
    <t>اخزا624</t>
  </si>
  <si>
    <t>عملکرد 97 تا 97/06/31</t>
  </si>
  <si>
    <t xml:space="preserve">تغييرات بيش از 50 درصدي قيمت </t>
  </si>
  <si>
    <t xml:space="preserve"> 97/6/26</t>
  </si>
  <si>
    <t xml:space="preserve"> 97/6/31</t>
  </si>
  <si>
    <t>97/6/26</t>
  </si>
  <si>
    <t xml:space="preserve">برگزاري مجمع عمومي فوق العاده به منظور تغيير محل قانوني شركت </t>
  </si>
  <si>
    <t xml:space="preserve"> تغييرات بيش از 20 درصدي قيمت </t>
  </si>
  <si>
    <t xml:space="preserve">  تغييرات بيش از 20 درصدي قيمت  </t>
  </si>
  <si>
    <t xml:space="preserve"> 97/6/27</t>
  </si>
  <si>
    <t xml:space="preserve"> افشاي اطلاعات با اهميت گروه الف</t>
  </si>
  <si>
    <t xml:space="preserve">تغييرات بيش از 20 درصدي قيمت </t>
  </si>
  <si>
    <t xml:space="preserve">تغييرات بيش از 20 درصدي قيمت  </t>
  </si>
  <si>
    <t>به منظور بررسي وضعيت ناشر</t>
  </si>
  <si>
    <t>97/6/21</t>
  </si>
  <si>
    <t xml:space="preserve"> افشاي اطلاعات با اهميت گروه ب </t>
  </si>
  <si>
    <t xml:space="preserve">  97/6/31</t>
  </si>
  <si>
    <t>ابهام در اطلاعات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</si>
</sst>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0"/>
    <numFmt numFmtId="169" formatCode="#,##0.000"/>
    <numFmt numFmtId="170" formatCode="#,##0.00000"/>
  </numFmts>
  <fonts count="130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1"/>
      <color rgb="FF000000"/>
      <name val="IPT.Mitra"/>
      <charset val="2"/>
    </font>
    <font>
      <b/>
      <sz val="12"/>
      <color theme="0"/>
      <name val="B Mitra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mbria"/>
      <family val="2"/>
      <scheme val="major"/>
    </font>
    <font>
      <b/>
      <sz val="8"/>
      <color rgb="FF000000"/>
      <name val="B Koodak"/>
      <charset val="178"/>
    </font>
    <font>
      <sz val="8"/>
      <color rgb="FF000000"/>
      <name val="B Mitra"/>
      <charset val="178"/>
    </font>
    <font>
      <sz val="8"/>
      <color rgb="FFFFFFFF"/>
      <name val="B Koodak"/>
      <charset val="178"/>
    </font>
  </fonts>
  <fills count="56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7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rgb="FF959595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</borders>
  <cellStyleXfs count="170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48" fillId="0" borderId="0"/>
    <xf numFmtId="43" fontId="39" fillId="0" borderId="0" applyFont="0" applyFill="0" applyBorder="0" applyAlignment="0" applyProtection="0"/>
    <xf numFmtId="0" fontId="13" fillId="0" borderId="0"/>
    <xf numFmtId="0" fontId="6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3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93" fillId="0" borderId="0"/>
    <xf numFmtId="0" fontId="110" fillId="0" borderId="0" applyNumberFormat="0" applyFill="0" applyBorder="0" applyAlignment="0" applyProtection="0"/>
    <xf numFmtId="0" fontId="111" fillId="0" borderId="56" applyNumberFormat="0" applyFill="0" applyAlignment="0" applyProtection="0"/>
    <xf numFmtId="0" fontId="112" fillId="0" borderId="57" applyNumberFormat="0" applyFill="0" applyAlignment="0" applyProtection="0"/>
    <xf numFmtId="0" fontId="113" fillId="0" borderId="58" applyNumberFormat="0" applyFill="0" applyAlignment="0" applyProtection="0"/>
    <xf numFmtId="0" fontId="113" fillId="0" borderId="0" applyNumberFormat="0" applyFill="0" applyBorder="0" applyAlignment="0" applyProtection="0"/>
    <xf numFmtId="0" fontId="114" fillId="19" borderId="0" applyNumberFormat="0" applyBorder="0" applyAlignment="0" applyProtection="0"/>
    <xf numFmtId="0" fontId="115" fillId="20" borderId="0" applyNumberFormat="0" applyBorder="0" applyAlignment="0" applyProtection="0"/>
    <xf numFmtId="0" fontId="116" fillId="21" borderId="0" applyNumberFormat="0" applyBorder="0" applyAlignment="0" applyProtection="0"/>
    <xf numFmtId="0" fontId="117" fillId="22" borderId="59" applyNumberFormat="0" applyAlignment="0" applyProtection="0"/>
    <xf numFmtId="0" fontId="118" fillId="23" borderId="60" applyNumberFormat="0" applyAlignment="0" applyProtection="0"/>
    <xf numFmtId="0" fontId="119" fillId="23" borderId="59" applyNumberFormat="0" applyAlignment="0" applyProtection="0"/>
    <xf numFmtId="0" fontId="120" fillId="0" borderId="61" applyNumberFormat="0" applyFill="0" applyAlignment="0" applyProtection="0"/>
    <xf numFmtId="0" fontId="121" fillId="24" borderId="62" applyNumberFormat="0" applyAlignment="0" applyProtection="0"/>
    <xf numFmtId="0" fontId="122" fillId="0" borderId="0" applyNumberFormat="0" applyFill="0" applyBorder="0" applyAlignment="0" applyProtection="0"/>
    <xf numFmtId="0" fontId="8" fillId="25" borderId="63" applyNumberFormat="0" applyFont="0" applyAlignment="0" applyProtection="0"/>
    <xf numFmtId="0" fontId="123" fillId="0" borderId="0" applyNumberFormat="0" applyFill="0" applyBorder="0" applyAlignment="0" applyProtection="0"/>
    <xf numFmtId="0" fontId="124" fillId="0" borderId="64" applyNumberFormat="0" applyFill="0" applyAlignment="0" applyProtection="0"/>
    <xf numFmtId="0" fontId="12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5" fillId="33" borderId="0" applyNumberFormat="0" applyBorder="0" applyAlignment="0" applyProtection="0"/>
    <xf numFmtId="0" fontId="125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25" fillId="37" borderId="0" applyNumberFormat="0" applyBorder="0" applyAlignment="0" applyProtection="0"/>
    <xf numFmtId="0" fontId="125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25" fillId="41" borderId="0" applyNumberFormat="0" applyBorder="0" applyAlignment="0" applyProtection="0"/>
    <xf numFmtId="0" fontId="125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25" fillId="45" borderId="0" applyNumberFormat="0" applyBorder="0" applyAlignment="0" applyProtection="0"/>
    <xf numFmtId="0" fontId="125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25" fillId="49" borderId="0" applyNumberFormat="0" applyBorder="0" applyAlignment="0" applyProtection="0"/>
    <xf numFmtId="0" fontId="2" fillId="0" borderId="0"/>
    <xf numFmtId="0" fontId="126" fillId="0" borderId="0" applyNumberFormat="0" applyFill="0" applyBorder="0" applyAlignment="0" applyProtection="0"/>
    <xf numFmtId="0" fontId="95" fillId="0" borderId="56" applyNumberFormat="0" applyFill="0" applyAlignment="0" applyProtection="0"/>
    <xf numFmtId="0" fontId="96" fillId="0" borderId="57" applyNumberFormat="0" applyFill="0" applyAlignment="0" applyProtection="0"/>
    <xf numFmtId="0" fontId="97" fillId="0" borderId="58" applyNumberFormat="0" applyFill="0" applyAlignment="0" applyProtection="0"/>
    <xf numFmtId="0" fontId="97" fillId="0" borderId="0" applyNumberFormat="0" applyFill="0" applyBorder="0" applyAlignment="0" applyProtection="0"/>
    <xf numFmtId="0" fontId="98" fillId="19" borderId="0" applyNumberFormat="0" applyBorder="0" applyAlignment="0" applyProtection="0"/>
    <xf numFmtId="0" fontId="99" fillId="20" borderId="0" applyNumberFormat="0" applyBorder="0" applyAlignment="0" applyProtection="0"/>
    <xf numFmtId="0" fontId="100" fillId="21" borderId="0" applyNumberFormat="0" applyBorder="0" applyAlignment="0" applyProtection="0"/>
    <xf numFmtId="0" fontId="101" fillId="22" borderId="59" applyNumberFormat="0" applyAlignment="0" applyProtection="0"/>
    <xf numFmtId="0" fontId="102" fillId="23" borderId="60" applyNumberFormat="0" applyAlignment="0" applyProtection="0"/>
    <xf numFmtId="0" fontId="103" fillId="23" borderId="59" applyNumberFormat="0" applyAlignment="0" applyProtection="0"/>
    <xf numFmtId="0" fontId="104" fillId="0" borderId="61" applyNumberFormat="0" applyFill="0" applyAlignment="0" applyProtection="0"/>
    <xf numFmtId="0" fontId="105" fillId="24" borderId="62" applyNumberFormat="0" applyAlignment="0" applyProtection="0"/>
    <xf numFmtId="0" fontId="106" fillId="0" borderId="0" applyNumberFormat="0" applyFill="0" applyBorder="0" applyAlignment="0" applyProtection="0"/>
    <xf numFmtId="0" fontId="2" fillId="25" borderId="63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64" applyNumberFormat="0" applyFill="0" applyAlignment="0" applyProtection="0"/>
    <xf numFmtId="0" fontId="10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9" fillId="33" borderId="0" applyNumberFormat="0" applyBorder="0" applyAlignment="0" applyProtection="0"/>
    <xf numFmtId="0" fontId="10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09" fillId="37" borderId="0" applyNumberFormat="0" applyBorder="0" applyAlignment="0" applyProtection="0"/>
    <xf numFmtId="0" fontId="10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09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19">
    <xf numFmtId="0" fontId="0" fillId="0" borderId="0" xfId="0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0" fontId="0" fillId="0" borderId="0" xfId="4" applyNumberFormat="1" applyFont="1"/>
    <xf numFmtId="3" fontId="0" fillId="0" borderId="0" xfId="0" applyNumberFormat="1"/>
    <xf numFmtId="0" fontId="13" fillId="0" borderId="0" xfId="0" applyFont="1"/>
    <xf numFmtId="0" fontId="40" fillId="9" borderId="18" xfId="0" applyFont="1" applyFill="1" applyBorder="1" applyAlignment="1">
      <alignment horizont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8" fillId="0" borderId="0" xfId="9"/>
    <xf numFmtId="0" fontId="42" fillId="0" borderId="0" xfId="0" applyFont="1" applyAlignment="1">
      <alignment horizontal="justify" vertical="center" readingOrder="2"/>
    </xf>
    <xf numFmtId="0" fontId="23" fillId="0" borderId="0" xfId="8" applyFont="1" applyAlignment="1">
      <alignment vertical="center"/>
    </xf>
    <xf numFmtId="0" fontId="23" fillId="0" borderId="0" xfId="8" applyFont="1"/>
    <xf numFmtId="0" fontId="17" fillId="3" borderId="2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3" fillId="0" borderId="0" xfId="0" applyFont="1"/>
    <xf numFmtId="0" fontId="12" fillId="5" borderId="2" xfId="12" applyFont="1" applyFill="1" applyBorder="1" applyAlignment="1">
      <alignment horizontal="center" vertical="center" wrapText="1"/>
    </xf>
    <xf numFmtId="3" fontId="12" fillId="0" borderId="2" xfId="12" applyNumberFormat="1" applyFont="1" applyBorder="1" applyAlignment="1">
      <alignment horizontal="center" vertical="center" wrapText="1"/>
    </xf>
    <xf numFmtId="3" fontId="12" fillId="0" borderId="15" xfId="12" applyNumberFormat="1" applyFont="1" applyBorder="1" applyAlignment="1">
      <alignment horizontal="center" vertical="center" wrapText="1"/>
    </xf>
    <xf numFmtId="0" fontId="12" fillId="5" borderId="16" xfId="12" applyFont="1" applyFill="1" applyBorder="1" applyAlignment="1">
      <alignment horizontal="center" vertical="center" wrapText="1"/>
    </xf>
    <xf numFmtId="3" fontId="12" fillId="0" borderId="16" xfId="12" applyNumberFormat="1" applyFont="1" applyBorder="1" applyAlignment="1">
      <alignment horizontal="center" vertical="center" wrapText="1"/>
    </xf>
    <xf numFmtId="3" fontId="12" fillId="0" borderId="17" xfId="12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3" fillId="4" borderId="20" xfId="0" applyNumberFormat="1" applyFont="1" applyFill="1" applyBorder="1" applyAlignment="1">
      <alignment horizontal="center" vertical="center"/>
    </xf>
    <xf numFmtId="0" fontId="13" fillId="0" borderId="0" xfId="12"/>
    <xf numFmtId="0" fontId="23" fillId="15" borderId="0" xfId="12" applyFont="1" applyFill="1" applyAlignment="1">
      <alignment horizontal="center" vertical="center"/>
    </xf>
    <xf numFmtId="0" fontId="23" fillId="0" borderId="0" xfId="12" applyFont="1" applyAlignment="1">
      <alignment horizontal="center" vertical="center"/>
    </xf>
    <xf numFmtId="0" fontId="44" fillId="13" borderId="28" xfId="0" applyFont="1" applyFill="1" applyBorder="1" applyAlignment="1">
      <alignment horizontal="right" vertical="center"/>
    </xf>
    <xf numFmtId="0" fontId="23" fillId="13" borderId="28" xfId="0" applyFont="1" applyFill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14" fontId="60" fillId="0" borderId="0" xfId="0" applyNumberFormat="1" applyFont="1" applyAlignment="1">
      <alignment horizontal="center" vertical="center"/>
    </xf>
    <xf numFmtId="0" fontId="23" fillId="0" borderId="0" xfId="8" applyFont="1" applyAlignment="1">
      <alignment vertical="center" wrapText="1"/>
    </xf>
    <xf numFmtId="0" fontId="23" fillId="12" borderId="25" xfId="8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10" fontId="73" fillId="7" borderId="12" xfId="7" applyNumberFormat="1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10" fontId="13" fillId="4" borderId="9" xfId="0" applyNumberFormat="1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0" fontId="76" fillId="2" borderId="0" xfId="0" applyFont="1" applyFill="1" applyBorder="1" applyAlignment="1">
      <alignment horizontal="center" vertical="center" wrapText="1"/>
    </xf>
    <xf numFmtId="0" fontId="60" fillId="14" borderId="25" xfId="0" applyFont="1" applyFill="1" applyBorder="1" applyAlignment="1">
      <alignment horizontal="center" vertical="center"/>
    </xf>
    <xf numFmtId="14" fontId="60" fillId="14" borderId="25" xfId="0" applyNumberFormat="1" applyFont="1" applyFill="1" applyBorder="1" applyAlignment="1">
      <alignment horizontal="center" vertical="center"/>
    </xf>
    <xf numFmtId="0" fontId="60" fillId="0" borderId="25" xfId="0" applyFont="1" applyBorder="1" applyAlignment="1">
      <alignment horizontal="center" vertical="center"/>
    </xf>
    <xf numFmtId="14" fontId="60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9" fontId="13" fillId="0" borderId="0" xfId="4" applyFont="1" applyAlignment="1">
      <alignment horizontal="center" vertical="center"/>
    </xf>
    <xf numFmtId="0" fontId="73" fillId="16" borderId="25" xfId="8" applyFont="1" applyFill="1" applyBorder="1" applyAlignment="1">
      <alignment horizontal="center"/>
    </xf>
    <xf numFmtId="22" fontId="73" fillId="16" borderId="25" xfId="8" applyNumberFormat="1" applyFont="1" applyFill="1" applyBorder="1" applyAlignment="1">
      <alignment horizontal="center"/>
    </xf>
    <xf numFmtId="0" fontId="73" fillId="11" borderId="25" xfId="8" applyFont="1" applyFill="1" applyBorder="1" applyAlignment="1">
      <alignment horizontal="center"/>
    </xf>
    <xf numFmtId="0" fontId="73" fillId="16" borderId="25" xfId="8" applyFont="1" applyFill="1" applyBorder="1" applyAlignment="1">
      <alignment horizontal="center" readingOrder="2"/>
    </xf>
    <xf numFmtId="4" fontId="79" fillId="11" borderId="25" xfId="10" applyNumberFormat="1" applyFont="1" applyFill="1" applyBorder="1" applyAlignment="1">
      <alignment horizontal="center" vertical="center" wrapText="1" readingOrder="2"/>
    </xf>
    <xf numFmtId="0" fontId="73" fillId="11" borderId="25" xfId="8" applyFont="1" applyFill="1" applyBorder="1" applyAlignment="1">
      <alignment horizontal="center" readingOrder="2"/>
    </xf>
    <xf numFmtId="4" fontId="79" fillId="4" borderId="0" xfId="0" applyNumberFormat="1" applyFont="1" applyFill="1" applyBorder="1" applyAlignment="1">
      <alignment horizontal="center" vertical="center" wrapText="1"/>
    </xf>
    <xf numFmtId="3" fontId="70" fillId="7" borderId="23" xfId="0" applyNumberFormat="1" applyFont="1" applyFill="1" applyBorder="1" applyAlignment="1">
      <alignment horizontal="center" vertical="center" wrapText="1" readingOrder="1"/>
    </xf>
    <xf numFmtId="0" fontId="73" fillId="0" borderId="0" xfId="12" applyFont="1" applyAlignment="1">
      <alignment horizontal="center" vertical="center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2" xfId="0" applyNumberFormat="1" applyFont="1" applyFill="1" applyBorder="1" applyAlignment="1">
      <alignment horizontal="center" vertical="center" wrapText="1" readingOrder="1"/>
    </xf>
    <xf numFmtId="0" fontId="35" fillId="9" borderId="18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0" fontId="0" fillId="0" borderId="18" xfId="0" applyBorder="1"/>
    <xf numFmtId="0" fontId="29" fillId="9" borderId="29" xfId="0" applyFont="1" applyFill="1" applyBorder="1" applyAlignment="1">
      <alignment horizontal="center" vertical="center" wrapText="1" readingOrder="2"/>
    </xf>
    <xf numFmtId="0" fontId="0" fillId="0" borderId="20" xfId="0" applyBorder="1"/>
    <xf numFmtId="0" fontId="53" fillId="10" borderId="30" xfId="0" applyFont="1" applyFill="1" applyBorder="1" applyAlignment="1">
      <alignment horizontal="center" vertical="center" wrapText="1" readingOrder="1"/>
    </xf>
    <xf numFmtId="0" fontId="0" fillId="0" borderId="22" xfId="0" applyBorder="1"/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0" fontId="70" fillId="7" borderId="30" xfId="0" applyNumberFormat="1" applyFont="1" applyFill="1" applyBorder="1" applyAlignment="1">
      <alignment horizontal="center" vertical="center" wrapText="1" readingOrder="1"/>
    </xf>
    <xf numFmtId="3" fontId="70" fillId="7" borderId="19" xfId="0" applyNumberFormat="1" applyFont="1" applyFill="1" applyBorder="1" applyAlignment="1">
      <alignment horizontal="center" vertical="center" wrapText="1" readingOrder="1"/>
    </xf>
    <xf numFmtId="3" fontId="72" fillId="7" borderId="19" xfId="0" applyNumberFormat="1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2"/>
    </xf>
    <xf numFmtId="0" fontId="53" fillId="10" borderId="25" xfId="0" applyFont="1" applyFill="1" applyBorder="1" applyAlignment="1">
      <alignment horizontal="center" vertical="center" wrapText="1" readingOrder="1"/>
    </xf>
    <xf numFmtId="0" fontId="70" fillId="7" borderId="23" xfId="0" applyFont="1" applyFill="1" applyBorder="1" applyAlignment="1">
      <alignment horizontal="center" vertical="center" wrapText="1" readingOrder="1"/>
    </xf>
    <xf numFmtId="2" fontId="70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Alignment="1">
      <alignment horizontal="center" vertical="center" wrapText="1"/>
    </xf>
    <xf numFmtId="0" fontId="31" fillId="7" borderId="33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2" fillId="7" borderId="34" xfId="0" applyNumberFormat="1" applyFont="1" applyFill="1" applyBorder="1" applyAlignment="1">
      <alignment horizontal="center" vertical="center" wrapText="1" readingOrder="1"/>
    </xf>
    <xf numFmtId="0" fontId="23" fillId="0" borderId="0" xfId="8" applyFont="1" applyAlignment="1">
      <alignment horizontal="center"/>
    </xf>
    <xf numFmtId="0" fontId="73" fillId="0" borderId="0" xfId="8" applyFont="1"/>
    <xf numFmtId="0" fontId="0" fillId="0" borderId="0" xfId="0" applyBorder="1" applyAlignment="1"/>
    <xf numFmtId="0" fontId="62" fillId="13" borderId="28" xfId="13" applyFont="1" applyFill="1" applyBorder="1" applyAlignment="1">
      <alignment horizontal="right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53" fillId="10" borderId="20" xfId="0" applyFont="1" applyFill="1" applyBorder="1" applyAlignment="1">
      <alignment horizontal="center" vertical="center" wrapText="1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51" fillId="10" borderId="20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1" fillId="10" borderId="12" xfId="0" applyFont="1" applyFill="1" applyBorder="1" applyAlignment="1">
      <alignment horizontal="center" vertical="center" wrapText="1" readingOrder="2"/>
    </xf>
    <xf numFmtId="10" fontId="80" fillId="7" borderId="12" xfId="0" applyNumberFormat="1" applyFont="1" applyFill="1" applyBorder="1" applyAlignment="1">
      <alignment horizontal="center" vertical="center" wrapText="1" readingOrder="1"/>
    </xf>
    <xf numFmtId="0" fontId="17" fillId="3" borderId="38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0" fillId="7" borderId="19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19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0" fontId="50" fillId="7" borderId="22" xfId="0" applyFont="1" applyFill="1" applyBorder="1" applyAlignment="1">
      <alignment horizontal="center" vertical="center" wrapText="1" readingOrder="2"/>
    </xf>
    <xf numFmtId="0" fontId="33" fillId="7" borderId="39" xfId="0" applyFont="1" applyFill="1" applyBorder="1" applyAlignment="1">
      <alignment horizontal="center" vertical="center" wrapText="1" readingOrder="1"/>
    </xf>
    <xf numFmtId="0" fontId="33" fillId="7" borderId="22" xfId="0" applyFont="1" applyFill="1" applyBorder="1" applyAlignment="1">
      <alignment horizontal="center" vertical="center" wrapText="1" readingOrder="1"/>
    </xf>
    <xf numFmtId="0" fontId="43" fillId="7" borderId="33" xfId="0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0" fillId="7" borderId="26" xfId="0" applyNumberFormat="1" applyFont="1" applyFill="1" applyBorder="1" applyAlignment="1">
      <alignment horizontal="center" vertical="center" wrapText="1" readingOrder="1"/>
    </xf>
    <xf numFmtId="0" fontId="54" fillId="10" borderId="2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left"/>
    </xf>
    <xf numFmtId="0" fontId="33" fillId="7" borderId="20" xfId="0" applyFont="1" applyFill="1" applyBorder="1" applyAlignment="1">
      <alignment horizontal="center" vertical="center" wrapText="1" readingOrder="1"/>
    </xf>
    <xf numFmtId="0" fontId="54" fillId="10" borderId="25" xfId="0" applyFont="1" applyFill="1" applyBorder="1" applyAlignment="1">
      <alignment horizontal="center" vertical="center" wrapText="1" readingOrder="2"/>
    </xf>
    <xf numFmtId="0" fontId="52" fillId="9" borderId="29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2" fontId="70" fillId="7" borderId="12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6" xfId="0" applyFont="1" applyFill="1" applyBorder="1" applyAlignment="1">
      <alignment horizontal="center" vertical="center" wrapText="1" readingOrder="1"/>
    </xf>
    <xf numFmtId="0" fontId="33" fillId="7" borderId="30" xfId="0" applyFont="1" applyFill="1" applyBorder="1" applyAlignment="1">
      <alignment horizontal="center" vertical="center" wrapText="1" readingOrder="1"/>
    </xf>
    <xf numFmtId="10" fontId="70" fillId="7" borderId="22" xfId="0" applyNumberFormat="1" applyFont="1" applyFill="1" applyBorder="1" applyAlignment="1">
      <alignment horizontal="center" vertical="center" wrapText="1" readingOrder="1"/>
    </xf>
    <xf numFmtId="10" fontId="72" fillId="7" borderId="33" xfId="0" applyNumberFormat="1" applyFont="1" applyFill="1" applyBorder="1" applyAlignment="1">
      <alignment horizontal="center" vertical="center" wrapText="1" readingOrder="1"/>
    </xf>
    <xf numFmtId="2" fontId="78" fillId="3" borderId="0" xfId="0" applyNumberFormat="1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4" fillId="10" borderId="12" xfId="0" applyFont="1" applyFill="1" applyBorder="1" applyAlignment="1">
      <alignment horizontal="center" vertical="center" wrapText="1" readingOrder="2"/>
    </xf>
    <xf numFmtId="2" fontId="70" fillId="7" borderId="30" xfId="0" applyNumberFormat="1" applyFont="1" applyFill="1" applyBorder="1" applyAlignment="1">
      <alignment horizontal="center" vertical="center" wrapText="1" readingOrder="1"/>
    </xf>
    <xf numFmtId="3" fontId="84" fillId="7" borderId="0" xfId="0" applyNumberFormat="1" applyFont="1" applyFill="1" applyBorder="1" applyAlignment="1">
      <alignment horizontal="center" vertical="center" wrapText="1" readingOrder="1"/>
    </xf>
    <xf numFmtId="0" fontId="84" fillId="7" borderId="0" xfId="0" applyFont="1" applyFill="1" applyBorder="1" applyAlignment="1">
      <alignment horizontal="center" vertical="center" wrapText="1" readingOrder="1"/>
    </xf>
    <xf numFmtId="3" fontId="85" fillId="7" borderId="6" xfId="0" applyNumberFormat="1" applyFont="1" applyFill="1" applyBorder="1" applyAlignment="1">
      <alignment horizontal="center" vertical="center" wrapText="1" readingOrder="2"/>
    </xf>
    <xf numFmtId="0" fontId="50" fillId="7" borderId="29" xfId="0" applyFont="1" applyFill="1" applyBorder="1" applyAlignment="1">
      <alignment horizontal="center" vertical="center" wrapText="1" readingOrder="2"/>
    </xf>
    <xf numFmtId="0" fontId="50" fillId="7" borderId="26" xfId="0" applyFont="1" applyFill="1" applyBorder="1" applyAlignment="1">
      <alignment horizontal="center" vertical="center" wrapText="1" readingOrder="2"/>
    </xf>
    <xf numFmtId="0" fontId="50" fillId="7" borderId="30" xfId="0" applyFont="1" applyFill="1" applyBorder="1" applyAlignment="1">
      <alignment horizontal="center" vertical="center" wrapText="1" readingOrder="2"/>
    </xf>
    <xf numFmtId="3" fontId="84" fillId="7" borderId="18" xfId="0" applyNumberFormat="1" applyFont="1" applyFill="1" applyBorder="1" applyAlignment="1">
      <alignment horizontal="center" vertical="center" wrapText="1" readingOrder="1"/>
    </xf>
    <xf numFmtId="3" fontId="84" fillId="7" borderId="4" xfId="0" applyNumberFormat="1" applyFont="1" applyFill="1" applyBorder="1" applyAlignment="1">
      <alignment horizontal="center" vertical="center" wrapText="1" readingOrder="1"/>
    </xf>
    <xf numFmtId="3" fontId="84" fillId="7" borderId="20" xfId="0" applyNumberFormat="1" applyFont="1" applyFill="1" applyBorder="1" applyAlignment="1">
      <alignment horizontal="center" vertical="center" wrapText="1" readingOrder="1"/>
    </xf>
    <xf numFmtId="3" fontId="84" fillId="7" borderId="22" xfId="0" applyNumberFormat="1" applyFont="1" applyFill="1" applyBorder="1" applyAlignment="1">
      <alignment horizontal="center" vertical="center" wrapText="1" readingOrder="1"/>
    </xf>
    <xf numFmtId="3" fontId="84" fillId="7" borderId="3" xfId="0" applyNumberFormat="1" applyFont="1" applyFill="1" applyBorder="1" applyAlignment="1">
      <alignment horizontal="center" vertical="center" wrapText="1" readingOrder="1"/>
    </xf>
    <xf numFmtId="0" fontId="32" fillId="10" borderId="25" xfId="0" applyFont="1" applyFill="1" applyBorder="1" applyAlignment="1">
      <alignment horizontal="center" vertical="center" wrapText="1" readingOrder="2"/>
    </xf>
    <xf numFmtId="0" fontId="13" fillId="10" borderId="25" xfId="0" applyFont="1" applyFill="1" applyBorder="1" applyAlignment="1">
      <alignment vertical="center" wrapText="1"/>
    </xf>
    <xf numFmtId="0" fontId="32" fillId="10" borderId="34" xfId="0" applyFont="1" applyFill="1" applyBorder="1" applyAlignment="1">
      <alignment horizontal="center" vertical="center" wrapText="1" readingOrder="2"/>
    </xf>
    <xf numFmtId="0" fontId="29" fillId="9" borderId="25" xfId="0" applyFont="1" applyFill="1" applyBorder="1" applyAlignment="1">
      <alignment horizontal="center" vertical="center" wrapText="1" readingOrder="2"/>
    </xf>
    <xf numFmtId="3" fontId="73" fillId="7" borderId="0" xfId="12" applyNumberFormat="1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 readingOrder="2"/>
    </xf>
    <xf numFmtId="0" fontId="32" fillId="10" borderId="22" xfId="0" applyFont="1" applyFill="1" applyBorder="1" applyAlignment="1">
      <alignment horizontal="center" vertical="center" wrapText="1" readingOrder="2"/>
    </xf>
    <xf numFmtId="10" fontId="70" fillId="7" borderId="18" xfId="0" applyNumberFormat="1" applyFont="1" applyFill="1" applyBorder="1" applyAlignment="1">
      <alignment horizontal="center" vertical="center" wrapText="1" readingOrder="1"/>
    </xf>
    <xf numFmtId="10" fontId="72" fillId="7" borderId="20" xfId="0" applyNumberFormat="1" applyFont="1" applyFill="1" applyBorder="1" applyAlignment="1">
      <alignment horizontal="center" vertical="center" wrapText="1" readingOrder="1"/>
    </xf>
    <xf numFmtId="0" fontId="13" fillId="10" borderId="33" xfId="0" applyFont="1" applyFill="1" applyBorder="1" applyAlignment="1">
      <alignment vertical="center" wrapText="1"/>
    </xf>
    <xf numFmtId="0" fontId="54" fillId="10" borderId="19" xfId="0" applyFont="1" applyFill="1" applyBorder="1" applyAlignment="1">
      <alignment horizontal="center" vertical="center" wrapText="1" readingOrder="2"/>
    </xf>
    <xf numFmtId="0" fontId="54" fillId="10" borderId="33" xfId="0" applyFont="1" applyFill="1" applyBorder="1" applyAlignment="1">
      <alignment horizontal="center" vertical="center" wrapText="1" readingOrder="2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2" fillId="7" borderId="30" xfId="0" applyNumberFormat="1" applyFont="1" applyFill="1" applyBorder="1" applyAlignment="1">
      <alignment horizontal="center" vertical="center" wrapText="1" readingOrder="1"/>
    </xf>
    <xf numFmtId="0" fontId="13" fillId="10" borderId="6" xfId="0" applyFont="1" applyFill="1" applyBorder="1" applyAlignment="1">
      <alignment vertical="center" wrapText="1"/>
    </xf>
    <xf numFmtId="3" fontId="70" fillId="7" borderId="12" xfId="0" applyNumberFormat="1" applyFont="1" applyFill="1" applyBorder="1" applyAlignment="1">
      <alignment horizontal="center" vertical="center" wrapText="1" readingOrder="2"/>
    </xf>
    <xf numFmtId="10" fontId="24" fillId="7" borderId="12" xfId="24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19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12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0" xfId="0" applyNumberFormat="1" applyFont="1" applyFill="1" applyBorder="1" applyAlignment="1">
      <alignment horizontal="center" vertical="center" wrapText="1" readingOrder="1"/>
    </xf>
    <xf numFmtId="10" fontId="87" fillId="7" borderId="22" xfId="0" applyNumberFormat="1" applyFont="1" applyFill="1" applyBorder="1" applyAlignment="1">
      <alignment horizontal="center" vertical="center" wrapText="1" readingOrder="1"/>
    </xf>
    <xf numFmtId="10" fontId="79" fillId="7" borderId="20" xfId="0" applyNumberFormat="1" applyFont="1" applyFill="1" applyBorder="1" applyAlignment="1">
      <alignment horizontal="center" vertical="center" wrapText="1" readingOrder="1"/>
    </xf>
    <xf numFmtId="10" fontId="79" fillId="7" borderId="12" xfId="0" applyNumberFormat="1" applyFont="1" applyFill="1" applyBorder="1" applyAlignment="1">
      <alignment horizontal="center" vertical="center" wrapText="1" readingOrder="1"/>
    </xf>
    <xf numFmtId="0" fontId="86" fillId="17" borderId="0" xfId="0" applyFont="1" applyFill="1" applyAlignment="1">
      <alignment horizontal="center" vertical="center" wrapText="1" readingOrder="1"/>
    </xf>
    <xf numFmtId="0" fontId="32" fillId="10" borderId="3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7" fillId="7" borderId="0" xfId="12" applyNumberFormat="1" applyFont="1" applyFill="1" applyBorder="1" applyAlignment="1">
      <alignment horizontal="center" vertical="center" wrapText="1"/>
    </xf>
    <xf numFmtId="0" fontId="54" fillId="10" borderId="18" xfId="0" applyFont="1" applyFill="1" applyBorder="1" applyAlignment="1">
      <alignment horizontal="center" vertical="center" wrapText="1" readingOrder="2"/>
    </xf>
    <xf numFmtId="10" fontId="87" fillId="7" borderId="18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0" fontId="72" fillId="7" borderId="6" xfId="0" applyNumberFormat="1" applyFont="1" applyFill="1" applyBorder="1" applyAlignment="1">
      <alignment horizontal="center" vertical="center" wrapText="1" readingOrder="1"/>
    </xf>
    <xf numFmtId="10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10" fontId="75" fillId="7" borderId="19" xfId="7" applyNumberFormat="1" applyFont="1" applyFill="1" applyBorder="1" applyAlignment="1">
      <alignment horizontal="center" vertical="center" wrapText="1"/>
    </xf>
    <xf numFmtId="0" fontId="23" fillId="8" borderId="41" xfId="12" applyNumberFormat="1" applyFont="1" applyFill="1" applyBorder="1" applyAlignment="1">
      <alignment horizontal="center" vertical="center"/>
    </xf>
    <xf numFmtId="0" fontId="47" fillId="8" borderId="41" xfId="12" applyNumberFormat="1" applyFont="1" applyFill="1" applyBorder="1" applyAlignment="1">
      <alignment horizontal="center" vertical="center"/>
    </xf>
    <xf numFmtId="0" fontId="23" fillId="0" borderId="41" xfId="12" applyNumberFormat="1" applyFont="1" applyBorder="1" applyAlignment="1">
      <alignment horizontal="center" vertical="center"/>
    </xf>
    <xf numFmtId="0" fontId="47" fillId="0" borderId="41" xfId="12" applyNumberFormat="1" applyFont="1" applyBorder="1" applyAlignment="1">
      <alignment horizontal="center" vertical="center"/>
    </xf>
    <xf numFmtId="0" fontId="41" fillId="10" borderId="33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vertical="center" wrapText="1"/>
    </xf>
    <xf numFmtId="3" fontId="84" fillId="7" borderId="12" xfId="0" applyNumberFormat="1" applyFont="1" applyFill="1" applyBorder="1" applyAlignment="1">
      <alignment horizontal="center" vertical="center" wrapText="1" readingOrder="1"/>
    </xf>
    <xf numFmtId="0" fontId="59" fillId="10" borderId="33" xfId="0" applyFont="1" applyFill="1" applyBorder="1" applyAlignment="1">
      <alignment horizontal="right" vertical="center" wrapText="1" readingOrder="2"/>
    </xf>
    <xf numFmtId="0" fontId="66" fillId="10" borderId="6" xfId="0" applyFont="1" applyFill="1" applyBorder="1" applyAlignment="1">
      <alignment horizontal="center" vertical="center" wrapText="1" readingOrder="2"/>
    </xf>
    <xf numFmtId="3" fontId="70" fillId="7" borderId="23" xfId="0" applyNumberFormat="1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0" fontId="13" fillId="4" borderId="12" xfId="0" applyNumberFormat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4" fillId="10" borderId="6" xfId="0" applyFont="1" applyFill="1" applyBorder="1" applyAlignment="1">
      <alignment horizontal="center" vertical="center" wrapText="1" readingOrder="2"/>
    </xf>
    <xf numFmtId="0" fontId="54" fillId="10" borderId="34" xfId="0" applyFont="1" applyFill="1" applyBorder="1" applyAlignment="1">
      <alignment horizontal="center" vertical="center" wrapText="1" readingOrder="2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7" fillId="7" borderId="19" xfId="7" applyNumberFormat="1" applyFont="1" applyFill="1" applyBorder="1" applyAlignment="1">
      <alignment horizontal="center" vertical="center" wrapText="1"/>
    </xf>
    <xf numFmtId="3" fontId="70" fillId="7" borderId="3" xfId="0" applyNumberFormat="1" applyFont="1" applyFill="1" applyBorder="1" applyAlignment="1">
      <alignment horizontal="center" vertical="center" wrapText="1" readingOrder="2"/>
    </xf>
    <xf numFmtId="0" fontId="19" fillId="10" borderId="18" xfId="0" applyFont="1" applyFill="1" applyBorder="1" applyAlignment="1">
      <alignment vertical="center" wrapText="1"/>
    </xf>
    <xf numFmtId="0" fontId="81" fillId="10" borderId="4" xfId="0" applyFont="1" applyFill="1" applyBorder="1" applyAlignment="1">
      <alignment horizontal="center" vertical="center" wrapText="1" readingOrder="2"/>
    </xf>
    <xf numFmtId="0" fontId="81" fillId="10" borderId="19" xfId="0" applyFont="1" applyFill="1" applyBorder="1" applyAlignment="1">
      <alignment horizontal="center" vertical="center" wrapText="1" readingOrder="2"/>
    </xf>
    <xf numFmtId="0" fontId="19" fillId="10" borderId="22" xfId="0" applyFont="1" applyFill="1" applyBorder="1" applyAlignment="1">
      <alignment vertical="center" wrapText="1"/>
    </xf>
    <xf numFmtId="0" fontId="81" fillId="10" borderId="3" xfId="0" applyFont="1" applyFill="1" applyBorder="1" applyAlignment="1">
      <alignment horizontal="center" vertical="center" wrapText="1" readingOrder="1"/>
    </xf>
    <xf numFmtId="0" fontId="81" fillId="10" borderId="23" xfId="0" applyFont="1" applyFill="1" applyBorder="1" applyAlignment="1">
      <alignment horizontal="center" vertical="center" wrapText="1" readingOrder="1"/>
    </xf>
    <xf numFmtId="0" fontId="31" fillId="9" borderId="33" xfId="0" applyFont="1" applyFill="1" applyBorder="1" applyAlignment="1">
      <alignment horizontal="center" vertical="center" wrapText="1" readingOrder="2"/>
    </xf>
    <xf numFmtId="0" fontId="13" fillId="10" borderId="18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4" fillId="7" borderId="0" xfId="0" applyNumberFormat="1" applyFont="1" applyFill="1" applyBorder="1" applyAlignment="1">
      <alignment horizontal="center" vertical="center" wrapText="1" readingOrder="1"/>
    </xf>
    <xf numFmtId="10" fontId="84" fillId="7" borderId="12" xfId="0" applyNumberFormat="1" applyFont="1" applyFill="1" applyBorder="1" applyAlignment="1">
      <alignment horizontal="center" vertical="center" wrapText="1" readingOrder="1"/>
    </xf>
    <xf numFmtId="3" fontId="84" fillId="7" borderId="34" xfId="0" applyNumberFormat="1" applyFont="1" applyFill="1" applyBorder="1" applyAlignment="1">
      <alignment horizontal="center" vertical="center" wrapText="1" readingOrder="1"/>
    </xf>
    <xf numFmtId="10" fontId="84" fillId="7" borderId="33" xfId="0" applyNumberFormat="1" applyFont="1" applyFill="1" applyBorder="1" applyAlignment="1">
      <alignment horizontal="center" vertical="center" wrapText="1" readingOrder="1"/>
    </xf>
    <xf numFmtId="10" fontId="84" fillId="7" borderId="34" xfId="0" applyNumberFormat="1" applyFont="1" applyFill="1" applyBorder="1" applyAlignment="1">
      <alignment horizontal="center" vertical="center" wrapText="1" readingOrder="1"/>
    </xf>
    <xf numFmtId="10" fontId="33" fillId="7" borderId="26" xfId="4" applyNumberFormat="1" applyFont="1" applyFill="1" applyBorder="1" applyAlignment="1">
      <alignment horizontal="center" vertical="center" readingOrder="1"/>
    </xf>
    <xf numFmtId="10" fontId="33" fillId="7" borderId="30" xfId="4" applyNumberFormat="1" applyFont="1" applyFill="1" applyBorder="1" applyAlignment="1">
      <alignment horizontal="center" vertical="center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10" fontId="70" fillId="7" borderId="4" xfId="0" applyNumberFormat="1" applyFont="1" applyFill="1" applyBorder="1" applyAlignment="1">
      <alignment horizontal="center" vertical="center" wrapText="1" readingOrder="1"/>
    </xf>
    <xf numFmtId="3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 wrapText="1"/>
    </xf>
    <xf numFmtId="165" fontId="73" fillId="4" borderId="0" xfId="1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3" fontId="23" fillId="4" borderId="18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/>
    </xf>
    <xf numFmtId="165" fontId="73" fillId="4" borderId="4" xfId="1" applyNumberFormat="1" applyFont="1" applyFill="1" applyBorder="1" applyAlignment="1">
      <alignment horizontal="center" vertical="center"/>
    </xf>
    <xf numFmtId="2" fontId="73" fillId="4" borderId="4" xfId="0" applyNumberFormat="1" applyFont="1" applyFill="1" applyBorder="1" applyAlignment="1">
      <alignment horizontal="center" vertical="center"/>
    </xf>
    <xf numFmtId="2" fontId="73" fillId="4" borderId="19" xfId="0" applyNumberFormat="1" applyFont="1" applyFill="1" applyBorder="1" applyAlignment="1">
      <alignment horizontal="center" vertical="center"/>
    </xf>
    <xf numFmtId="2" fontId="73" fillId="4" borderId="12" xfId="0" applyNumberFormat="1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1" fontId="70" fillId="7" borderId="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10" fontId="79" fillId="7" borderId="18" xfId="0" applyNumberFormat="1" applyFont="1" applyFill="1" applyBorder="1" applyAlignment="1">
      <alignment horizontal="center" vertical="center" wrapText="1" readingOrder="1"/>
    </xf>
    <xf numFmtId="10" fontId="79" fillId="7" borderId="22" xfId="0" applyNumberFormat="1" applyFont="1" applyFill="1" applyBorder="1" applyAlignment="1">
      <alignment horizontal="center" vertical="center" wrapText="1" readingOrder="1"/>
    </xf>
    <xf numFmtId="10" fontId="79" fillId="7" borderId="19" xfId="0" applyNumberFormat="1" applyFont="1" applyFill="1" applyBorder="1" applyAlignment="1">
      <alignment horizontal="center" vertical="center" wrapText="1" readingOrder="1"/>
    </xf>
    <xf numFmtId="10" fontId="79" fillId="7" borderId="23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4" fontId="13" fillId="4" borderId="13" xfId="0" applyNumberFormat="1" applyFont="1" applyFill="1" applyBorder="1" applyAlignment="1">
      <alignment horizontal="center" vertical="center" wrapText="1"/>
    </xf>
    <xf numFmtId="3" fontId="13" fillId="4" borderId="47" xfId="0" applyNumberFormat="1" applyFont="1" applyFill="1" applyBorder="1" applyAlignment="1">
      <alignment horizontal="center" vertical="center" wrapText="1"/>
    </xf>
    <xf numFmtId="3" fontId="72" fillId="7" borderId="18" xfId="0" applyNumberFormat="1" applyFont="1" applyFill="1" applyBorder="1" applyAlignment="1">
      <alignment horizontal="center" vertical="center" wrapText="1" readingOrder="1"/>
    </xf>
    <xf numFmtId="3" fontId="72" fillId="7" borderId="20" xfId="0" applyNumberFormat="1" applyFont="1" applyFill="1" applyBorder="1" applyAlignment="1">
      <alignment horizontal="center" vertical="center" wrapText="1" readingOrder="1"/>
    </xf>
    <xf numFmtId="3" fontId="72" fillId="7" borderId="22" xfId="0" applyNumberFormat="1" applyFont="1" applyFill="1" applyBorder="1" applyAlignment="1">
      <alignment horizontal="center" vertical="center" wrapText="1" readingOrder="1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91" fillId="15" borderId="48" xfId="12" applyNumberFormat="1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 wrapText="1" readingOrder="2"/>
    </xf>
    <xf numFmtId="10" fontId="77" fillId="7" borderId="0" xfId="24" applyNumberFormat="1" applyFont="1" applyFill="1" applyBorder="1" applyAlignment="1">
      <alignment horizontal="center" vertical="center" wrapText="1"/>
    </xf>
    <xf numFmtId="0" fontId="0" fillId="0" borderId="0" xfId="0"/>
    <xf numFmtId="10" fontId="73" fillId="7" borderId="0" xfId="24" applyNumberFormat="1" applyFont="1" applyFill="1" applyBorder="1" applyAlignment="1">
      <alignment horizontal="center" vertical="center" wrapText="1"/>
    </xf>
    <xf numFmtId="10" fontId="77" fillId="7" borderId="12" xfId="24" applyNumberFormat="1" applyFont="1" applyFill="1" applyBorder="1" applyAlignment="1">
      <alignment horizontal="center" vertical="center" wrapText="1"/>
    </xf>
    <xf numFmtId="10" fontId="73" fillId="7" borderId="12" xfId="24" applyNumberFormat="1" applyFont="1" applyFill="1" applyBorder="1" applyAlignment="1">
      <alignment horizontal="center" vertical="center" wrapText="1"/>
    </xf>
    <xf numFmtId="9" fontId="13" fillId="7" borderId="12" xfId="24" applyFont="1" applyFill="1" applyBorder="1" applyAlignment="1">
      <alignment horizontal="center" vertical="center" wrapText="1"/>
    </xf>
    <xf numFmtId="10" fontId="73" fillId="7" borderId="23" xfId="24" applyNumberFormat="1" applyFont="1" applyFill="1" applyBorder="1" applyAlignment="1">
      <alignment horizontal="center" vertical="center" wrapText="1"/>
    </xf>
    <xf numFmtId="0" fontId="53" fillId="10" borderId="18" xfId="0" applyFont="1" applyFill="1" applyBorder="1" applyAlignment="1">
      <alignment horizontal="center" vertical="center" wrapText="1" readingOrder="1"/>
    </xf>
    <xf numFmtId="0" fontId="53" fillId="10" borderId="4" xfId="0" applyFont="1" applyFill="1" applyBorder="1" applyAlignment="1">
      <alignment horizontal="center" vertical="center" wrapText="1" readingOrder="1"/>
    </xf>
    <xf numFmtId="3" fontId="13" fillId="4" borderId="49" xfId="0" applyNumberFormat="1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3" fillId="4" borderId="12" xfId="0" applyNumberFormat="1" applyFont="1" applyFill="1" applyBorder="1" applyAlignment="1">
      <alignment horizontal="center" vertical="center" wrapText="1"/>
    </xf>
    <xf numFmtId="0" fontId="15" fillId="4" borderId="52" xfId="0" applyFont="1" applyFill="1" applyBorder="1" applyAlignment="1">
      <alignment horizontal="center" vertical="center" wrapText="1"/>
    </xf>
    <xf numFmtId="3" fontId="13" fillId="4" borderId="42" xfId="0" applyNumberFormat="1" applyFont="1" applyFill="1" applyBorder="1" applyAlignment="1">
      <alignment horizontal="center" vertical="center" wrapText="1"/>
    </xf>
    <xf numFmtId="0" fontId="13" fillId="0" borderId="0" xfId="23"/>
    <xf numFmtId="3" fontId="13" fillId="0" borderId="0" xfId="23" applyNumberFormat="1"/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12" fillId="6" borderId="2" xfId="23" applyFont="1" applyFill="1" applyBorder="1" applyAlignment="1">
      <alignment horizontal="center" vertical="center" wrapText="1"/>
    </xf>
    <xf numFmtId="0" fontId="12" fillId="6" borderId="15" xfId="23" applyFont="1" applyFill="1" applyBorder="1" applyAlignment="1">
      <alignment horizontal="center" vertical="center" wrapText="1"/>
    </xf>
    <xf numFmtId="0" fontId="12" fillId="5" borderId="2" xfId="23" applyFont="1" applyFill="1" applyBorder="1" applyAlignment="1">
      <alignment horizontal="center" vertical="center" wrapText="1"/>
    </xf>
    <xf numFmtId="3" fontId="12" fillId="0" borderId="2" xfId="23" applyNumberFormat="1" applyFont="1" applyBorder="1" applyAlignment="1">
      <alignment horizontal="center" vertical="center" wrapText="1"/>
    </xf>
    <xf numFmtId="3" fontId="12" fillId="0" borderId="15" xfId="23" applyNumberFormat="1" applyFont="1" applyBorder="1" applyAlignment="1">
      <alignment horizontal="center" vertical="center" wrapText="1"/>
    </xf>
    <xf numFmtId="3" fontId="12" fillId="0" borderId="16" xfId="23" applyNumberFormat="1" applyFont="1" applyBorder="1" applyAlignment="1">
      <alignment horizontal="center" vertical="center" wrapText="1"/>
    </xf>
    <xf numFmtId="3" fontId="12" fillId="0" borderId="17" xfId="23" applyNumberFormat="1" applyFont="1" applyBorder="1" applyAlignment="1">
      <alignment horizontal="center" vertical="center" wrapText="1"/>
    </xf>
    <xf numFmtId="0" fontId="13" fillId="0" borderId="0" xfId="23" applyFont="1" applyAlignment="1">
      <alignment horizontal="center" vertical="center"/>
    </xf>
    <xf numFmtId="0" fontId="67" fillId="10" borderId="0" xfId="0" applyFont="1" applyFill="1" applyBorder="1" applyAlignment="1">
      <alignment horizontal="center" vertical="center" wrapText="1" readingOrder="2"/>
    </xf>
    <xf numFmtId="0" fontId="59" fillId="10" borderId="20" xfId="0" applyFont="1" applyFill="1" applyBorder="1" applyAlignment="1">
      <alignment horizontal="center" vertical="center" wrapText="1" readingOrder="1"/>
    </xf>
    <xf numFmtId="3" fontId="89" fillId="10" borderId="12" xfId="0" applyNumberFormat="1" applyFont="1" applyFill="1" applyBorder="1" applyAlignment="1">
      <alignment horizontal="center" vertical="center" wrapText="1" readingOrder="1"/>
    </xf>
    <xf numFmtId="3" fontId="92" fillId="10" borderId="0" xfId="0" applyNumberFormat="1" applyFont="1" applyFill="1" applyBorder="1" applyAlignment="1">
      <alignment horizontal="center" vertical="center" wrapText="1" readingOrder="1"/>
    </xf>
    <xf numFmtId="3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0" fontId="3" fillId="0" borderId="0" xfId="50"/>
    <xf numFmtId="0" fontId="29" fillId="9" borderId="18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84" fillId="7" borderId="33" xfId="0" applyFont="1" applyFill="1" applyBorder="1" applyAlignment="1">
      <alignment horizontal="center" vertical="center" wrapText="1" readingOrder="1"/>
    </xf>
    <xf numFmtId="0" fontId="94" fillId="0" borderId="0" xfId="0" applyFont="1"/>
    <xf numFmtId="168" fontId="0" fillId="0" borderId="0" xfId="0" applyNumberFormat="1" applyAlignment="1">
      <alignment horizontal="center" vertical="center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7" fillId="7" borderId="19" xfId="0" applyNumberFormat="1" applyFont="1" applyFill="1" applyBorder="1" applyAlignment="1">
      <alignment horizontal="center" vertical="center" wrapText="1" readingOrder="1"/>
    </xf>
    <xf numFmtId="10" fontId="87" fillId="7" borderId="12" xfId="0" applyNumberFormat="1" applyFont="1" applyFill="1" applyBorder="1" applyAlignment="1">
      <alignment horizontal="center" vertical="center" wrapText="1" readingOrder="1"/>
    </xf>
    <xf numFmtId="10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9" xfId="0" applyNumberFormat="1" applyFont="1" applyFill="1" applyBorder="1" applyAlignment="1">
      <alignment horizontal="center" vertical="center" wrapText="1" readingOrder="1"/>
    </xf>
    <xf numFmtId="10" fontId="87" fillId="7" borderId="26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54" fillId="10" borderId="3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50" fillId="7" borderId="20" xfId="0" applyNumberFormat="1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3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26" xfId="0" applyNumberFormat="1" applyFont="1" applyFill="1" applyBorder="1" applyAlignment="1">
      <alignment horizontal="center" vertical="center" wrapText="1" readingOrder="1"/>
    </xf>
    <xf numFmtId="3" fontId="70" fillId="7" borderId="30" xfId="0" applyNumberFormat="1" applyFont="1" applyFill="1" applyBorder="1" applyAlignment="1">
      <alignment horizontal="center" vertical="center" wrapText="1" readingOrder="1"/>
    </xf>
    <xf numFmtId="0" fontId="53" fillId="10" borderId="53" xfId="0" applyFont="1" applyFill="1" applyBorder="1" applyAlignment="1">
      <alignment horizontal="center" vertical="center" wrapText="1" readingOrder="1"/>
    </xf>
    <xf numFmtId="3" fontId="72" fillId="7" borderId="30" xfId="0" applyNumberFormat="1" applyFont="1" applyFill="1" applyBorder="1" applyAlignment="1">
      <alignment horizontal="center" vertical="center" wrapText="1" readingOrder="1"/>
    </xf>
    <xf numFmtId="0" fontId="29" fillId="9" borderId="33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2" xfId="0" applyFont="1" applyFill="1" applyBorder="1" applyAlignment="1">
      <alignment horizontal="center" vertical="center" wrapText="1" readingOrder="1"/>
    </xf>
    <xf numFmtId="0" fontId="50" fillId="0" borderId="0" xfId="0" applyFont="1" applyBorder="1" applyAlignment="1">
      <alignment horizontal="left" vertical="center" readingOrder="2"/>
    </xf>
    <xf numFmtId="3" fontId="71" fillId="10" borderId="34" xfId="0" applyNumberFormat="1" applyFont="1" applyFill="1" applyBorder="1" applyAlignment="1">
      <alignment horizontal="center" vertical="center" wrapText="1" readingOrder="1"/>
    </xf>
    <xf numFmtId="0" fontId="49" fillId="9" borderId="6" xfId="0" applyFont="1" applyFill="1" applyBorder="1" applyAlignment="1">
      <alignment horizontal="center" vertical="center" wrapText="1" readingOrder="2"/>
    </xf>
    <xf numFmtId="0" fontId="79" fillId="7" borderId="18" xfId="0" applyNumberFormat="1" applyFont="1" applyFill="1" applyBorder="1" applyAlignment="1">
      <alignment horizontal="center" vertical="center" wrapText="1" readingOrder="1"/>
    </xf>
    <xf numFmtId="0" fontId="79" fillId="7" borderId="19" xfId="0" applyNumberFormat="1" applyFont="1" applyFill="1" applyBorder="1" applyAlignment="1">
      <alignment horizontal="center" vertical="center" wrapText="1" readingOrder="1"/>
    </xf>
    <xf numFmtId="0" fontId="79" fillId="7" borderId="20" xfId="0" applyNumberFormat="1" applyFont="1" applyFill="1" applyBorder="1" applyAlignment="1">
      <alignment horizontal="center" vertical="center" wrapText="1" readingOrder="1"/>
    </xf>
    <xf numFmtId="0" fontId="79" fillId="7" borderId="12" xfId="0" applyNumberFormat="1" applyFont="1" applyFill="1" applyBorder="1" applyAlignment="1">
      <alignment horizontal="center" vertical="center" wrapText="1" readingOrder="1"/>
    </xf>
    <xf numFmtId="0" fontId="79" fillId="7" borderId="22" xfId="0" applyNumberFormat="1" applyFont="1" applyFill="1" applyBorder="1" applyAlignment="1">
      <alignment horizontal="center" vertical="center" wrapText="1" readingOrder="1"/>
    </xf>
    <xf numFmtId="0" fontId="79" fillId="7" borderId="23" xfId="0" applyNumberFormat="1" applyFont="1" applyFill="1" applyBorder="1" applyAlignment="1">
      <alignment horizontal="center" vertical="center" wrapText="1" readingOrder="1"/>
    </xf>
    <xf numFmtId="0" fontId="17" fillId="3" borderId="54" xfId="0" applyFont="1" applyFill="1" applyBorder="1" applyAlignment="1">
      <alignment horizontal="center" vertical="center" wrapText="1"/>
    </xf>
    <xf numFmtId="3" fontId="0" fillId="0" borderId="0" xfId="0" applyNumberFormat="1" applyAlignment="1"/>
    <xf numFmtId="3" fontId="0" fillId="0" borderId="0" xfId="0" applyNumberFormat="1" applyBorder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29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70" fillId="7" borderId="29" xfId="0" applyFont="1" applyFill="1" applyBorder="1" applyAlignment="1">
      <alignment horizontal="center" vertical="center" wrapText="1" readingOrder="1"/>
    </xf>
    <xf numFmtId="10" fontId="72" fillId="7" borderId="55" xfId="0" applyNumberFormat="1" applyFont="1" applyFill="1" applyBorder="1" applyAlignment="1">
      <alignment horizontal="center" vertical="center" wrapText="1" readingOrder="1"/>
    </xf>
    <xf numFmtId="10" fontId="72" fillId="7" borderId="36" xfId="0" applyNumberFormat="1" applyFont="1" applyFill="1" applyBorder="1" applyAlignment="1">
      <alignment horizontal="center" vertical="center" wrapText="1" readingOrder="1"/>
    </xf>
    <xf numFmtId="10" fontId="70" fillId="7" borderId="21" xfId="0" applyNumberFormat="1" applyFont="1" applyFill="1" applyBorder="1" applyAlignment="1">
      <alignment horizontal="center" vertical="center" wrapText="1" readingOrder="1"/>
    </xf>
    <xf numFmtId="0" fontId="32" fillId="10" borderId="26" xfId="0" applyFont="1" applyFill="1" applyBorder="1" applyAlignment="1">
      <alignment horizontal="center" vertical="center" wrapText="1" readingOrder="2"/>
    </xf>
    <xf numFmtId="0" fontId="13" fillId="0" borderId="0" xfId="23" applyFont="1"/>
    <xf numFmtId="0" fontId="49" fillId="9" borderId="34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15" fillId="4" borderId="3" xfId="0" applyFont="1" applyFill="1" applyBorder="1" applyAlignment="1">
      <alignment horizontal="center" vertical="center" wrapText="1"/>
    </xf>
    <xf numFmtId="3" fontId="72" fillId="7" borderId="25" xfId="23" applyNumberFormat="1" applyFont="1" applyFill="1" applyBorder="1" applyAlignment="1">
      <alignment horizontal="center" vertical="center" wrapText="1" readingOrder="1"/>
    </xf>
    <xf numFmtId="10" fontId="87" fillId="7" borderId="34" xfId="23" applyNumberFormat="1" applyFont="1" applyFill="1" applyBorder="1" applyAlignment="1">
      <alignment horizontal="center" vertical="center" wrapText="1" readingOrder="1"/>
    </xf>
    <xf numFmtId="10" fontId="87" fillId="7" borderId="33" xfId="23" applyNumberFormat="1" applyFont="1" applyFill="1" applyBorder="1" applyAlignment="1">
      <alignment horizontal="center" vertical="center" wrapText="1" readingOrder="1"/>
    </xf>
    <xf numFmtId="3" fontId="72" fillId="7" borderId="6" xfId="23" applyNumberFormat="1" applyFont="1" applyFill="1" applyBorder="1" applyAlignment="1">
      <alignment horizontal="center" vertical="center" wrapText="1" readingOrder="1"/>
    </xf>
    <xf numFmtId="0" fontId="43" fillId="7" borderId="6" xfId="23" applyFont="1" applyFill="1" applyBorder="1" applyAlignment="1">
      <alignment horizontal="center" vertical="center" wrapText="1" readingOrder="2"/>
    </xf>
    <xf numFmtId="0" fontId="33" fillId="7" borderId="30" xfId="23" applyFont="1" applyFill="1" applyBorder="1" applyAlignment="1">
      <alignment horizontal="center" vertical="center" wrapText="1" readingOrder="1"/>
    </xf>
    <xf numFmtId="2" fontId="70" fillId="7" borderId="12" xfId="23" applyNumberFormat="1" applyFont="1" applyFill="1" applyBorder="1" applyAlignment="1">
      <alignment horizontal="center" vertical="center" wrapText="1" readingOrder="1"/>
    </xf>
    <xf numFmtId="3" fontId="70" fillId="7" borderId="26" xfId="23" applyNumberFormat="1" applyFont="1" applyFill="1" applyBorder="1" applyAlignment="1">
      <alignment horizontal="center" vertical="center" wrapText="1" readingOrder="1"/>
    </xf>
    <xf numFmtId="10" fontId="79" fillId="7" borderId="12" xfId="23" applyNumberFormat="1" applyFont="1" applyFill="1" applyBorder="1" applyAlignment="1">
      <alignment horizontal="center" vertical="center" wrapText="1" readingOrder="1"/>
    </xf>
    <xf numFmtId="10" fontId="79" fillId="7" borderId="20" xfId="23" applyNumberFormat="1" applyFont="1" applyFill="1" applyBorder="1" applyAlignment="1">
      <alignment horizontal="center" vertical="center" wrapText="1" readingOrder="1"/>
    </xf>
    <xf numFmtId="3" fontId="70" fillId="7" borderId="0" xfId="23" applyNumberFormat="1" applyFont="1" applyFill="1" applyBorder="1" applyAlignment="1">
      <alignment horizontal="center" vertical="center" wrapText="1" readingOrder="1"/>
    </xf>
    <xf numFmtId="0" fontId="50" fillId="7" borderId="0" xfId="23" applyFont="1" applyFill="1" applyBorder="1" applyAlignment="1">
      <alignment horizontal="center" vertical="center" wrapText="1" readingOrder="2"/>
    </xf>
    <xf numFmtId="0" fontId="33" fillId="7" borderId="26" xfId="23" applyFont="1" applyFill="1" applyBorder="1" applyAlignment="1">
      <alignment horizontal="center" vertical="center" wrapText="1" readingOrder="1"/>
    </xf>
    <xf numFmtId="1" fontId="70" fillId="7" borderId="0" xfId="23" applyNumberFormat="1" applyFont="1" applyFill="1" applyBorder="1" applyAlignment="1">
      <alignment horizontal="center" vertical="center" wrapText="1" readingOrder="1"/>
    </xf>
    <xf numFmtId="3" fontId="70" fillId="7" borderId="29" xfId="23" applyNumberFormat="1" applyFont="1" applyFill="1" applyBorder="1" applyAlignment="1">
      <alignment horizontal="center" vertical="center" wrapText="1" readingOrder="1"/>
    </xf>
    <xf numFmtId="0" fontId="32" fillId="10" borderId="6" xfId="23" applyFont="1" applyFill="1" applyBorder="1" applyAlignment="1">
      <alignment horizontal="center" vertical="center" wrapText="1" readingOrder="2"/>
    </xf>
    <xf numFmtId="0" fontId="54" fillId="10" borderId="34" xfId="23" applyFont="1" applyFill="1" applyBorder="1" applyAlignment="1">
      <alignment horizontal="center" vertical="center" wrapText="1" readingOrder="2"/>
    </xf>
    <xf numFmtId="0" fontId="54" fillId="10" borderId="33" xfId="23" applyFont="1" applyFill="1" applyBorder="1" applyAlignment="1">
      <alignment horizontal="center" vertical="center" wrapText="1" readingOrder="2"/>
    </xf>
    <xf numFmtId="0" fontId="32" fillId="10" borderId="34" xfId="23" applyFont="1" applyFill="1" applyBorder="1" applyAlignment="1">
      <alignment horizontal="center" vertical="center" wrapText="1" readingOrder="2"/>
    </xf>
    <xf numFmtId="0" fontId="53" fillId="10" borderId="25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9" fillId="9" borderId="29" xfId="23" applyFont="1" applyFill="1" applyBorder="1" applyAlignment="1">
      <alignment horizontal="center" vertical="center" wrapText="1" readingOrder="2"/>
    </xf>
    <xf numFmtId="3" fontId="13" fillId="4" borderId="0" xfId="23" applyNumberFormat="1" applyFont="1" applyFill="1" applyBorder="1" applyAlignment="1">
      <alignment horizontal="center" vertical="center" wrapText="1"/>
    </xf>
    <xf numFmtId="3" fontId="15" fillId="4" borderId="40" xfId="23" applyNumberFormat="1" applyFont="1" applyFill="1" applyBorder="1" applyAlignment="1">
      <alignment horizontal="center" vertical="center" wrapText="1"/>
    </xf>
    <xf numFmtId="0" fontId="15" fillId="4" borderId="14" xfId="23" applyFont="1" applyFill="1" applyBorder="1" applyAlignment="1">
      <alignment horizontal="center" vertical="center" wrapText="1"/>
    </xf>
    <xf numFmtId="0" fontId="15" fillId="4" borderId="0" xfId="23" applyFont="1" applyFill="1" applyBorder="1" applyAlignment="1">
      <alignment horizontal="center" vertical="center" wrapText="1"/>
    </xf>
    <xf numFmtId="0" fontId="17" fillId="3" borderId="38" xfId="23" applyFont="1" applyFill="1" applyBorder="1" applyAlignment="1">
      <alignment horizontal="center" vertical="center" wrapText="1"/>
    </xf>
    <xf numFmtId="0" fontId="17" fillId="3" borderId="27" xfId="23" applyFont="1" applyFill="1" applyBorder="1" applyAlignment="1">
      <alignment horizontal="center" vertical="center" wrapText="1"/>
    </xf>
    <xf numFmtId="0" fontId="18" fillId="3" borderId="8" xfId="23" applyFont="1" applyFill="1" applyBorder="1" applyAlignment="1">
      <alignment horizontal="center" vertical="center" wrapText="1"/>
    </xf>
    <xf numFmtId="0" fontId="17" fillId="3" borderId="8" xfId="23" applyFont="1" applyFill="1" applyBorder="1" applyAlignment="1">
      <alignment horizontal="center" vertical="center" wrapText="1"/>
    </xf>
    <xf numFmtId="0" fontId="17" fillId="3" borderId="0" xfId="23" applyFont="1" applyFill="1" applyBorder="1" applyAlignment="1">
      <alignment horizontal="center" vertical="center" wrapText="1"/>
    </xf>
    <xf numFmtId="0" fontId="17" fillId="3" borderId="10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2" fontId="80" fillId="7" borderId="25" xfId="23" applyNumberFormat="1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4" fontId="70" fillId="7" borderId="26" xfId="0" applyNumberFormat="1" applyFont="1" applyFill="1" applyBorder="1" applyAlignment="1">
      <alignment horizontal="center" vertical="center" wrapText="1" readingOrder="1"/>
    </xf>
    <xf numFmtId="3" fontId="23" fillId="4" borderId="22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23" xfId="0" applyNumberFormat="1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 wrapText="1" readingOrder="2"/>
    </xf>
    <xf numFmtId="0" fontId="13" fillId="0" borderId="0" xfId="23"/>
    <xf numFmtId="3" fontId="13" fillId="0" borderId="0" xfId="23" applyNumberFormat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3" fontId="72" fillId="7" borderId="29" xfId="0" applyNumberFormat="1" applyFont="1" applyFill="1" applyBorder="1" applyAlignment="1">
      <alignment horizontal="center" vertical="center" wrapText="1" readingOrder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0" fontId="26" fillId="50" borderId="0" xfId="0" applyFont="1" applyFill="1" applyAlignment="1">
      <alignment wrapText="1" readingOrder="1"/>
    </xf>
    <xf numFmtId="0" fontId="128" fillId="50" borderId="0" xfId="0" applyFont="1" applyFill="1" applyAlignment="1">
      <alignment horizontal="right" wrapText="1" indent="1" readingOrder="2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9" fontId="71" fillId="10" borderId="34" xfId="0" applyNumberFormat="1" applyFont="1" applyFill="1" applyBorder="1" applyAlignment="1">
      <alignment horizontal="center" vertical="center" wrapText="1" readingOrder="1"/>
    </xf>
    <xf numFmtId="0" fontId="74" fillId="10" borderId="34" xfId="0" applyFont="1" applyFill="1" applyBorder="1" applyAlignment="1">
      <alignment horizontal="center" wrapText="1"/>
    </xf>
    <xf numFmtId="10" fontId="77" fillId="7" borderId="4" xfId="24" applyNumberFormat="1" applyFont="1" applyFill="1" applyBorder="1" applyAlignment="1">
      <alignment horizontal="center" vertical="center" wrapText="1"/>
    </xf>
    <xf numFmtId="3" fontId="77" fillId="7" borderId="4" xfId="12" applyNumberFormat="1" applyFont="1" applyFill="1" applyBorder="1" applyAlignment="1">
      <alignment horizontal="center" vertical="center" wrapText="1"/>
    </xf>
    <xf numFmtId="10" fontId="77" fillId="7" borderId="19" xfId="24" applyNumberFormat="1" applyFont="1" applyFill="1" applyBorder="1" applyAlignment="1">
      <alignment horizontal="center" vertical="center" wrapText="1"/>
    </xf>
    <xf numFmtId="10" fontId="77" fillId="7" borderId="3" xfId="24" applyNumberFormat="1" applyFont="1" applyFill="1" applyBorder="1" applyAlignment="1">
      <alignment horizontal="center" vertical="center" wrapText="1"/>
    </xf>
    <xf numFmtId="3" fontId="77" fillId="7" borderId="3" xfId="12" applyNumberFormat="1" applyFont="1" applyFill="1" applyBorder="1" applyAlignment="1">
      <alignment horizontal="center" vertical="center" wrapText="1"/>
    </xf>
    <xf numFmtId="10" fontId="77" fillId="7" borderId="23" xfId="24" applyNumberFormat="1" applyFont="1" applyFill="1" applyBorder="1" applyAlignment="1">
      <alignment horizontal="center" vertical="center" wrapText="1"/>
    </xf>
    <xf numFmtId="3" fontId="70" fillId="7" borderId="35" xfId="0" applyNumberFormat="1" applyFont="1" applyFill="1" applyBorder="1" applyAlignment="1">
      <alignment horizontal="center" vertical="center" wrapText="1" readingOrder="1"/>
    </xf>
    <xf numFmtId="3" fontId="72" fillId="7" borderId="25" xfId="0" applyNumberFormat="1" applyFont="1" applyFill="1" applyBorder="1" applyAlignment="1">
      <alignment horizontal="center" vertical="center" wrapText="1" readingOrder="1"/>
    </xf>
    <xf numFmtId="3" fontId="87" fillId="7" borderId="18" xfId="0" applyNumberFormat="1" applyFont="1" applyFill="1" applyBorder="1" applyAlignment="1">
      <alignment horizontal="center" vertical="center" wrapText="1" readingOrder="1"/>
    </xf>
    <xf numFmtId="10" fontId="87" fillId="7" borderId="35" xfId="0" applyNumberFormat="1" applyFont="1" applyFill="1" applyBorder="1" applyAlignment="1">
      <alignment horizontal="center" vertical="center" wrapText="1" readingOrder="1"/>
    </xf>
    <xf numFmtId="10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26" xfId="0" applyNumberFormat="1" applyFont="1" applyFill="1" applyBorder="1" applyAlignment="1">
      <alignment horizontal="center" vertical="center" wrapText="1" readingOrder="1"/>
    </xf>
    <xf numFmtId="3" fontId="87" fillId="7" borderId="30" xfId="0" applyNumberFormat="1" applyFont="1" applyFill="1" applyBorder="1" applyAlignment="1">
      <alignment horizontal="center" vertical="center" wrapText="1" readingOrder="1"/>
    </xf>
    <xf numFmtId="0" fontId="0" fillId="0" borderId="29" xfId="0" applyBorder="1"/>
    <xf numFmtId="0" fontId="0" fillId="0" borderId="26" xfId="0" applyBorder="1"/>
    <xf numFmtId="0" fontId="0" fillId="0" borderId="30" xfId="0" applyBorder="1"/>
    <xf numFmtId="0" fontId="21" fillId="4" borderId="14" xfId="0" applyFont="1" applyFill="1" applyBorder="1" applyAlignment="1">
      <alignment horizontal="center" vertical="center" wrapText="1"/>
    </xf>
    <xf numFmtId="3" fontId="75" fillId="4" borderId="0" xfId="0" applyNumberFormat="1" applyFont="1" applyFill="1" applyBorder="1" applyAlignment="1">
      <alignment horizontal="center" vertical="center" wrapText="1"/>
    </xf>
    <xf numFmtId="0" fontId="127" fillId="9" borderId="32" xfId="0" applyFont="1" applyFill="1" applyBorder="1" applyAlignment="1">
      <alignment horizontal="center" vertical="center" wrapText="1" readingOrder="2"/>
    </xf>
    <xf numFmtId="0" fontId="13" fillId="9" borderId="4" xfId="0" applyFont="1" applyFill="1" applyBorder="1" applyAlignment="1">
      <alignment vertical="center" wrapText="1"/>
    </xf>
    <xf numFmtId="0" fontId="127" fillId="9" borderId="4" xfId="0" applyFont="1" applyFill="1" applyBorder="1" applyAlignment="1">
      <alignment horizontal="center" vertical="center" wrapText="1" readingOrder="2"/>
    </xf>
    <xf numFmtId="0" fontId="13" fillId="10" borderId="0" xfId="0" applyFont="1" applyFill="1" applyBorder="1" applyAlignment="1">
      <alignment vertical="center" wrapText="1"/>
    </xf>
    <xf numFmtId="0" fontId="58" fillId="7" borderId="67" xfId="0" applyFont="1" applyFill="1" applyBorder="1" applyAlignment="1">
      <alignment horizontal="center" vertical="center" wrapText="1" readingOrder="2"/>
    </xf>
    <xf numFmtId="0" fontId="68" fillId="10" borderId="18" xfId="0" applyFont="1" applyFill="1" applyBorder="1" applyAlignment="1">
      <alignment horizontal="center" vertical="center" wrapText="1" readingOrder="2"/>
    </xf>
    <xf numFmtId="0" fontId="68" fillId="10" borderId="19" xfId="0" applyFont="1" applyFill="1" applyBorder="1" applyAlignment="1">
      <alignment horizontal="center" vertical="center" wrapText="1" readingOrder="2"/>
    </xf>
    <xf numFmtId="0" fontId="13" fillId="10" borderId="53" xfId="0" applyFont="1" applyFill="1" applyBorder="1" applyAlignment="1">
      <alignment vertical="center" wrapText="1"/>
    </xf>
    <xf numFmtId="0" fontId="68" fillId="10" borderId="33" xfId="0" applyFont="1" applyFill="1" applyBorder="1" applyAlignment="1">
      <alignment horizontal="center" vertical="center" wrapText="1" readingOrder="2"/>
    </xf>
    <xf numFmtId="0" fontId="68" fillId="10" borderId="34" xfId="0" applyFont="1" applyFill="1" applyBorder="1" applyAlignment="1">
      <alignment horizontal="center" vertical="center" wrapText="1" readingOrder="2"/>
    </xf>
    <xf numFmtId="0" fontId="127" fillId="9" borderId="18" xfId="0" applyFont="1" applyFill="1" applyBorder="1" applyAlignment="1">
      <alignment horizontal="center" vertical="center" wrapText="1" readingOrder="2"/>
    </xf>
    <xf numFmtId="0" fontId="13" fillId="10" borderId="20" xfId="0" applyFont="1" applyFill="1" applyBorder="1" applyAlignment="1">
      <alignment vertical="center" wrapText="1"/>
    </xf>
    <xf numFmtId="0" fontId="128" fillId="50" borderId="0" xfId="0" applyFont="1" applyFill="1" applyBorder="1" applyAlignment="1">
      <alignment horizontal="right" wrapText="1" indent="1" readingOrder="2"/>
    </xf>
    <xf numFmtId="0" fontId="26" fillId="50" borderId="0" xfId="0" applyFont="1" applyFill="1" applyBorder="1" applyAlignment="1">
      <alignment horizontal="right" vertical="center" wrapText="1" readingOrder="2"/>
    </xf>
    <xf numFmtId="3" fontId="72" fillId="7" borderId="3" xfId="0" applyNumberFormat="1" applyFont="1" applyFill="1" applyBorder="1" applyAlignment="1">
      <alignment horizontal="center" vertical="center" wrapText="1" readingOrder="2"/>
    </xf>
    <xf numFmtId="3" fontId="72" fillId="7" borderId="34" xfId="0" applyNumberFormat="1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2"/>
    </xf>
    <xf numFmtId="0" fontId="72" fillId="7" borderId="3" xfId="0" applyFont="1" applyFill="1" applyBorder="1" applyAlignment="1">
      <alignment horizontal="justify" vertical="center" wrapText="1" readingOrder="1"/>
    </xf>
    <xf numFmtId="0" fontId="27" fillId="7" borderId="39" xfId="0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0" fontId="27" fillId="7" borderId="20" xfId="0" applyFont="1" applyFill="1" applyBorder="1" applyAlignment="1">
      <alignment horizontal="center" vertical="center" wrapText="1" readingOrder="2"/>
    </xf>
    <xf numFmtId="0" fontId="27" fillId="7" borderId="5" xfId="0" applyFont="1" applyFill="1" applyBorder="1" applyAlignment="1">
      <alignment horizontal="center" vertical="center" wrapText="1" readingOrder="2"/>
    </xf>
    <xf numFmtId="0" fontId="70" fillId="7" borderId="5" xfId="0" applyFont="1" applyFill="1" applyBorder="1" applyAlignment="1">
      <alignment horizontal="justify" vertical="center" wrapText="1" readingOrder="2"/>
    </xf>
    <xf numFmtId="0" fontId="30" fillId="7" borderId="6" xfId="0" applyFont="1" applyFill="1" applyBorder="1" applyAlignment="1">
      <alignment horizontal="justify" vertical="center" wrapText="1" readingOrder="1"/>
    </xf>
    <xf numFmtId="0" fontId="30" fillId="7" borderId="34" xfId="0" applyFont="1" applyFill="1" applyBorder="1" applyAlignment="1">
      <alignment horizontal="justify" vertical="center" wrapText="1" readingOrder="1"/>
    </xf>
    <xf numFmtId="0" fontId="70" fillId="7" borderId="0" xfId="0" applyFont="1" applyFill="1" applyBorder="1" applyAlignment="1">
      <alignment horizontal="center" vertical="center" wrapText="1" readingOrder="2"/>
    </xf>
    <xf numFmtId="0" fontId="73" fillId="7" borderId="20" xfId="0" applyFont="1" applyFill="1" applyBorder="1" applyAlignment="1">
      <alignment vertical="center" wrapText="1"/>
    </xf>
    <xf numFmtId="0" fontId="84" fillId="7" borderId="20" xfId="0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3" fontId="84" fillId="7" borderId="20" xfId="0" applyNumberFormat="1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3" fontId="84" fillId="7" borderId="22" xfId="0" applyNumberFormat="1" applyFont="1" applyFill="1" applyBorder="1" applyAlignment="1">
      <alignment horizontal="center" vertical="center" wrapText="1" readingOrder="2"/>
    </xf>
    <xf numFmtId="0" fontId="84" fillId="7" borderId="23" xfId="0" applyFont="1" applyFill="1" applyBorder="1" applyAlignment="1">
      <alignment horizontal="center" vertical="center" wrapText="1" readingOrder="2"/>
    </xf>
    <xf numFmtId="0" fontId="85" fillId="7" borderId="33" xfId="0" applyFont="1" applyFill="1" applyBorder="1" applyAlignment="1">
      <alignment horizontal="center" vertical="center" wrapText="1" readingOrder="2"/>
    </xf>
    <xf numFmtId="3" fontId="85" fillId="7" borderId="34" xfId="0" applyNumberFormat="1" applyFont="1" applyFill="1" applyBorder="1" applyAlignment="1">
      <alignment horizontal="center" vertical="center" wrapText="1" readingOrder="2"/>
    </xf>
    <xf numFmtId="3" fontId="84" fillId="7" borderId="23" xfId="0" applyNumberFormat="1" applyFont="1" applyFill="1" applyBorder="1" applyAlignment="1">
      <alignment horizontal="center" vertical="center" wrapText="1" readingOrder="2"/>
    </xf>
    <xf numFmtId="0" fontId="85" fillId="7" borderId="3" xfId="0" applyFont="1" applyFill="1" applyBorder="1" applyAlignment="1">
      <alignment horizontal="center" vertical="center" wrapText="1" readingOrder="2"/>
    </xf>
    <xf numFmtId="3" fontId="85" fillId="7" borderId="3" xfId="0" applyNumberFormat="1" applyFont="1" applyFill="1" applyBorder="1" applyAlignment="1">
      <alignment horizontal="center" vertical="center" wrapText="1" readingOrder="2"/>
    </xf>
    <xf numFmtId="3" fontId="85" fillId="7" borderId="23" xfId="0" applyNumberFormat="1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52" fillId="9" borderId="33" xfId="0" applyFont="1" applyFill="1" applyBorder="1" applyAlignment="1">
      <alignment horizontal="center" vertical="center" wrapText="1" readingOrder="1"/>
    </xf>
    <xf numFmtId="0" fontId="52" fillId="9" borderId="6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2"/>
    </xf>
    <xf numFmtId="0" fontId="16" fillId="2" borderId="33" xfId="23" applyFont="1" applyFill="1" applyBorder="1" applyAlignment="1">
      <alignment horizontal="center" vertical="center" wrapText="1"/>
    </xf>
    <xf numFmtId="3" fontId="73" fillId="4" borderId="0" xfId="23" applyNumberFormat="1" applyFont="1" applyFill="1" applyBorder="1" applyAlignment="1">
      <alignment horizontal="center" vertical="center"/>
    </xf>
    <xf numFmtId="3" fontId="73" fillId="4" borderId="4" xfId="23" applyNumberFormat="1" applyFont="1" applyFill="1" applyBorder="1" applyAlignment="1">
      <alignment horizontal="center" vertical="center"/>
    </xf>
    <xf numFmtId="3" fontId="73" fillId="4" borderId="19" xfId="23" applyNumberFormat="1" applyFont="1" applyFill="1" applyBorder="1" applyAlignment="1">
      <alignment horizontal="center" vertical="center"/>
    </xf>
    <xf numFmtId="3" fontId="50" fillId="51" borderId="20" xfId="23" applyNumberFormat="1" applyFont="1" applyFill="1" applyBorder="1" applyAlignment="1">
      <alignment horizontal="center" vertical="center" wrapText="1" readingOrder="1"/>
    </xf>
    <xf numFmtId="3" fontId="73" fillId="4" borderId="12" xfId="23" applyNumberFormat="1" applyFont="1" applyFill="1" applyBorder="1" applyAlignment="1">
      <alignment horizontal="center" vertical="center"/>
    </xf>
    <xf numFmtId="0" fontId="38" fillId="0" borderId="0" xfId="23" applyFont="1" applyAlignment="1">
      <alignment horizontal="justify" vertical="center" wrapText="1" readingOrder="2"/>
    </xf>
    <xf numFmtId="3" fontId="50" fillId="51" borderId="22" xfId="23" applyNumberFormat="1" applyFont="1" applyFill="1" applyBorder="1" applyAlignment="1">
      <alignment horizontal="center" vertical="center" wrapText="1" readingOrder="1"/>
    </xf>
    <xf numFmtId="3" fontId="73" fillId="4" borderId="3" xfId="23" applyNumberFormat="1" applyFont="1" applyFill="1" applyBorder="1" applyAlignment="1">
      <alignment horizontal="center" vertical="center"/>
    </xf>
    <xf numFmtId="3" fontId="73" fillId="4" borderId="23" xfId="23" applyNumberFormat="1" applyFont="1" applyFill="1" applyBorder="1" applyAlignment="1">
      <alignment horizontal="center" vertical="center"/>
    </xf>
    <xf numFmtId="169" fontId="13" fillId="0" borderId="0" xfId="23" applyNumberFormat="1" applyFont="1" applyAlignment="1">
      <alignment vertical="center"/>
    </xf>
    <xf numFmtId="0" fontId="13" fillId="0" borderId="0" xfId="23" applyFont="1" applyAlignment="1">
      <alignment vertical="center"/>
    </xf>
    <xf numFmtId="3" fontId="13" fillId="0" borderId="0" xfId="23" applyNumberFormat="1" applyFont="1" applyAlignment="1">
      <alignment vertical="center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3" fillId="0" borderId="0" xfId="23" applyNumberFormat="1"/>
    <xf numFmtId="3" fontId="23" fillId="4" borderId="20" xfId="23" applyNumberFormat="1" applyFont="1" applyFill="1" applyBorder="1" applyAlignment="1">
      <alignment horizontal="center" vertical="center"/>
    </xf>
    <xf numFmtId="170" fontId="13" fillId="0" borderId="0" xfId="23" applyNumberFormat="1"/>
    <xf numFmtId="3" fontId="23" fillId="4" borderId="22" xfId="23" applyNumberFormat="1" applyFont="1" applyFill="1" applyBorder="1" applyAlignment="1">
      <alignment horizontal="center" vertical="center"/>
    </xf>
    <xf numFmtId="0" fontId="129" fillId="10" borderId="18" xfId="23" applyFont="1" applyFill="1" applyBorder="1" applyAlignment="1">
      <alignment horizontal="center" vertical="center" wrapText="1" readingOrder="2"/>
    </xf>
    <xf numFmtId="0" fontId="129" fillId="10" borderId="4" xfId="23" applyFont="1" applyFill="1" applyBorder="1" applyAlignment="1">
      <alignment horizontal="center" vertical="center" wrapText="1" readingOrder="2"/>
    </xf>
    <xf numFmtId="0" fontId="129" fillId="10" borderId="19" xfId="23" applyFont="1" applyFill="1" applyBorder="1" applyAlignment="1">
      <alignment horizontal="center" vertical="center" wrapText="1" readingOrder="2"/>
    </xf>
    <xf numFmtId="3" fontId="72" fillId="7" borderId="35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165" fontId="0" fillId="0" borderId="0" xfId="0" applyNumberFormat="1"/>
    <xf numFmtId="10" fontId="0" fillId="0" borderId="0" xfId="0" applyNumberFormat="1"/>
    <xf numFmtId="3" fontId="73" fillId="7" borderId="3" xfId="23" applyNumberFormat="1" applyFont="1" applyFill="1" applyBorder="1" applyAlignment="1">
      <alignment horizontal="center" vertical="center" wrapText="1"/>
    </xf>
    <xf numFmtId="10" fontId="73" fillId="7" borderId="3" xfId="24" applyNumberFormat="1" applyFont="1" applyFill="1" applyBorder="1" applyAlignment="1">
      <alignment horizontal="center" vertical="center" wrapText="1"/>
    </xf>
    <xf numFmtId="0" fontId="19" fillId="7" borderId="22" xfId="23" applyFont="1" applyFill="1" applyBorder="1" applyAlignment="1">
      <alignment horizontal="center" vertical="center" wrapText="1"/>
    </xf>
    <xf numFmtId="3" fontId="73" fillId="7" borderId="0" xfId="23" applyNumberFormat="1" applyFont="1" applyFill="1" applyBorder="1" applyAlignment="1">
      <alignment horizontal="center" vertical="center" wrapText="1"/>
    </xf>
    <xf numFmtId="0" fontId="19" fillId="7" borderId="20" xfId="23" applyFont="1" applyFill="1" applyBorder="1" applyAlignment="1">
      <alignment horizontal="center" vertical="center" wrapText="1"/>
    </xf>
    <xf numFmtId="3" fontId="79" fillId="7" borderId="0" xfId="23" applyNumberFormat="1" applyFont="1" applyFill="1" applyBorder="1" applyAlignment="1">
      <alignment horizontal="center" vertical="center" wrapText="1"/>
    </xf>
    <xf numFmtId="9" fontId="13" fillId="7" borderId="0" xfId="24" applyFont="1" applyFill="1" applyBorder="1" applyAlignment="1">
      <alignment horizontal="center" vertical="center" wrapText="1"/>
    </xf>
    <xf numFmtId="3" fontId="13" fillId="7" borderId="0" xfId="23" applyNumberFormat="1" applyFont="1" applyFill="1" applyBorder="1" applyAlignment="1">
      <alignment horizontal="center" vertical="center" wrapText="1"/>
    </xf>
    <xf numFmtId="3" fontId="77" fillId="7" borderId="0" xfId="23" applyNumberFormat="1" applyFont="1" applyFill="1" applyBorder="1" applyAlignment="1">
      <alignment horizontal="center" vertical="center" wrapText="1"/>
    </xf>
    <xf numFmtId="0" fontId="20" fillId="7" borderId="20" xfId="23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vertical="center" wrapText="1"/>
    </xf>
    <xf numFmtId="0" fontId="41" fillId="10" borderId="20" xfId="23" applyFont="1" applyFill="1" applyBorder="1" applyAlignment="1">
      <alignment horizontal="center" vertical="center" wrapText="1"/>
    </xf>
    <xf numFmtId="0" fontId="10" fillId="9" borderId="18" xfId="23" applyFont="1" applyFill="1" applyBorder="1" applyAlignment="1">
      <alignment horizontal="center" vertical="center" wrapText="1"/>
    </xf>
    <xf numFmtId="0" fontId="13" fillId="0" borderId="0" xfId="23" applyBorder="1"/>
    <xf numFmtId="9" fontId="75" fillId="7" borderId="23" xfId="23" applyNumberFormat="1" applyFont="1" applyFill="1" applyBorder="1" applyAlignment="1">
      <alignment horizontal="center" vertical="center" wrapText="1"/>
    </xf>
    <xf numFmtId="3" fontId="75" fillId="7" borderId="22" xfId="23" applyNumberFormat="1" applyFont="1" applyFill="1" applyBorder="1" applyAlignment="1">
      <alignment horizontal="center" vertical="center" wrapText="1"/>
    </xf>
    <xf numFmtId="9" fontId="75" fillId="7" borderId="34" xfId="23" applyNumberFormat="1" applyFont="1" applyFill="1" applyBorder="1" applyAlignment="1">
      <alignment horizontal="center" vertical="center" wrapText="1"/>
    </xf>
    <xf numFmtId="3" fontId="75" fillId="7" borderId="6" xfId="23" applyNumberFormat="1" applyFont="1" applyFill="1" applyBorder="1" applyAlignment="1">
      <alignment horizontal="center" vertical="center" wrapText="1"/>
    </xf>
    <xf numFmtId="3" fontId="73" fillId="7" borderId="22" xfId="23" applyNumberFormat="1" applyFont="1" applyFill="1" applyBorder="1" applyAlignment="1">
      <alignment horizontal="center" vertical="center" wrapText="1"/>
    </xf>
    <xf numFmtId="10" fontId="75" fillId="7" borderId="19" xfId="24" applyNumberFormat="1" applyFont="1" applyFill="1" applyBorder="1" applyAlignment="1">
      <alignment horizontal="center" vertical="center" wrapText="1"/>
    </xf>
    <xf numFmtId="3" fontId="75" fillId="7" borderId="18" xfId="23" applyNumberFormat="1" applyFont="1" applyFill="1" applyBorder="1" applyAlignment="1">
      <alignment horizontal="center" vertical="center" wrapText="1"/>
    </xf>
    <xf numFmtId="3" fontId="75" fillId="7" borderId="4" xfId="23" applyNumberFormat="1" applyFont="1" applyFill="1" applyBorder="1" applyAlignment="1">
      <alignment horizontal="center" vertical="center" wrapText="1"/>
    </xf>
    <xf numFmtId="3" fontId="73" fillId="7" borderId="20" xfId="23" applyNumberFormat="1" applyFont="1" applyFill="1" applyBorder="1" applyAlignment="1">
      <alignment horizontal="center" vertical="center" wrapText="1"/>
    </xf>
    <xf numFmtId="10" fontId="73" fillId="7" borderId="19" xfId="24" applyNumberFormat="1" applyFont="1" applyFill="1" applyBorder="1" applyAlignment="1">
      <alignment horizontal="center" vertical="center" wrapText="1"/>
    </xf>
    <xf numFmtId="3" fontId="73" fillId="7" borderId="18" xfId="23" applyNumberFormat="1" applyFont="1" applyFill="1" applyBorder="1" applyAlignment="1">
      <alignment horizontal="center" vertical="center" wrapText="1"/>
    </xf>
    <xf numFmtId="0" fontId="41" fillId="10" borderId="34" xfId="23" applyFont="1" applyFill="1" applyBorder="1" applyAlignment="1">
      <alignment horizontal="center" vertical="center" wrapText="1"/>
    </xf>
    <xf numFmtId="0" fontId="41" fillId="10" borderId="6" xfId="23" applyFont="1" applyFill="1" applyBorder="1" applyAlignment="1">
      <alignment horizontal="center" vertical="center" wrapText="1"/>
    </xf>
    <xf numFmtId="0" fontId="23" fillId="0" borderId="0" xfId="23" applyFont="1" applyBorder="1" applyAlignment="1">
      <alignment horizontal="left" vertical="top" wrapText="1"/>
    </xf>
    <xf numFmtId="0" fontId="13" fillId="0" borderId="0" xfId="23" applyAlignment="1">
      <alignment vertical="top" wrapText="1"/>
    </xf>
    <xf numFmtId="3" fontId="75" fillId="7" borderId="30" xfId="23" applyNumberFormat="1" applyFont="1" applyFill="1" applyBorder="1" applyAlignment="1">
      <alignment horizontal="center" vertical="center" wrapText="1"/>
    </xf>
    <xf numFmtId="3" fontId="75" fillId="7" borderId="3" xfId="23" applyNumberFormat="1" applyFont="1" applyFill="1" applyBorder="1" applyAlignment="1">
      <alignment horizontal="center" vertical="center" wrapText="1"/>
    </xf>
    <xf numFmtId="0" fontId="20" fillId="7" borderId="22" xfId="23" applyFont="1" applyFill="1" applyBorder="1" applyAlignment="1">
      <alignment horizontal="center" vertical="center" wrapText="1"/>
    </xf>
    <xf numFmtId="3" fontId="73" fillId="7" borderId="26" xfId="23" applyNumberFormat="1" applyFont="1" applyFill="1" applyBorder="1" applyAlignment="1">
      <alignment horizontal="center" vertical="center" wrapText="1"/>
    </xf>
    <xf numFmtId="3" fontId="73" fillId="7" borderId="29" xfId="23" applyNumberFormat="1" applyFont="1" applyFill="1" applyBorder="1" applyAlignment="1">
      <alignment horizontal="center" vertical="center" wrapText="1"/>
    </xf>
    <xf numFmtId="0" fontId="74" fillId="10" borderId="25" xfId="23" applyFont="1" applyFill="1" applyBorder="1" applyAlignment="1">
      <alignment horizontal="center" vertical="center" wrapText="1"/>
    </xf>
    <xf numFmtId="0" fontId="74" fillId="10" borderId="6" xfId="23" applyFont="1" applyFill="1" applyBorder="1" applyAlignment="1">
      <alignment horizontal="center" vertical="center" wrapText="1"/>
    </xf>
    <xf numFmtId="0" fontId="41" fillId="10" borderId="33" xfId="23" applyFont="1" applyFill="1" applyBorder="1" applyAlignment="1">
      <alignment horizontal="center" vertical="center" wrapText="1"/>
    </xf>
    <xf numFmtId="0" fontId="13" fillId="9" borderId="34" xfId="23" applyFont="1" applyFill="1" applyBorder="1" applyAlignment="1">
      <alignment horizontal="center" vertical="center" wrapText="1"/>
    </xf>
    <xf numFmtId="0" fontId="13" fillId="9" borderId="6" xfId="23" applyFont="1" applyFill="1" applyBorder="1" applyAlignment="1">
      <alignment horizontal="center" vertical="center" wrapText="1"/>
    </xf>
    <xf numFmtId="0" fontId="10" fillId="9" borderId="33" xfId="23" applyFont="1" applyFill="1" applyBorder="1" applyAlignment="1">
      <alignment horizontal="center" vertical="center" wrapText="1"/>
    </xf>
    <xf numFmtId="3" fontId="77" fillId="7" borderId="3" xfId="23" applyNumberFormat="1" applyFont="1" applyFill="1" applyBorder="1" applyAlignment="1">
      <alignment horizontal="center" vertical="center" wrapText="1"/>
    </xf>
    <xf numFmtId="9" fontId="73" fillId="7" borderId="0" xfId="24" applyFont="1" applyFill="1" applyBorder="1" applyAlignment="1">
      <alignment horizontal="center" vertical="center" wrapText="1"/>
    </xf>
    <xf numFmtId="0" fontId="23" fillId="7" borderId="20" xfId="23" applyFont="1" applyFill="1" applyBorder="1" applyAlignment="1">
      <alignment horizontal="center" vertical="center" wrapText="1"/>
    </xf>
    <xf numFmtId="3" fontId="77" fillId="7" borderId="4" xfId="23" applyNumberFormat="1" applyFont="1" applyFill="1" applyBorder="1" applyAlignment="1">
      <alignment horizontal="center" vertical="center" wrapText="1"/>
    </xf>
    <xf numFmtId="0" fontId="20" fillId="7" borderId="18" xfId="23" applyFont="1" applyFill="1" applyBorder="1" applyAlignment="1">
      <alignment horizontal="center" vertical="center" wrapText="1"/>
    </xf>
    <xf numFmtId="9" fontId="75" fillId="7" borderId="24" xfId="24" applyNumberFormat="1" applyFont="1" applyFill="1" applyBorder="1" applyAlignment="1">
      <alignment horizontal="center" vertical="center" wrapText="1"/>
    </xf>
    <xf numFmtId="3" fontId="75" fillId="7" borderId="11" xfId="23" applyNumberFormat="1" applyFont="1" applyFill="1" applyBorder="1" applyAlignment="1">
      <alignment horizontal="center" vertical="center" wrapText="1"/>
    </xf>
    <xf numFmtId="9" fontId="75" fillId="7" borderId="11" xfId="24" applyNumberFormat="1" applyFont="1" applyFill="1" applyBorder="1" applyAlignment="1">
      <alignment horizontal="center" vertical="center" wrapText="1"/>
    </xf>
    <xf numFmtId="10" fontId="73" fillId="7" borderId="23" xfId="23" applyNumberFormat="1" applyFont="1" applyFill="1" applyBorder="1" applyAlignment="1">
      <alignment horizontal="center" vertical="center" wrapText="1"/>
    </xf>
    <xf numFmtId="10" fontId="75" fillId="7" borderId="19" xfId="23" applyNumberFormat="1" applyFont="1" applyFill="1" applyBorder="1" applyAlignment="1">
      <alignment horizontal="center" vertical="center" wrapText="1"/>
    </xf>
    <xf numFmtId="10" fontId="75" fillId="7" borderId="4" xfId="24" applyNumberFormat="1" applyFont="1" applyFill="1" applyBorder="1" applyAlignment="1">
      <alignment horizontal="center" vertical="center" wrapText="1"/>
    </xf>
    <xf numFmtId="3" fontId="75" fillId="7" borderId="0" xfId="23" applyNumberFormat="1" applyFont="1" applyFill="1" applyBorder="1" applyAlignment="1">
      <alignment horizontal="center" vertical="center" wrapText="1"/>
    </xf>
    <xf numFmtId="0" fontId="19" fillId="0" borderId="25" xfId="23" applyFont="1" applyFill="1" applyBorder="1" applyAlignment="1">
      <alignment horizontal="center" vertical="center" wrapText="1"/>
    </xf>
    <xf numFmtId="0" fontId="13" fillId="0" borderId="0" xfId="23" applyFont="1" applyAlignment="1">
      <alignment vertical="top" wrapText="1"/>
    </xf>
    <xf numFmtId="0" fontId="21" fillId="7" borderId="22" xfId="23" applyFont="1" applyFill="1" applyBorder="1" applyAlignment="1">
      <alignment horizontal="center" vertical="center" wrapText="1"/>
    </xf>
    <xf numFmtId="3" fontId="73" fillId="7" borderId="4" xfId="23" applyNumberFormat="1" applyFont="1" applyFill="1" applyBorder="1" applyAlignment="1">
      <alignment horizontal="center" vertical="center" wrapText="1"/>
    </xf>
    <xf numFmtId="0" fontId="23" fillId="7" borderId="18" xfId="23" applyFont="1" applyFill="1" applyBorder="1" applyAlignment="1">
      <alignment horizontal="center" vertical="center" wrapText="1"/>
    </xf>
    <xf numFmtId="0" fontId="19" fillId="9" borderId="25" xfId="23" applyFont="1" applyFill="1" applyBorder="1" applyAlignment="1">
      <alignment horizontal="center" vertical="center" wrapText="1"/>
    </xf>
    <xf numFmtId="0" fontId="13" fillId="9" borderId="25" xfId="23" applyFont="1" applyFill="1" applyBorder="1" applyAlignment="1">
      <alignment horizontal="center" vertical="center" wrapText="1"/>
    </xf>
    <xf numFmtId="0" fontId="24" fillId="9" borderId="33" xfId="23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0" fontId="40" fillId="9" borderId="19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40" fillId="9" borderId="18" xfId="0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51" fillId="10" borderId="22" xfId="0" applyFont="1" applyFill="1" applyBorder="1" applyAlignment="1">
      <alignment horizontal="center" vertical="center" wrapText="1" readingOrder="2"/>
    </xf>
    <xf numFmtId="10" fontId="71" fillId="10" borderId="23" xfId="4" applyNumberFormat="1" applyFont="1" applyFill="1" applyBorder="1" applyAlignment="1">
      <alignment horizontal="center" vertical="center" wrapText="1" readingOrder="1"/>
    </xf>
    <xf numFmtId="0" fontId="51" fillId="10" borderId="6" xfId="0" applyFont="1" applyFill="1" applyBorder="1" applyAlignment="1">
      <alignment horizontal="center" vertical="center" wrapText="1" readingOrder="2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2" fontId="72" fillId="7" borderId="25" xfId="0" applyNumberFormat="1" applyFont="1" applyFill="1" applyBorder="1" applyAlignment="1">
      <alignment horizontal="center" vertical="center" wrapText="1" readingOrder="1"/>
    </xf>
    <xf numFmtId="3" fontId="72" fillId="7" borderId="23" xfId="0" applyNumberFormat="1" applyFont="1" applyFill="1" applyBorder="1" applyAlignment="1">
      <alignment horizontal="center" vertical="center" wrapText="1" readingOrder="1"/>
    </xf>
    <xf numFmtId="0" fontId="17" fillId="3" borderId="18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/>
    </xf>
    <xf numFmtId="3" fontId="23" fillId="4" borderId="18" xfId="23" applyNumberFormat="1" applyFont="1" applyFill="1" applyBorder="1" applyAlignment="1">
      <alignment horizontal="center" vertical="center"/>
    </xf>
    <xf numFmtId="0" fontId="47" fillId="14" borderId="25" xfId="8" applyFont="1" applyFill="1" applyBorder="1" applyAlignment="1">
      <alignment horizontal="center" vertical="center"/>
    </xf>
    <xf numFmtId="3" fontId="128" fillId="50" borderId="0" xfId="0" applyNumberFormat="1" applyFont="1" applyFill="1" applyAlignment="1">
      <alignment horizontal="right" wrapText="1" inden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3" fillId="17" borderId="0" xfId="0" applyFont="1" applyFill="1" applyBorder="1" applyAlignment="1">
      <alignment horizontal="center" vertical="center" wrapText="1" readingOrder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16" fillId="2" borderId="0" xfId="23" applyFont="1" applyFill="1" applyBorder="1" applyAlignment="1">
      <alignment horizontal="center" vertical="center" wrapText="1"/>
    </xf>
    <xf numFmtId="0" fontId="32" fillId="10" borderId="25" xfId="0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41" fillId="10" borderId="18" xfId="23" applyFont="1" applyFill="1" applyBorder="1" applyAlignment="1">
      <alignment horizontal="center" vertical="center" wrapText="1"/>
    </xf>
    <xf numFmtId="0" fontId="41" fillId="10" borderId="4" xfId="23" applyFont="1" applyFill="1" applyBorder="1" applyAlignment="1">
      <alignment horizontal="center" vertical="center" wrapText="1"/>
    </xf>
    <xf numFmtId="0" fontId="41" fillId="10" borderId="19" xfId="23" applyFont="1" applyFill="1" applyBorder="1" applyAlignment="1">
      <alignment horizontal="center" vertical="center" wrapText="1"/>
    </xf>
    <xf numFmtId="3" fontId="87" fillId="7" borderId="29" xfId="0" applyNumberFormat="1" applyFont="1" applyFill="1" applyBorder="1" applyAlignment="1">
      <alignment horizontal="center" vertical="center" wrapText="1" readingOrder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3" fontId="13" fillId="4" borderId="69" xfId="0" applyNumberFormat="1" applyFont="1" applyFill="1" applyBorder="1" applyAlignment="1">
      <alignment horizontal="center" vertical="center" wrapText="1"/>
    </xf>
    <xf numFmtId="10" fontId="13" fillId="4" borderId="3" xfId="0" applyNumberFormat="1" applyFont="1" applyFill="1" applyBorder="1" applyAlignment="1">
      <alignment horizontal="center" vertical="center" wrapText="1"/>
    </xf>
    <xf numFmtId="10" fontId="13" fillId="4" borderId="23" xfId="0" applyNumberFormat="1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7" fillId="3" borderId="70" xfId="0" applyFont="1" applyFill="1" applyBorder="1" applyAlignment="1">
      <alignment horizontal="center" vertical="center" wrapText="1"/>
    </xf>
    <xf numFmtId="4" fontId="80" fillId="7" borderId="25" xfId="0" applyNumberFormat="1" applyFont="1" applyFill="1" applyBorder="1" applyAlignment="1">
      <alignment horizontal="center" vertical="center" wrapText="1" readingOrder="1"/>
    </xf>
    <xf numFmtId="3" fontId="13" fillId="4" borderId="71" xfId="0" applyNumberFormat="1" applyFont="1" applyFill="1" applyBorder="1" applyAlignment="1">
      <alignment horizontal="center" vertical="center" wrapText="1"/>
    </xf>
    <xf numFmtId="10" fontId="13" fillId="4" borderId="72" xfId="0" applyNumberFormat="1" applyFont="1" applyFill="1" applyBorder="1" applyAlignment="1">
      <alignment horizontal="center" vertical="center" wrapText="1"/>
    </xf>
    <xf numFmtId="0" fontId="17" fillId="3" borderId="7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4" fontId="19" fillId="4" borderId="13" xfId="0" applyNumberFormat="1" applyFont="1" applyFill="1" applyBorder="1" applyAlignment="1">
      <alignment horizontal="center" vertical="center" wrapText="1"/>
    </xf>
    <xf numFmtId="3" fontId="19" fillId="4" borderId="47" xfId="0" applyNumberFormat="1" applyFont="1" applyFill="1" applyBorder="1" applyAlignment="1">
      <alignment horizontal="center" vertical="center" wrapText="1"/>
    </xf>
    <xf numFmtId="0" fontId="13" fillId="10" borderId="33" xfId="23" applyFont="1" applyFill="1" applyBorder="1" applyAlignment="1">
      <alignment vertical="center" wrapText="1"/>
    </xf>
    <xf numFmtId="10" fontId="72" fillId="7" borderId="18" xfId="0" applyNumberFormat="1" applyFont="1" applyFill="1" applyBorder="1" applyAlignment="1">
      <alignment horizontal="center" vertical="center" wrapText="1" readingOrder="1"/>
    </xf>
    <xf numFmtId="3" fontId="0" fillId="4" borderId="0" xfId="23" applyNumberFormat="1" applyFont="1" applyFill="1" applyBorder="1" applyAlignment="1">
      <alignment horizontal="center" vertical="center" wrapText="1"/>
    </xf>
    <xf numFmtId="0" fontId="47" fillId="17" borderId="25" xfId="8" applyFont="1" applyFill="1" applyBorder="1" applyAlignment="1">
      <alignment horizontal="center" vertical="center"/>
    </xf>
    <xf numFmtId="0" fontId="0" fillId="17" borderId="0" xfId="0" applyFill="1"/>
    <xf numFmtId="0" fontId="47" fillId="17" borderId="25" xfId="8" applyFont="1" applyFill="1" applyBorder="1" applyAlignment="1">
      <alignment horizontal="center"/>
    </xf>
    <xf numFmtId="0" fontId="47" fillId="17" borderId="25" xfId="8" applyFont="1" applyFill="1" applyBorder="1" applyAlignment="1">
      <alignment horizontal="center" readingOrder="2"/>
    </xf>
    <xf numFmtId="0" fontId="60" fillId="17" borderId="25" xfId="0" applyFont="1" applyFill="1" applyBorder="1" applyAlignment="1">
      <alignment horizontal="center"/>
    </xf>
    <xf numFmtId="0" fontId="47" fillId="16" borderId="25" xfId="8" applyFont="1" applyFill="1" applyBorder="1" applyAlignment="1">
      <alignment horizontal="center" vertical="center"/>
    </xf>
    <xf numFmtId="0" fontId="47" fillId="15" borderId="25" xfId="8" applyFont="1" applyFill="1" applyBorder="1" applyAlignment="1">
      <alignment horizontal="center" vertical="center"/>
    </xf>
    <xf numFmtId="0" fontId="47" fillId="11" borderId="25" xfId="8" applyFont="1" applyFill="1" applyBorder="1" applyAlignment="1">
      <alignment horizontal="center" vertical="center"/>
    </xf>
    <xf numFmtId="0" fontId="47" fillId="12" borderId="25" xfId="8" applyFont="1" applyFill="1" applyBorder="1" applyAlignment="1">
      <alignment horizontal="center" vertical="center"/>
    </xf>
    <xf numFmtId="0" fontId="47" fillId="16" borderId="25" xfId="8" applyFont="1" applyFill="1" applyBorder="1" applyAlignment="1">
      <alignment horizontal="center"/>
    </xf>
    <xf numFmtId="0" fontId="60" fillId="16" borderId="25" xfId="0" applyFont="1" applyFill="1" applyBorder="1" applyAlignment="1">
      <alignment horizontal="center"/>
    </xf>
    <xf numFmtId="0" fontId="47" fillId="52" borderId="25" xfId="8" applyFont="1" applyFill="1" applyBorder="1" applyAlignment="1">
      <alignment horizontal="center" vertical="center"/>
    </xf>
    <xf numFmtId="0" fontId="47" fillId="52" borderId="25" xfId="8" applyFont="1" applyFill="1" applyBorder="1" applyAlignment="1">
      <alignment horizontal="center"/>
    </xf>
    <xf numFmtId="0" fontId="60" fillId="52" borderId="25" xfId="0" applyFont="1" applyFill="1" applyBorder="1" applyAlignment="1">
      <alignment horizontal="center"/>
    </xf>
    <xf numFmtId="0" fontId="47" fillId="11" borderId="25" xfId="8" applyFont="1" applyFill="1" applyBorder="1" applyAlignment="1">
      <alignment horizontal="center"/>
    </xf>
    <xf numFmtId="0" fontId="47" fillId="12" borderId="25" xfId="8" applyFont="1" applyFill="1" applyBorder="1" applyAlignment="1">
      <alignment horizontal="center"/>
    </xf>
    <xf numFmtId="0" fontId="60" fillId="12" borderId="25" xfId="0" applyFont="1" applyFill="1" applyBorder="1" applyAlignment="1">
      <alignment horizontal="center"/>
    </xf>
    <xf numFmtId="0" fontId="47" fillId="53" borderId="25" xfId="8" applyFont="1" applyFill="1" applyBorder="1" applyAlignment="1">
      <alignment horizontal="center" vertical="center"/>
    </xf>
    <xf numFmtId="0" fontId="47" fillId="53" borderId="25" xfId="8" applyFont="1" applyFill="1" applyBorder="1" applyAlignment="1">
      <alignment horizontal="center"/>
    </xf>
    <xf numFmtId="0" fontId="60" fillId="53" borderId="25" xfId="0" applyFont="1" applyFill="1" applyBorder="1" applyAlignment="1">
      <alignment horizontal="center"/>
    </xf>
    <xf numFmtId="0" fontId="47" fillId="14" borderId="25" xfId="8" applyFont="1" applyFill="1" applyBorder="1" applyAlignment="1">
      <alignment horizontal="center"/>
    </xf>
    <xf numFmtId="0" fontId="60" fillId="14" borderId="25" xfId="0" applyFont="1" applyFill="1" applyBorder="1" applyAlignment="1">
      <alignment horizontal="center"/>
    </xf>
    <xf numFmtId="0" fontId="47" fillId="54" borderId="25" xfId="8" applyFont="1" applyFill="1" applyBorder="1" applyAlignment="1">
      <alignment horizontal="center" vertical="center"/>
    </xf>
    <xf numFmtId="0" fontId="47" fillId="54" borderId="25" xfId="8" applyFont="1" applyFill="1" applyBorder="1" applyAlignment="1">
      <alignment horizontal="center"/>
    </xf>
    <xf numFmtId="4" fontId="47" fillId="54" borderId="25" xfId="10" applyNumberFormat="1" applyFont="1" applyFill="1" applyBorder="1" applyAlignment="1">
      <alignment horizontal="center" vertical="center" wrapText="1" readingOrder="2"/>
    </xf>
    <xf numFmtId="0" fontId="60" fillId="54" borderId="25" xfId="0" applyFont="1" applyFill="1" applyBorder="1" applyAlignment="1">
      <alignment horizontal="center"/>
    </xf>
    <xf numFmtId="0" fontId="47" fillId="15" borderId="25" xfId="8" applyFont="1" applyFill="1" applyBorder="1" applyAlignment="1">
      <alignment horizontal="center"/>
    </xf>
    <xf numFmtId="0" fontId="60" fillId="15" borderId="25" xfId="0" applyFont="1" applyFill="1" applyBorder="1" applyAlignment="1">
      <alignment horizontal="center"/>
    </xf>
    <xf numFmtId="0" fontId="60" fillId="11" borderId="0" xfId="0" applyFont="1" applyFill="1"/>
    <xf numFmtId="0" fontId="30" fillId="9" borderId="32" xfId="23" applyFont="1" applyFill="1" applyBorder="1" applyAlignment="1">
      <alignment horizontal="left" vertical="center" wrapText="1" readingOrder="1"/>
    </xf>
    <xf numFmtId="0" fontId="28" fillId="9" borderId="4" xfId="23" applyFont="1" applyFill="1" applyBorder="1" applyAlignment="1">
      <alignment horizontal="center" vertical="center" wrapText="1" readingOrder="2"/>
    </xf>
    <xf numFmtId="0" fontId="31" fillId="7" borderId="26" xfId="23" applyFont="1" applyFill="1" applyBorder="1" applyAlignment="1">
      <alignment horizontal="center" vertical="center" wrapText="1" readingOrder="1"/>
    </xf>
    <xf numFmtId="0" fontId="31" fillId="7" borderId="26" xfId="23" applyFont="1" applyFill="1" applyBorder="1" applyAlignment="1">
      <alignment horizontal="center" vertical="center" wrapText="1" readingOrder="2"/>
    </xf>
    <xf numFmtId="3" fontId="33" fillId="7" borderId="26" xfId="23" applyNumberFormat="1" applyFont="1" applyFill="1" applyBorder="1" applyAlignment="1">
      <alignment horizontal="center" vertical="center" wrapText="1" readingOrder="1"/>
    </xf>
    <xf numFmtId="3" fontId="33" fillId="7" borderId="0" xfId="23" applyNumberFormat="1" applyFont="1" applyFill="1" applyBorder="1" applyAlignment="1">
      <alignment horizontal="center" vertical="center" wrapText="1" readingOrder="1"/>
    </xf>
    <xf numFmtId="10" fontId="33" fillId="7" borderId="20" xfId="23" applyNumberFormat="1" applyFont="1" applyFill="1" applyBorder="1" applyAlignment="1">
      <alignment horizontal="center" vertical="center" wrapText="1" readingOrder="1"/>
    </xf>
    <xf numFmtId="10" fontId="33" fillId="7" borderId="12" xfId="23" applyNumberFormat="1" applyFont="1" applyFill="1" applyBorder="1" applyAlignment="1">
      <alignment horizontal="center" vertical="center" wrapText="1" readingOrder="1"/>
    </xf>
    <xf numFmtId="0" fontId="32" fillId="10" borderId="29" xfId="23" applyFont="1" applyFill="1" applyBorder="1" applyAlignment="1">
      <alignment horizontal="center" vertical="center" wrapText="1" readingOrder="2"/>
    </xf>
    <xf numFmtId="0" fontId="32" fillId="10" borderId="19" xfId="23" applyFont="1" applyFill="1" applyBorder="1" applyAlignment="1">
      <alignment horizontal="center" vertical="center" wrapText="1" readingOrder="2"/>
    </xf>
    <xf numFmtId="0" fontId="14" fillId="4" borderId="26" xfId="23" applyFont="1" applyFill="1" applyBorder="1" applyAlignment="1">
      <alignment horizontal="center" vertical="center" wrapText="1"/>
    </xf>
    <xf numFmtId="3" fontId="24" fillId="4" borderId="12" xfId="23" applyNumberFormat="1" applyFont="1" applyFill="1" applyBorder="1" applyAlignment="1">
      <alignment horizontal="center" vertical="center" wrapText="1"/>
    </xf>
    <xf numFmtId="0" fontId="31" fillId="7" borderId="20" xfId="23" applyFont="1" applyFill="1" applyBorder="1" applyAlignment="1">
      <alignment horizontal="center" vertical="center" wrapText="1" readingOrder="2"/>
    </xf>
    <xf numFmtId="3" fontId="10" fillId="4" borderId="12" xfId="23" applyNumberFormat="1" applyFont="1" applyFill="1" applyBorder="1" applyAlignment="1">
      <alignment horizontal="center" vertical="center" wrapText="1"/>
    </xf>
    <xf numFmtId="3" fontId="33" fillId="7" borderId="3" xfId="23" applyNumberFormat="1" applyFont="1" applyFill="1" applyBorder="1" applyAlignment="1">
      <alignment horizontal="center" vertical="center" wrapText="1" readingOrder="1"/>
    </xf>
    <xf numFmtId="0" fontId="14" fillId="4" borderId="30" xfId="23" applyFont="1" applyFill="1" applyBorder="1" applyAlignment="1">
      <alignment horizontal="center" vertical="center" wrapText="1"/>
    </xf>
    <xf numFmtId="3" fontId="11" fillId="4" borderId="23" xfId="23" applyNumberFormat="1" applyFont="1" applyFill="1" applyBorder="1" applyAlignment="1">
      <alignment horizontal="center" vertical="center" wrapText="1"/>
    </xf>
    <xf numFmtId="0" fontId="34" fillId="7" borderId="26" xfId="23" applyFont="1" applyFill="1" applyBorder="1" applyAlignment="1">
      <alignment horizontal="center" vertical="center" wrapText="1" readingOrder="1"/>
    </xf>
    <xf numFmtId="3" fontId="33" fillId="7" borderId="25" xfId="23" applyNumberFormat="1" applyFont="1" applyFill="1" applyBorder="1" applyAlignment="1">
      <alignment horizontal="center" vertical="center" wrapText="1" readingOrder="1"/>
    </xf>
    <xf numFmtId="10" fontId="33" fillId="7" borderId="33" xfId="23" applyNumberFormat="1" applyFont="1" applyFill="1" applyBorder="1" applyAlignment="1">
      <alignment horizontal="center" vertical="center" wrapText="1" readingOrder="1"/>
    </xf>
    <xf numFmtId="10" fontId="33" fillId="7" borderId="34" xfId="23" applyNumberFormat="1" applyFont="1" applyFill="1" applyBorder="1" applyAlignment="1">
      <alignment horizontal="center" vertical="center" wrapText="1" readingOrder="1"/>
    </xf>
    <xf numFmtId="0" fontId="30" fillId="7" borderId="26" xfId="23" applyFont="1" applyFill="1" applyBorder="1" applyAlignment="1">
      <alignment horizontal="left" vertical="center" wrapText="1" readingOrder="1"/>
    </xf>
    <xf numFmtId="0" fontId="35" fillId="7" borderId="26" xfId="23" applyFont="1" applyFill="1" applyBorder="1" applyAlignment="1">
      <alignment horizontal="center" vertical="center" wrapText="1" readingOrder="1"/>
    </xf>
    <xf numFmtId="0" fontId="31" fillId="7" borderId="35" xfId="23" applyFont="1" applyFill="1" applyBorder="1" applyAlignment="1">
      <alignment horizontal="center" vertical="center" wrapText="1" readingOrder="2"/>
    </xf>
    <xf numFmtId="3" fontId="33" fillId="7" borderId="35" xfId="23" applyNumberFormat="1" applyFont="1" applyFill="1" applyBorder="1" applyAlignment="1">
      <alignment horizontal="center" vertical="center" wrapText="1" readingOrder="1"/>
    </xf>
    <xf numFmtId="3" fontId="33" fillId="7" borderId="5" xfId="23" applyNumberFormat="1" applyFont="1" applyFill="1" applyBorder="1" applyAlignment="1">
      <alignment horizontal="center" vertical="center" wrapText="1" readingOrder="1"/>
    </xf>
    <xf numFmtId="10" fontId="33" fillId="7" borderId="36" xfId="23" applyNumberFormat="1" applyFont="1" applyFill="1" applyBorder="1" applyAlignment="1">
      <alignment horizontal="center" vertical="center" wrapText="1" readingOrder="1"/>
    </xf>
    <xf numFmtId="10" fontId="33" fillId="7" borderId="21" xfId="23" applyNumberFormat="1" applyFont="1" applyFill="1" applyBorder="1" applyAlignment="1">
      <alignment horizontal="center" vertical="center" wrapText="1" readingOrder="1"/>
    </xf>
    <xf numFmtId="0" fontId="30" fillId="7" borderId="30" xfId="23" applyFont="1" applyFill="1" applyBorder="1" applyAlignment="1">
      <alignment horizontal="left" vertical="center" wrapText="1" readingOrder="1"/>
    </xf>
    <xf numFmtId="0" fontId="31" fillId="7" borderId="37" xfId="23" applyFont="1" applyFill="1" applyBorder="1" applyAlignment="1">
      <alignment horizontal="center" vertical="center" wrapText="1" readingOrder="2"/>
    </xf>
    <xf numFmtId="3" fontId="90" fillId="7" borderId="37" xfId="23" applyNumberFormat="1" applyFont="1" applyFill="1" applyBorder="1" applyAlignment="1">
      <alignment horizontal="center" vertical="center" wrapText="1" readingOrder="1"/>
    </xf>
    <xf numFmtId="3" fontId="90" fillId="7" borderId="11" xfId="23" applyNumberFormat="1" applyFont="1" applyFill="1" applyBorder="1" applyAlignment="1">
      <alignment horizontal="center" vertical="center" wrapText="1" readingOrder="1"/>
    </xf>
    <xf numFmtId="10" fontId="90" fillId="7" borderId="22" xfId="23" applyNumberFormat="1" applyFont="1" applyFill="1" applyBorder="1" applyAlignment="1">
      <alignment horizontal="center" vertical="center" wrapText="1" readingOrder="1"/>
    </xf>
    <xf numFmtId="10" fontId="90" fillId="7" borderId="23" xfId="23" applyNumberFormat="1" applyFont="1" applyFill="1" applyBorder="1" applyAlignment="1">
      <alignment horizontal="center" vertical="center" wrapText="1" readingOrder="1"/>
    </xf>
    <xf numFmtId="0" fontId="31" fillId="7" borderId="20" xfId="23" applyFont="1" applyFill="1" applyBorder="1" applyAlignment="1">
      <alignment horizontal="center" vertical="center" wrapText="1" readingOrder="1"/>
    </xf>
    <xf numFmtId="0" fontId="31" fillId="7" borderId="18" xfId="23" applyFont="1" applyFill="1" applyBorder="1" applyAlignment="1">
      <alignment horizontal="center" vertical="center" wrapText="1" readingOrder="2"/>
    </xf>
    <xf numFmtId="10" fontId="33" fillId="7" borderId="29" xfId="23" applyNumberFormat="1" applyFont="1" applyFill="1" applyBorder="1" applyAlignment="1">
      <alignment horizontal="center" vertical="center" wrapText="1" readingOrder="1"/>
    </xf>
    <xf numFmtId="10" fontId="33" fillId="7" borderId="26" xfId="23" applyNumberFormat="1" applyFont="1" applyFill="1" applyBorder="1" applyAlignment="1">
      <alignment horizontal="center" vertical="center" wrapText="1" readingOrder="1"/>
    </xf>
    <xf numFmtId="0" fontId="34" fillId="7" borderId="20" xfId="23" applyFont="1" applyFill="1" applyBorder="1" applyAlignment="1">
      <alignment horizontal="center" vertical="center" wrapText="1" readingOrder="1"/>
    </xf>
    <xf numFmtId="10" fontId="33" fillId="7" borderId="25" xfId="23" applyNumberFormat="1" applyFont="1" applyFill="1" applyBorder="1" applyAlignment="1">
      <alignment horizontal="center" vertical="center" wrapText="1" readingOrder="1"/>
    </xf>
    <xf numFmtId="0" fontId="30" fillId="7" borderId="20" xfId="23" applyFont="1" applyFill="1" applyBorder="1" applyAlignment="1">
      <alignment horizontal="left" vertical="center" wrapText="1" readingOrder="1"/>
    </xf>
    <xf numFmtId="0" fontId="35" fillId="7" borderId="20" xfId="23" applyFont="1" applyFill="1" applyBorder="1" applyAlignment="1">
      <alignment horizontal="center" vertical="center" wrapText="1" readingOrder="1"/>
    </xf>
    <xf numFmtId="10" fontId="33" fillId="7" borderId="30" xfId="23" applyNumberFormat="1" applyFont="1" applyFill="1" applyBorder="1" applyAlignment="1">
      <alignment horizontal="center" vertical="center" wrapText="1" readingOrder="1"/>
    </xf>
    <xf numFmtId="0" fontId="30" fillId="7" borderId="22" xfId="23" applyFont="1" applyFill="1" applyBorder="1" applyAlignment="1">
      <alignment horizontal="left" vertical="center" wrapText="1" readingOrder="1"/>
    </xf>
    <xf numFmtId="0" fontId="31" fillId="7" borderId="33" xfId="23" applyFont="1" applyFill="1" applyBorder="1" applyAlignment="1">
      <alignment horizontal="center" vertical="center" wrapText="1" readingOrder="2"/>
    </xf>
    <xf numFmtId="3" fontId="90" fillId="7" borderId="25" xfId="23" applyNumberFormat="1" applyFont="1" applyFill="1" applyBorder="1" applyAlignment="1">
      <alignment horizontal="center" vertical="center" wrapText="1" readingOrder="1"/>
    </xf>
    <xf numFmtId="10" fontId="90" fillId="7" borderId="34" xfId="23" applyNumberFormat="1" applyFont="1" applyFill="1" applyBorder="1" applyAlignment="1">
      <alignment horizontal="center" vertical="center" wrapText="1" readingOrder="1"/>
    </xf>
    <xf numFmtId="3" fontId="24" fillId="7" borderId="0" xfId="23" applyNumberFormat="1" applyFont="1" applyFill="1" applyBorder="1" applyAlignment="1">
      <alignment horizontal="center" vertical="center" wrapText="1"/>
    </xf>
    <xf numFmtId="3" fontId="24" fillId="7" borderId="12" xfId="23" applyNumberFormat="1" applyFont="1" applyFill="1" applyBorder="1" applyAlignment="1">
      <alignment horizontal="center" vertical="center" wrapText="1"/>
    </xf>
    <xf numFmtId="3" fontId="24" fillId="7" borderId="20" xfId="23" applyNumberFormat="1" applyFont="1" applyFill="1" applyBorder="1" applyAlignment="1">
      <alignment horizontal="center" vertical="center" wrapText="1"/>
    </xf>
    <xf numFmtId="0" fontId="13" fillId="0" borderId="0" xfId="23" applyAlignment="1">
      <alignment horizontal="right"/>
    </xf>
    <xf numFmtId="0" fontId="41" fillId="10" borderId="29" xfId="23" applyFont="1" applyFill="1" applyBorder="1" applyAlignment="1">
      <alignment horizontal="center" vertical="center" wrapText="1"/>
    </xf>
    <xf numFmtId="49" fontId="23" fillId="7" borderId="20" xfId="23" applyNumberFormat="1" applyFont="1" applyFill="1" applyBorder="1" applyAlignment="1">
      <alignment horizontal="center" vertical="center" wrapText="1"/>
    </xf>
    <xf numFmtId="3" fontId="23" fillId="7" borderId="20" xfId="23" applyNumberFormat="1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wrapText="1"/>
    </xf>
    <xf numFmtId="0" fontId="41" fillId="10" borderId="0" xfId="23" applyFont="1" applyFill="1" applyBorder="1" applyAlignment="1">
      <alignment horizontal="center" wrapText="1"/>
    </xf>
    <xf numFmtId="0" fontId="41" fillId="10" borderId="20" xfId="23" applyFont="1" applyFill="1" applyBorder="1" applyAlignment="1">
      <alignment horizontal="center" wrapText="1"/>
    </xf>
    <xf numFmtId="0" fontId="41" fillId="10" borderId="19" xfId="23" applyFont="1" applyFill="1" applyBorder="1" applyAlignment="1">
      <alignment horizontal="center" wrapText="1"/>
    </xf>
    <xf numFmtId="0" fontId="41" fillId="10" borderId="4" xfId="23" applyFont="1" applyFill="1" applyBorder="1" applyAlignment="1">
      <alignment horizontal="center" wrapText="1"/>
    </xf>
    <xf numFmtId="0" fontId="41" fillId="10" borderId="18" xfId="23" applyFont="1" applyFill="1" applyBorder="1" applyAlignment="1">
      <alignment horizontal="center" wrapText="1"/>
    </xf>
    <xf numFmtId="0" fontId="19" fillId="0" borderId="0" xfId="23" applyFont="1" applyAlignment="1">
      <alignment horizontal="left"/>
    </xf>
    <xf numFmtId="3" fontId="33" fillId="7" borderId="30" xfId="23" applyNumberFormat="1" applyFont="1" applyFill="1" applyBorder="1" applyAlignment="1">
      <alignment horizontal="center" vertical="center" readingOrder="2"/>
    </xf>
    <xf numFmtId="0" fontId="50" fillId="7" borderId="22" xfId="23" applyFont="1" applyFill="1" applyBorder="1" applyAlignment="1">
      <alignment horizontal="center" vertical="center" readingOrder="2"/>
    </xf>
    <xf numFmtId="3" fontId="33" fillId="7" borderId="26" xfId="23" applyNumberFormat="1" applyFont="1" applyFill="1" applyBorder="1" applyAlignment="1">
      <alignment horizontal="center" vertical="center" readingOrder="2"/>
    </xf>
    <xf numFmtId="0" fontId="50" fillId="7" borderId="20" xfId="23" applyFont="1" applyFill="1" applyBorder="1" applyAlignment="1">
      <alignment horizontal="center" vertical="center" readingOrder="2"/>
    </xf>
    <xf numFmtId="10" fontId="90" fillId="9" borderId="26" xfId="23" applyNumberFormat="1" applyFont="1" applyFill="1" applyBorder="1" applyAlignment="1">
      <alignment horizontal="center" vertical="center" readingOrder="1"/>
    </xf>
    <xf numFmtId="3" fontId="90" fillId="9" borderId="26" xfId="23" applyNumberFormat="1" applyFont="1" applyFill="1" applyBorder="1" applyAlignment="1">
      <alignment horizontal="center" vertical="center" readingOrder="2"/>
    </xf>
    <xf numFmtId="0" fontId="31" fillId="9" borderId="20" xfId="23" applyFont="1" applyFill="1" applyBorder="1" applyAlignment="1">
      <alignment horizontal="center" vertical="center" readingOrder="2"/>
    </xf>
    <xf numFmtId="0" fontId="51" fillId="10" borderId="29" xfId="23" applyFont="1" applyFill="1" applyBorder="1" applyAlignment="1">
      <alignment horizontal="center" vertical="center" readingOrder="2"/>
    </xf>
    <xf numFmtId="0" fontId="13" fillId="10" borderId="18" xfId="23" applyFont="1" applyFill="1" applyBorder="1" applyAlignment="1">
      <alignment vertical="center"/>
    </xf>
    <xf numFmtId="0" fontId="59" fillId="10" borderId="33" xfId="23" applyFont="1" applyFill="1" applyBorder="1" applyAlignment="1">
      <alignment horizontal="center" vertical="center" wrapText="1" readingOrder="2"/>
    </xf>
    <xf numFmtId="0" fontId="50" fillId="7" borderId="30" xfId="23" applyFont="1" applyFill="1" applyBorder="1" applyAlignment="1">
      <alignment horizontal="center" vertical="center" readingOrder="2"/>
    </xf>
    <xf numFmtId="0" fontId="50" fillId="7" borderId="26" xfId="23" applyFont="1" applyFill="1" applyBorder="1" applyAlignment="1">
      <alignment horizontal="center" vertical="center" readingOrder="2"/>
    </xf>
    <xf numFmtId="0" fontId="31" fillId="9" borderId="26" xfId="23" applyFont="1" applyFill="1" applyBorder="1" applyAlignment="1">
      <alignment horizontal="center" vertical="center" readingOrder="2"/>
    </xf>
    <xf numFmtId="0" fontId="59" fillId="10" borderId="29" xfId="23" applyFont="1" applyFill="1" applyBorder="1" applyAlignment="1">
      <alignment horizontal="center" vertical="center" readingOrder="2"/>
    </xf>
    <xf numFmtId="0" fontId="59" fillId="10" borderId="18" xfId="23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32" fillId="10" borderId="34" xfId="0" applyFont="1" applyFill="1" applyBorder="1" applyAlignment="1">
      <alignment horizontal="center" vertical="center" wrapText="1" readingOrder="2"/>
    </xf>
    <xf numFmtId="2" fontId="44" fillId="18" borderId="3" xfId="0" applyNumberFormat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wrapText="1"/>
    </xf>
    <xf numFmtId="0" fontId="23" fillId="17" borderId="0" xfId="23" applyFont="1" applyFill="1"/>
    <xf numFmtId="0" fontId="13" fillId="17" borderId="0" xfId="23" applyFill="1"/>
    <xf numFmtId="0" fontId="19" fillId="17" borderId="0" xfId="23" applyFont="1" applyFill="1" applyAlignment="1">
      <alignment horizontal="center" vertical="center"/>
    </xf>
    <xf numFmtId="0" fontId="13" fillId="17" borderId="0" xfId="23" applyFill="1" applyAlignment="1">
      <alignment horizontal="center" vertical="center"/>
    </xf>
    <xf numFmtId="0" fontId="75" fillId="55" borderId="0" xfId="23" applyFont="1" applyFill="1" applyBorder="1" applyAlignment="1">
      <alignment horizontal="right"/>
    </xf>
    <xf numFmtId="165" fontId="75" fillId="55" borderId="0" xfId="23" applyNumberFormat="1" applyFont="1" applyFill="1" applyBorder="1"/>
    <xf numFmtId="0" fontId="38" fillId="17" borderId="0" xfId="23" applyFont="1" applyFill="1"/>
    <xf numFmtId="0" fontId="19" fillId="17" borderId="25" xfId="23" applyFont="1" applyFill="1" applyBorder="1" applyAlignment="1">
      <alignment horizontal="center" vertical="center"/>
    </xf>
    <xf numFmtId="0" fontId="23" fillId="17" borderId="6" xfId="23" applyFont="1" applyFill="1" applyBorder="1" applyAlignment="1">
      <alignment vertical="center"/>
    </xf>
    <xf numFmtId="0" fontId="19" fillId="17" borderId="20" xfId="23" applyFont="1" applyFill="1" applyBorder="1" applyAlignment="1">
      <alignment horizontal="center" vertical="center"/>
    </xf>
    <xf numFmtId="165" fontId="19" fillId="17" borderId="18" xfId="1" applyNumberFormat="1" applyFont="1" applyFill="1" applyBorder="1" applyAlignment="1">
      <alignment horizontal="center" vertical="center"/>
    </xf>
    <xf numFmtId="164" fontId="19" fillId="17" borderId="4" xfId="4" applyNumberFormat="1" applyFont="1" applyFill="1" applyBorder="1" applyAlignment="1">
      <alignment horizontal="center" vertical="center"/>
    </xf>
    <xf numFmtId="10" fontId="19" fillId="17" borderId="4" xfId="4" applyNumberFormat="1" applyFont="1" applyFill="1" applyBorder="1" applyAlignment="1">
      <alignment horizontal="center" vertical="center"/>
    </xf>
    <xf numFmtId="10" fontId="19" fillId="17" borderId="4" xfId="23" applyNumberFormat="1" applyFont="1" applyFill="1" applyBorder="1" applyAlignment="1">
      <alignment horizontal="center" vertical="center"/>
    </xf>
    <xf numFmtId="167" fontId="19" fillId="17" borderId="4" xfId="1" applyNumberFormat="1" applyFont="1" applyFill="1" applyBorder="1" applyAlignment="1">
      <alignment horizontal="center" vertical="center"/>
    </xf>
    <xf numFmtId="10" fontId="19" fillId="17" borderId="19" xfId="4" applyNumberFormat="1" applyFont="1" applyFill="1" applyBorder="1" applyAlignment="1">
      <alignment horizontal="center" vertical="center"/>
    </xf>
    <xf numFmtId="10" fontId="13" fillId="17" borderId="0" xfId="23" applyNumberFormat="1" applyFill="1"/>
    <xf numFmtId="165" fontId="19" fillId="17" borderId="20" xfId="1" applyNumberFormat="1" applyFont="1" applyFill="1" applyBorder="1" applyAlignment="1">
      <alignment horizontal="center" vertical="center"/>
    </xf>
    <xf numFmtId="164" fontId="19" fillId="17" borderId="0" xfId="4" applyNumberFormat="1" applyFont="1" applyFill="1" applyBorder="1" applyAlignment="1">
      <alignment horizontal="center" vertical="center"/>
    </xf>
    <xf numFmtId="10" fontId="19" fillId="17" borderId="0" xfId="4" applyNumberFormat="1" applyFont="1" applyFill="1" applyBorder="1" applyAlignment="1">
      <alignment horizontal="center" vertical="center"/>
    </xf>
    <xf numFmtId="10" fontId="19" fillId="17" borderId="0" xfId="23" applyNumberFormat="1" applyFont="1" applyFill="1" applyBorder="1" applyAlignment="1">
      <alignment horizontal="center" vertical="center"/>
    </xf>
    <xf numFmtId="167" fontId="19" fillId="17" borderId="0" xfId="1" applyNumberFormat="1" applyFont="1" applyFill="1" applyBorder="1" applyAlignment="1">
      <alignment horizontal="center" vertical="center"/>
    </xf>
    <xf numFmtId="10" fontId="19" fillId="17" borderId="12" xfId="4" applyNumberFormat="1" applyFont="1" applyFill="1" applyBorder="1" applyAlignment="1">
      <alignment horizontal="center" vertical="center"/>
    </xf>
    <xf numFmtId="0" fontId="13" fillId="17" borderId="0" xfId="23" applyFont="1" applyFill="1" applyAlignment="1">
      <alignment horizontal="center" vertical="center"/>
    </xf>
    <xf numFmtId="0" fontId="36" fillId="17" borderId="0" xfId="23" applyFont="1" applyFill="1" applyAlignment="1">
      <alignment horizontal="center" vertical="center"/>
    </xf>
    <xf numFmtId="0" fontId="13" fillId="17" borderId="22" xfId="23" applyFill="1" applyBorder="1"/>
    <xf numFmtId="167" fontId="19" fillId="17" borderId="22" xfId="23" applyNumberFormat="1" applyFont="1" applyFill="1" applyBorder="1" applyAlignment="1">
      <alignment horizontal="center" vertical="center"/>
    </xf>
    <xf numFmtId="164" fontId="19" fillId="17" borderId="3" xfId="4" applyNumberFormat="1" applyFont="1" applyFill="1" applyBorder="1" applyAlignment="1">
      <alignment horizontal="center" vertical="center"/>
    </xf>
    <xf numFmtId="10" fontId="19" fillId="17" borderId="3" xfId="4" applyNumberFormat="1" applyFont="1" applyFill="1" applyBorder="1" applyAlignment="1">
      <alignment horizontal="center" vertical="center"/>
    </xf>
    <xf numFmtId="10" fontId="19" fillId="17" borderId="3" xfId="23" applyNumberFormat="1" applyFont="1" applyFill="1" applyBorder="1" applyAlignment="1">
      <alignment horizontal="center" vertical="center"/>
    </xf>
    <xf numFmtId="167" fontId="19" fillId="17" borderId="3" xfId="23" applyNumberFormat="1" applyFont="1" applyFill="1" applyBorder="1" applyAlignment="1">
      <alignment horizontal="center" vertical="center"/>
    </xf>
    <xf numFmtId="10" fontId="19" fillId="17" borderId="23" xfId="4" applyNumberFormat="1" applyFont="1" applyFill="1" applyBorder="1" applyAlignment="1">
      <alignment horizontal="center" vertical="center"/>
    </xf>
    <xf numFmtId="0" fontId="37" fillId="17" borderId="0" xfId="23" applyFont="1" applyFill="1" applyAlignment="1">
      <alignment horizontal="center" vertical="center"/>
    </xf>
    <xf numFmtId="165" fontId="13" fillId="17" borderId="12" xfId="23" applyNumberFormat="1" applyFill="1" applyBorder="1"/>
    <xf numFmtId="0" fontId="75" fillId="55" borderId="33" xfId="23" applyFont="1" applyFill="1" applyBorder="1" applyAlignment="1">
      <alignment horizontal="right"/>
    </xf>
    <xf numFmtId="165" fontId="75" fillId="55" borderId="34" xfId="23" applyNumberFormat="1" applyFont="1" applyFill="1" applyBorder="1"/>
    <xf numFmtId="0" fontId="19" fillId="17" borderId="20" xfId="23" applyFont="1" applyFill="1" applyBorder="1" applyAlignment="1">
      <alignment horizontal="right"/>
    </xf>
    <xf numFmtId="0" fontId="129" fillId="10" borderId="0" xfId="23" applyFont="1" applyFill="1" applyBorder="1" applyAlignment="1">
      <alignment horizontal="center" vertical="center" wrapText="1" readingOrder="2"/>
    </xf>
    <xf numFmtId="0" fontId="129" fillId="10" borderId="12" xfId="23" applyFont="1" applyFill="1" applyBorder="1" applyAlignment="1">
      <alignment horizontal="center" vertical="center" wrapText="1" readingOrder="2"/>
    </xf>
    <xf numFmtId="3" fontId="23" fillId="4" borderId="74" xfId="0" applyNumberFormat="1" applyFont="1" applyFill="1" applyBorder="1" applyAlignment="1">
      <alignment horizontal="center" vertical="center"/>
    </xf>
    <xf numFmtId="3" fontId="44" fillId="4" borderId="75" xfId="0" applyNumberFormat="1" applyFont="1" applyFill="1" applyBorder="1" applyAlignment="1">
      <alignment horizontal="center" vertical="center"/>
    </xf>
    <xf numFmtId="9" fontId="23" fillId="4" borderId="0" xfId="0" applyNumberFormat="1" applyFont="1" applyFill="1" applyBorder="1" applyAlignment="1">
      <alignment horizontal="center" vertical="center"/>
    </xf>
    <xf numFmtId="9" fontId="23" fillId="4" borderId="19" xfId="0" applyNumberFormat="1" applyFont="1" applyFill="1" applyBorder="1" applyAlignment="1">
      <alignment horizontal="center" vertical="center"/>
    </xf>
    <xf numFmtId="9" fontId="23" fillId="4" borderId="12" xfId="0" applyNumberFormat="1" applyFont="1" applyFill="1" applyBorder="1" applyAlignment="1">
      <alignment horizontal="center" vertical="center"/>
    </xf>
    <xf numFmtId="3" fontId="44" fillId="4" borderId="22" xfId="0" applyNumberFormat="1" applyFont="1" applyFill="1" applyBorder="1" applyAlignment="1">
      <alignment horizontal="center" vertical="center"/>
    </xf>
    <xf numFmtId="9" fontId="44" fillId="4" borderId="23" xfId="0" applyNumberFormat="1" applyFont="1" applyFill="1" applyBorder="1" applyAlignment="1">
      <alignment horizontal="center" vertical="center"/>
    </xf>
    <xf numFmtId="9" fontId="23" fillId="4" borderId="4" xfId="0" applyNumberFormat="1" applyFont="1" applyFill="1" applyBorder="1" applyAlignment="1">
      <alignment horizontal="center" vertical="center"/>
    </xf>
    <xf numFmtId="9" fontId="44" fillId="4" borderId="3" xfId="0" applyNumberFormat="1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76" fillId="9" borderId="4" xfId="23" applyFont="1" applyFill="1" applyBorder="1" applyAlignment="1">
      <alignment horizontal="center" vertical="center" wrapText="1"/>
    </xf>
    <xf numFmtId="0" fontId="76" fillId="9" borderId="19" xfId="23" applyFont="1" applyFill="1" applyBorder="1" applyAlignment="1">
      <alignment horizontal="center" vertical="center" wrapText="1"/>
    </xf>
    <xf numFmtId="0" fontId="13" fillId="0" borderId="20" xfId="23" applyBorder="1" applyAlignment="1">
      <alignment horizontal="center" vertical="top" wrapText="1"/>
    </xf>
    <xf numFmtId="0" fontId="13" fillId="0" borderId="0" xfId="23" applyBorder="1" applyAlignment="1">
      <alignment horizontal="center" vertical="top" wrapText="1"/>
    </xf>
    <xf numFmtId="0" fontId="73" fillId="2" borderId="4" xfId="23" applyFont="1" applyFill="1" applyBorder="1" applyAlignment="1">
      <alignment horizontal="center" vertical="center" wrapText="1"/>
    </xf>
    <xf numFmtId="0" fontId="73" fillId="2" borderId="19" xfId="23" applyFont="1" applyFill="1" applyBorder="1" applyAlignment="1">
      <alignment horizontal="center" vertical="center" wrapText="1"/>
    </xf>
    <xf numFmtId="0" fontId="13" fillId="0" borderId="3" xfId="23" applyBorder="1" applyAlignment="1">
      <alignment horizontal="center" vertical="top" wrapText="1"/>
    </xf>
    <xf numFmtId="0" fontId="73" fillId="9" borderId="4" xfId="23" applyFont="1" applyFill="1" applyBorder="1" applyAlignment="1">
      <alignment horizontal="center" vertical="center" wrapText="1"/>
    </xf>
    <xf numFmtId="0" fontId="73" fillId="9" borderId="19" xfId="23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18" xfId="0" applyFont="1" applyFill="1" applyBorder="1" applyAlignment="1">
      <alignment horizontal="center" vertical="center" wrapText="1" readingOrder="2"/>
    </xf>
    <xf numFmtId="0" fontId="43" fillId="7" borderId="26" xfId="0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43" fillId="7" borderId="29" xfId="0" applyFont="1" applyFill="1" applyBorder="1" applyAlignment="1">
      <alignment horizontal="center" vertical="center" wrapText="1" readingOrder="2"/>
    </xf>
    <xf numFmtId="0" fontId="43" fillId="7" borderId="26" xfId="0" applyNumberFormat="1" applyFont="1" applyFill="1" applyBorder="1" applyAlignment="1">
      <alignment horizontal="center" vertical="center" wrapText="1" readingOrder="2"/>
    </xf>
    <xf numFmtId="0" fontId="43" fillId="7" borderId="30" xfId="0" applyNumberFormat="1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57" fillId="7" borderId="26" xfId="0" applyFont="1" applyFill="1" applyBorder="1" applyAlignment="1">
      <alignment horizontal="center" vertical="center" wrapText="1" readingOrder="2"/>
    </xf>
    <xf numFmtId="0" fontId="19" fillId="5" borderId="26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19" fillId="5" borderId="44" xfId="0" applyFont="1" applyFill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 wrapText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43" fillId="7" borderId="4" xfId="0" applyFont="1" applyFill="1" applyBorder="1" applyAlignment="1">
      <alignment horizontal="center" vertical="center" wrapText="1" readingOrder="2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12" xfId="0" applyFont="1" applyFill="1" applyBorder="1" applyAlignment="1">
      <alignment horizontal="center" vertical="center" wrapText="1" readingOrder="2"/>
    </xf>
    <xf numFmtId="0" fontId="19" fillId="5" borderId="4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19" fillId="5" borderId="22" xfId="0" applyFont="1" applyFill="1" applyBorder="1" applyAlignment="1">
      <alignment horizontal="center" vertical="center" wrapText="1"/>
    </xf>
    <xf numFmtId="0" fontId="53" fillId="10" borderId="33" xfId="0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1"/>
    </xf>
    <xf numFmtId="0" fontId="19" fillId="5" borderId="7" xfId="0" applyFont="1" applyFill="1" applyBorder="1" applyAlignment="1">
      <alignment horizontal="center" vertical="center" wrapText="1"/>
    </xf>
    <xf numFmtId="0" fontId="43" fillId="7" borderId="19" xfId="0" applyFont="1" applyFill="1" applyBorder="1" applyAlignment="1">
      <alignment horizontal="center" vertical="center" wrapText="1" readingOrder="2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18" xfId="23" applyFont="1" applyFill="1" applyBorder="1" applyAlignment="1">
      <alignment horizontal="center" vertical="center" wrapText="1" readingOrder="2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0" fontId="127" fillId="9" borderId="65" xfId="0" applyFont="1" applyFill="1" applyBorder="1" applyAlignment="1">
      <alignment horizontal="center" vertical="center" wrapText="1" readingOrder="2"/>
    </xf>
    <xf numFmtId="0" fontId="127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34" xfId="0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2"/>
    </xf>
    <xf numFmtId="0" fontId="128" fillId="50" borderId="4" xfId="0" applyFont="1" applyFill="1" applyBorder="1" applyAlignment="1">
      <alignment horizontal="right" vertical="center" wrapText="1" readingOrder="2"/>
    </xf>
    <xf numFmtId="0" fontId="128" fillId="50" borderId="0" xfId="0" applyFont="1" applyFill="1" applyAlignment="1">
      <alignment horizontal="right" vertical="center" wrapText="1" readingOrder="2"/>
    </xf>
    <xf numFmtId="0" fontId="127" fillId="9" borderId="65" xfId="0" applyFont="1" applyFill="1" applyBorder="1" applyAlignment="1">
      <alignment horizontal="center" vertical="center" wrapText="1" readingOrder="1"/>
    </xf>
    <xf numFmtId="0" fontId="127" fillId="9" borderId="66" xfId="0" applyFont="1" applyFill="1" applyBorder="1" applyAlignment="1">
      <alignment horizontal="center" vertical="center" wrapText="1" readingOrder="1"/>
    </xf>
    <xf numFmtId="0" fontId="29" fillId="9" borderId="4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1"/>
    </xf>
    <xf numFmtId="0" fontId="31" fillId="9" borderId="4" xfId="23" applyFont="1" applyFill="1" applyBorder="1" applyAlignment="1">
      <alignment horizontal="center" vertical="center" wrapText="1" readingOrder="1"/>
    </xf>
    <xf numFmtId="0" fontId="31" fillId="9" borderId="19" xfId="23" applyFont="1" applyFill="1" applyBorder="1" applyAlignment="1">
      <alignment horizontal="center" vertical="center" wrapText="1" readingOrder="1"/>
    </xf>
    <xf numFmtId="0" fontId="32" fillId="10" borderId="20" xfId="23" applyFont="1" applyFill="1" applyBorder="1" applyAlignment="1">
      <alignment horizontal="center" vertical="center" wrapText="1" readingOrder="2"/>
    </xf>
    <xf numFmtId="0" fontId="32" fillId="10" borderId="0" xfId="23" applyFont="1" applyFill="1" applyBorder="1" applyAlignment="1">
      <alignment horizontal="center" vertical="center" wrapText="1" readingOrder="2"/>
    </xf>
    <xf numFmtId="0" fontId="32" fillId="10" borderId="68" xfId="23" applyFont="1" applyFill="1" applyBorder="1" applyAlignment="1">
      <alignment horizontal="center" vertical="center" wrapText="1" readingOrder="2"/>
    </xf>
    <xf numFmtId="0" fontId="32" fillId="10" borderId="29" xfId="23" applyFont="1" applyFill="1" applyBorder="1" applyAlignment="1">
      <alignment horizontal="center" vertical="center" wrapText="1" readingOrder="2"/>
    </xf>
    <xf numFmtId="0" fontId="32" fillId="10" borderId="30" xfId="23" applyFont="1" applyFill="1" applyBorder="1" applyAlignment="1">
      <alignment horizontal="center" vertical="center" wrapText="1" readingOrder="2"/>
    </xf>
    <xf numFmtId="0" fontId="32" fillId="10" borderId="25" xfId="23" applyFont="1" applyFill="1" applyBorder="1" applyAlignment="1">
      <alignment horizontal="center" vertical="center" wrapText="1" readingOrder="2"/>
    </xf>
    <xf numFmtId="0" fontId="31" fillId="9" borderId="18" xfId="23" applyFont="1" applyFill="1" applyBorder="1" applyAlignment="1">
      <alignment horizontal="center" vertical="center" wrapText="1" readingOrder="1"/>
    </xf>
    <xf numFmtId="0" fontId="32" fillId="10" borderId="18" xfId="23" applyFont="1" applyFill="1" applyBorder="1" applyAlignment="1">
      <alignment horizontal="center" vertical="center" wrapText="1" readingOrder="2"/>
    </xf>
    <xf numFmtId="0" fontId="32" fillId="10" borderId="22" xfId="23" applyFont="1" applyFill="1" applyBorder="1" applyAlignment="1">
      <alignment horizontal="center" vertical="center" wrapText="1" readingOrder="2"/>
    </xf>
    <xf numFmtId="0" fontId="32" fillId="10" borderId="4" xfId="23" applyFont="1" applyFill="1" applyBorder="1" applyAlignment="1">
      <alignment horizontal="center" vertical="center" wrapText="1" readingOrder="2"/>
    </xf>
    <xf numFmtId="0" fontId="32" fillId="10" borderId="3" xfId="23" applyFont="1" applyFill="1" applyBorder="1" applyAlignment="1">
      <alignment horizontal="center" vertical="center" wrapText="1" readingOrder="2"/>
    </xf>
    <xf numFmtId="0" fontId="32" fillId="10" borderId="19" xfId="23" applyFont="1" applyFill="1" applyBorder="1" applyAlignment="1">
      <alignment horizontal="center" vertical="center" wrapText="1" readingOrder="2"/>
    </xf>
    <xf numFmtId="0" fontId="32" fillId="10" borderId="23" xfId="23" applyFont="1" applyFill="1" applyBorder="1" applyAlignment="1">
      <alignment horizontal="center" vertical="center" wrapText="1" readingOrder="2"/>
    </xf>
    <xf numFmtId="0" fontId="40" fillId="9" borderId="18" xfId="23" applyFont="1" applyFill="1" applyBorder="1" applyAlignment="1">
      <alignment horizontal="center" vertical="center" wrapText="1"/>
    </xf>
    <xf numFmtId="0" fontId="40" fillId="9" borderId="4" xfId="23" applyFont="1" applyFill="1" applyBorder="1" applyAlignment="1">
      <alignment horizontal="center" vertical="center" wrapText="1"/>
    </xf>
    <xf numFmtId="0" fontId="40" fillId="9" borderId="19" xfId="23" applyFont="1" applyFill="1" applyBorder="1" applyAlignment="1">
      <alignment horizontal="center" vertical="center" wrapText="1"/>
    </xf>
    <xf numFmtId="0" fontId="31" fillId="9" borderId="20" xfId="23" applyFont="1" applyFill="1" applyBorder="1" applyAlignment="1">
      <alignment horizontal="center" vertical="center" wrapText="1" readingOrder="2"/>
    </xf>
    <xf numFmtId="0" fontId="31" fillId="9" borderId="22" xfId="23" applyFont="1" applyFill="1" applyBorder="1" applyAlignment="1">
      <alignment horizontal="center" vertical="center" wrapText="1" readingOrder="2"/>
    </xf>
    <xf numFmtId="0" fontId="31" fillId="9" borderId="0" xfId="23" applyFont="1" applyFill="1" applyBorder="1" applyAlignment="1">
      <alignment horizontal="center" vertical="center" wrapText="1" readingOrder="2"/>
    </xf>
    <xf numFmtId="0" fontId="31" fillId="9" borderId="46" xfId="23" applyFont="1" applyFill="1" applyBorder="1" applyAlignment="1">
      <alignment horizontal="center" vertical="center" wrapText="1" readingOrder="2"/>
    </xf>
    <xf numFmtId="0" fontId="23" fillId="17" borderId="33" xfId="23" applyFont="1" applyFill="1" applyBorder="1" applyAlignment="1">
      <alignment horizontal="center"/>
    </xf>
    <xf numFmtId="0" fontId="23" fillId="17" borderId="34" xfId="23" applyFont="1" applyFill="1" applyBorder="1" applyAlignment="1">
      <alignment horizontal="center"/>
    </xf>
    <xf numFmtId="0" fontId="23" fillId="17" borderId="6" xfId="23" applyFont="1" applyFill="1" applyBorder="1" applyAlignment="1">
      <alignment horizontal="center" vertical="center"/>
    </xf>
    <xf numFmtId="0" fontId="23" fillId="17" borderId="34" xfId="23" applyFont="1" applyFill="1" applyBorder="1" applyAlignment="1">
      <alignment horizontal="center" vertical="center"/>
    </xf>
    <xf numFmtId="0" fontId="23" fillId="17" borderId="33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 wrapText="1"/>
    </xf>
    <xf numFmtId="0" fontId="16" fillId="2" borderId="34" xfId="23" applyFont="1" applyFill="1" applyBorder="1" applyAlignment="1">
      <alignment horizontal="center" vertical="center" wrapText="1"/>
    </xf>
    <xf numFmtId="0" fontId="17" fillId="3" borderId="18" xfId="23" applyFont="1" applyFill="1" applyBorder="1" applyAlignment="1">
      <alignment horizontal="center" vertical="center" wrapText="1"/>
    </xf>
    <xf numFmtId="0" fontId="17" fillId="3" borderId="19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 wrapText="1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6" fillId="2" borderId="19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/>
    </xf>
    <xf numFmtId="0" fontId="88" fillId="7" borderId="20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12" xfId="0" applyFont="1" applyFill="1" applyBorder="1" applyAlignment="1">
      <alignment horizontal="center" vertical="center" wrapText="1" readingOrder="2"/>
    </xf>
  </cellXfs>
  <cellStyles count="170">
    <cellStyle name="20% - Accent1 2" xfId="113"/>
    <cellStyle name="20% - Accent1 3" xfId="71"/>
    <cellStyle name="20% - Accent2 2" xfId="117"/>
    <cellStyle name="20% - Accent2 3" xfId="75"/>
    <cellStyle name="20% - Accent3 2" xfId="121"/>
    <cellStyle name="20% - Accent3 3" xfId="79"/>
    <cellStyle name="20% - Accent4 2" xfId="125"/>
    <cellStyle name="20% - Accent4 3" xfId="83"/>
    <cellStyle name="20% - Accent5 2" xfId="129"/>
    <cellStyle name="20% - Accent5 3" xfId="87"/>
    <cellStyle name="20% - Accent6 2" xfId="133"/>
    <cellStyle name="20% - Accent6 3" xfId="91"/>
    <cellStyle name="40% - Accent1 2" xfId="114"/>
    <cellStyle name="40% - Accent1 3" xfId="72"/>
    <cellStyle name="40% - Accent2 2" xfId="118"/>
    <cellStyle name="40% - Accent2 3" xfId="76"/>
    <cellStyle name="40% - Accent3 2" xfId="122"/>
    <cellStyle name="40% - Accent3 3" xfId="80"/>
    <cellStyle name="40% - Accent4 2" xfId="126"/>
    <cellStyle name="40% - Accent4 3" xfId="84"/>
    <cellStyle name="40% - Accent5 2" xfId="130"/>
    <cellStyle name="40% - Accent5 3" xfId="88"/>
    <cellStyle name="40% - Accent6 2" xfId="134"/>
    <cellStyle name="40% - Accent6 3" xfId="92"/>
    <cellStyle name="60% - Accent1 2" xfId="115"/>
    <cellStyle name="60% - Accent1 3" xfId="73"/>
    <cellStyle name="60% - Accent2 2" xfId="119"/>
    <cellStyle name="60% - Accent2 3" xfId="77"/>
    <cellStyle name="60% - Accent3 2" xfId="123"/>
    <cellStyle name="60% - Accent3 3" xfId="81"/>
    <cellStyle name="60% - Accent4 2" xfId="127"/>
    <cellStyle name="60% - Accent4 3" xfId="85"/>
    <cellStyle name="60% - Accent5 2" xfId="131"/>
    <cellStyle name="60% - Accent5 3" xfId="89"/>
    <cellStyle name="60% - Accent6 2" xfId="135"/>
    <cellStyle name="60% - Accent6 3" xfId="93"/>
    <cellStyle name="Accent1 2" xfId="112"/>
    <cellStyle name="Accent1 3" xfId="70"/>
    <cellStyle name="Accent2 2" xfId="116"/>
    <cellStyle name="Accent2 3" xfId="74"/>
    <cellStyle name="Accent3 2" xfId="120"/>
    <cellStyle name="Accent3 3" xfId="78"/>
    <cellStyle name="Accent4 2" xfId="124"/>
    <cellStyle name="Accent4 3" xfId="82"/>
    <cellStyle name="Accent5 2" xfId="128"/>
    <cellStyle name="Accent5 3" xfId="86"/>
    <cellStyle name="Accent6 2" xfId="132"/>
    <cellStyle name="Accent6 3" xfId="90"/>
    <cellStyle name="Bad 2" xfId="101"/>
    <cellStyle name="Bad 3" xfId="59"/>
    <cellStyle name="Calculation 2" xfId="105"/>
    <cellStyle name="Calculation 3" xfId="63"/>
    <cellStyle name="Check Cell 2" xfId="107"/>
    <cellStyle name="Check Cell 3" xfId="65"/>
    <cellStyle name="Comma" xfId="1" builtinId="3"/>
    <cellStyle name="Comma [0] 2" xfId="19"/>
    <cellStyle name="Comma [0] 2 2" xfId="39"/>
    <cellStyle name="Comma [0] 2 2 2" xfId="157"/>
    <cellStyle name="Comma [0] 2 3" xfId="141"/>
    <cellStyle name="Comma 2" xfId="3"/>
    <cellStyle name="Comma 2 2" xfId="21"/>
    <cellStyle name="Comma 2 2 2" xfId="41"/>
    <cellStyle name="Comma 2 2 2 2" xfId="159"/>
    <cellStyle name="Comma 2 2 3" xfId="143"/>
    <cellStyle name="Comma 2 3" xfId="35"/>
    <cellStyle name="Comma 2 3 2" xfId="153"/>
    <cellStyle name="Comma 2 4" xfId="137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Comma 5 2 2" xfId="156"/>
    <cellStyle name="Comma 5 3" xfId="140"/>
    <cellStyle name="Explanatory Text 2" xfId="110"/>
    <cellStyle name="Explanatory Text 3" xfId="68"/>
    <cellStyle name="Good 2" xfId="100"/>
    <cellStyle name="Good 3" xfId="58"/>
    <cellStyle name="Heading 1 2" xfId="96"/>
    <cellStyle name="Heading 1 3" xfId="54"/>
    <cellStyle name="Heading 2 2" xfId="97"/>
    <cellStyle name="Heading 2 3" xfId="55"/>
    <cellStyle name="Heading 3 2" xfId="98"/>
    <cellStyle name="Heading 3 3" xfId="56"/>
    <cellStyle name="Heading 4 2" xfId="99"/>
    <cellStyle name="Heading 4 3" xfId="57"/>
    <cellStyle name="Hyperlink" xfId="13" builtinId="8"/>
    <cellStyle name="Input 2" xfId="103"/>
    <cellStyle name="Input 3" xfId="61"/>
    <cellStyle name="Linked Cell 2" xfId="106"/>
    <cellStyle name="Linked Cell 3" xfId="64"/>
    <cellStyle name="Neutral 2" xfId="102"/>
    <cellStyle name="Neutral 3" xfId="60"/>
    <cellStyle name="Normal" xfId="0" builtinId="0"/>
    <cellStyle name="Normal 19" xfId="29"/>
    <cellStyle name="Normal 19 2" xfId="45"/>
    <cellStyle name="Normal 19 2 2" xfId="163"/>
    <cellStyle name="Normal 19 3" xfId="147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3 2 2" xfId="155"/>
    <cellStyle name="Normal 2 3 3" xfId="139"/>
    <cellStyle name="Normal 2 4" xfId="17"/>
    <cellStyle name="Normal 2 5" xfId="20"/>
    <cellStyle name="Normal 2 5 2" xfId="40"/>
    <cellStyle name="Normal 2 5 2 2" xfId="158"/>
    <cellStyle name="Normal 2 5 3" xfId="142"/>
    <cellStyle name="Normal 2 6" xfId="34"/>
    <cellStyle name="Normal 2 6 2" xfId="152"/>
    <cellStyle name="Normal 2 7" xfId="52"/>
    <cellStyle name="Normal 2 8" xfId="136"/>
    <cellStyle name="Normal 23" xfId="30"/>
    <cellStyle name="Normal 23 2" xfId="46"/>
    <cellStyle name="Normal 23 2 2" xfId="164"/>
    <cellStyle name="Normal 23 3" xfId="148"/>
    <cellStyle name="Normal 3" xfId="12"/>
    <cellStyle name="Normal 3 2" xfId="8"/>
    <cellStyle name="Normal 3 3" xfId="94"/>
    <cellStyle name="Normal 30" xfId="31"/>
    <cellStyle name="Normal 30 2" xfId="47"/>
    <cellStyle name="Normal 30 2 2" xfId="165"/>
    <cellStyle name="Normal 30 3" xfId="149"/>
    <cellStyle name="Normal 32" xfId="32"/>
    <cellStyle name="Normal 32 2" xfId="48"/>
    <cellStyle name="Normal 32 2 2" xfId="166"/>
    <cellStyle name="Normal 32 3" xfId="150"/>
    <cellStyle name="Normal 33" xfId="33"/>
    <cellStyle name="Normal 33 2" xfId="49"/>
    <cellStyle name="Normal 33 2 2" xfId="167"/>
    <cellStyle name="Normal 33 3" xfId="151"/>
    <cellStyle name="Normal 4" xfId="9"/>
    <cellStyle name="Normal 5" xfId="14"/>
    <cellStyle name="Normal 5 2" xfId="36"/>
    <cellStyle name="Normal 5 2 2" xfId="154"/>
    <cellStyle name="Normal 5 3" xfId="138"/>
    <cellStyle name="Normal 6" xfId="26"/>
    <cellStyle name="Normal 6 2" xfId="42"/>
    <cellStyle name="Normal 6 2 2" xfId="160"/>
    <cellStyle name="Normal 6 3" xfId="144"/>
    <cellStyle name="Normal 7" xfId="28"/>
    <cellStyle name="Normal 7 2" xfId="44"/>
    <cellStyle name="Normal 7 2 2" xfId="162"/>
    <cellStyle name="Normal 7 3" xfId="146"/>
    <cellStyle name="Normal 8" xfId="50"/>
    <cellStyle name="Normal 8 2" xfId="168"/>
    <cellStyle name="Normal_Sheet1" xfId="10"/>
    <cellStyle name="Note 2" xfId="109"/>
    <cellStyle name="Note 3" xfId="67"/>
    <cellStyle name="Output 2" xfId="104"/>
    <cellStyle name="Output 3" xfId="62"/>
    <cellStyle name="Percent" xfId="4" builtinId="5"/>
    <cellStyle name="Percent 2" xfId="7"/>
    <cellStyle name="Percent 2 2" xfId="24"/>
    <cellStyle name="Percent 3" xfId="27"/>
    <cellStyle name="Percent 3 2" xfId="43"/>
    <cellStyle name="Percent 3 2 2" xfId="161"/>
    <cellStyle name="Percent 3 3" xfId="145"/>
    <cellStyle name="Percent 4" xfId="51"/>
    <cellStyle name="Percent 4 2" xfId="169"/>
    <cellStyle name="Title 2" xfId="95"/>
    <cellStyle name="Title 3" xfId="53"/>
    <cellStyle name="Total 2" xfId="111"/>
    <cellStyle name="Total 3" xfId="69"/>
    <cellStyle name="Warning Text 2" xfId="108"/>
    <cellStyle name="Warning Text 3" xfId="66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EFEEE1"/>
      <color rgb="FF73AD9A"/>
      <color rgb="FFE0D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73-46F5-92AE-E67B352A0753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0.47889616265008694</c:v>
                </c:pt>
                <c:pt idx="1">
                  <c:v>0.26035226609817419</c:v>
                </c:pt>
                <c:pt idx="2">
                  <c:v>7.5933800945889987E-2</c:v>
                </c:pt>
                <c:pt idx="3">
                  <c:v>1.8489319945874737E-2</c:v>
                </c:pt>
                <c:pt idx="4">
                  <c:v>0.10440101298792341</c:v>
                </c:pt>
                <c:pt idx="5">
                  <c:v>6.192743737205076E-2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324697712"/>
        <c:axId val="324698104"/>
      </c:barChart>
      <c:catAx>
        <c:axId val="324697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25.23%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74.77%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24698104"/>
        <c:crosses val="autoZero"/>
        <c:auto val="1"/>
        <c:lblAlgn val="ctr"/>
        <c:lblOffset val="100"/>
        <c:noMultiLvlLbl val="0"/>
      </c:catAx>
      <c:valAx>
        <c:axId val="324698104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246977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2- ارزش صنایع بورسی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D3-4A79-9861-D3BF6D66316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D3-4A79-9861-D3BF6D66316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D3-4A79-9861-D3BF6D66316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D3-4A79-9861-D3BF6D663164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D3-4A79-9861-D3BF6D66316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9D3-4A79-9861-D3BF6D663164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9D3-4A79-9861-D3BF6D663164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9D3-4A79-9861-D3BF6D663164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9D3-4A79-9861-D3BF6D663164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9D3-4A79-9861-D3BF6D663164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9D3-4A79-9861-D3BF6D663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بورس '!$A$22,'ارزش بورس '!$A$20,'ارزش بورس '!$A$19,'ارزش بورس '!$A$18,'ارزش بورس '!$A$17,'ارزش بورس '!$A$16,'ارزش بورس '!$A$15,'ارزش بورس '!$A$14,'ارزش بورس '!$A$13,'ارزش بورس '!$A$12,'ارزش بورس '!$A$11)</c:f>
              <c:strCache>
                <c:ptCount val="11"/>
                <c:pt idx="0">
                  <c:v>سایر</c:v>
                </c:pt>
                <c:pt idx="1">
                  <c:v>عرضه برق، گاز، بخاروآب گرم</c:v>
                </c:pt>
                <c:pt idx="2">
                  <c:v>رايانه و فعاليت‌هاي وابسته به آن</c:v>
                </c:pt>
                <c:pt idx="3">
                  <c:v>خودرو و ساخت قطعات</c:v>
                </c:pt>
                <c:pt idx="4">
                  <c:v>مخابرات</c:v>
                </c:pt>
                <c:pt idx="5">
                  <c:v>بانكها و موسسات اعتباري</c:v>
                </c:pt>
                <c:pt idx="6">
                  <c:v>شرکتهاي چند رشته اي صنعتي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بورس '!$C$22,'ارزش بورس '!$C$20,'ارزش بورس '!$C$19,'ارزش بورس '!$C$18,'ارزش بورس '!$C$17,'ارزش بورس '!$C$16,'ارزش بورس '!$C$15,'ارزش بورس '!$C$14,'ارزش بورس '!$C$13,'ارزش بورس '!$C$12,'ارزش بورس '!$C$11)</c:f>
              <c:numCache>
                <c:formatCode>0.00%</c:formatCode>
                <c:ptCount val="11"/>
                <c:pt idx="0">
                  <c:v>0.14741407327462547</c:v>
                </c:pt>
                <c:pt idx="1">
                  <c:v>2.8681913909412E-2</c:v>
                </c:pt>
                <c:pt idx="2">
                  <c:v>3.0449414516570999E-2</c:v>
                </c:pt>
                <c:pt idx="3">
                  <c:v>3.3605236776769999E-2</c:v>
                </c:pt>
                <c:pt idx="4">
                  <c:v>5.1522021426779002E-2</c:v>
                </c:pt>
                <c:pt idx="5">
                  <c:v>5.7507669144602001E-2</c:v>
                </c:pt>
                <c:pt idx="6">
                  <c:v>5.9437093764639001E-2</c:v>
                </c:pt>
                <c:pt idx="7">
                  <c:v>8.4382096923809005E-2</c:v>
                </c:pt>
                <c:pt idx="8">
                  <c:v>9.6627156303155007E-2</c:v>
                </c:pt>
                <c:pt idx="9">
                  <c:v>0.15995960121582101</c:v>
                </c:pt>
                <c:pt idx="10">
                  <c:v>0.25041372274381701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39D3-4A79-9861-D3BF6D663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24698496"/>
        <c:axId val="324696536"/>
      </c:barChart>
      <c:catAx>
        <c:axId val="324698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24696536"/>
        <c:crosses val="autoZero"/>
        <c:auto val="1"/>
        <c:lblAlgn val="r"/>
        <c:lblOffset val="100"/>
        <c:noMultiLvlLbl val="0"/>
      </c:catAx>
      <c:valAx>
        <c:axId val="324696536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324698496"/>
        <c:crosses val="autoZero"/>
        <c:crossBetween val="between"/>
      </c:valAx>
      <c:spPr>
        <a:pattFill prst="ltDnDiag">
          <a:fgClr>
            <a:srgbClr val="EEECE1"/>
          </a:fgClr>
          <a:bgClr>
            <a:sysClr val="window" lastClr="FFFFFF"/>
          </a:bgClr>
        </a:patt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10563063202334E-2"/>
          <c:y val="0.114021723035812"/>
          <c:w val="0.69336238956334117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فرابورس'!$C$11</c:f>
              <c:strCache>
                <c:ptCount val="1"/>
                <c:pt idx="0">
                  <c:v>درصد از كل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5-46DC-98AA-D6AE7F3C5ED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A5-46DC-98AA-D6AE7F3C5ED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A5-46DC-98AA-D6AE7F3C5ED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A5-46DC-98AA-D6AE7F3C5ED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A5-46DC-98AA-D6AE7F3C5ED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A5-46DC-98AA-D6AE7F3C5ED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A5-46DC-98AA-D6AE7F3C5ED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FA5-46DC-98AA-D6AE7F3C5ED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FA5-46DC-98AA-D6AE7F3C5ED0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FA5-46DC-98AA-D6AE7F3C5ED0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FA5-46DC-98AA-D6AE7F3C5E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فرابورس'!$A$23,'ارزش فرابورس'!$A$21,'ارزش فرابورس'!$A$20,'ارزش فرابورس'!$A$19,'ارزش فرابورس'!$A$18,'ارزش فرابورس'!$A$17,'ارزش فرابورس'!$A$16,'ارزش فرابورس'!$A$15,'ارزش فرابورس'!$A$14,'ارزش فرابورس'!$A$13,'ارزش فرابورس'!$A$12)</c:f>
              <c:strCache>
                <c:ptCount val="11"/>
                <c:pt idx="0">
                  <c:v>سایر</c:v>
                </c:pt>
                <c:pt idx="1">
                  <c:v>محصولات غذايي و آشاميدني به جز قند و شكر</c:v>
                </c:pt>
                <c:pt idx="2">
                  <c:v>پيمانكاري صنعتي</c:v>
                </c:pt>
                <c:pt idx="3">
                  <c:v>واسطه‌گري‌هاي مالي و پولي</c:v>
                </c:pt>
                <c:pt idx="4">
                  <c:v>عرضه برق، گاز، بخاروآب گرم</c:v>
                </c:pt>
                <c:pt idx="5">
                  <c:v>بيمه وصندوق بازنشستگي به جزتامين اجتماعي</c:v>
                </c:pt>
                <c:pt idx="6">
                  <c:v>سرمايه گذاريها</c:v>
                </c:pt>
                <c:pt idx="7">
                  <c:v>فراورده هاي نفتي، كك و سوخت هسته اي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فرابورس'!$C$23,'ارزش فرابورس'!$C$21,'ارزش فرابورس'!$C$20,'ارزش فرابورس'!$C$19,'ارزش فرابورس'!$C$18,'ارزش فرابورس'!$C$17,'ارزش فرابورس'!$C$16,'ارزش فرابورس'!$C$15,'ارزش فرابورس'!$C$14,'ارزش فرابورس'!$C$13,'ارزش فرابورس'!$C$12)</c:f>
              <c:numCache>
                <c:formatCode>0.00%</c:formatCode>
                <c:ptCount val="11"/>
                <c:pt idx="0">
                  <c:v>0.40447242839917041</c:v>
                </c:pt>
                <c:pt idx="1">
                  <c:v>1.6774344752965999E-2</c:v>
                </c:pt>
                <c:pt idx="2">
                  <c:v>1.7324771258133899E-2</c:v>
                </c:pt>
                <c:pt idx="3">
                  <c:v>1.8754022283174101E-2</c:v>
                </c:pt>
                <c:pt idx="4">
                  <c:v>2.2732876194536102E-2</c:v>
                </c:pt>
                <c:pt idx="5">
                  <c:v>2.4796528429350099E-2</c:v>
                </c:pt>
                <c:pt idx="6">
                  <c:v>2.5148212835042E-2</c:v>
                </c:pt>
                <c:pt idx="7">
                  <c:v>4.0811060481771098E-2</c:v>
                </c:pt>
                <c:pt idx="8">
                  <c:v>5.4759509434788002E-2</c:v>
                </c:pt>
                <c:pt idx="9">
                  <c:v>0.13055108280177899</c:v>
                </c:pt>
                <c:pt idx="10">
                  <c:v>0.243875163129289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FA5-46DC-98AA-D6AE7F3C5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24695752"/>
        <c:axId val="324694968"/>
      </c:barChart>
      <c:catAx>
        <c:axId val="324695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24694968"/>
        <c:crosses val="autoZero"/>
        <c:auto val="1"/>
        <c:lblAlgn val="ctr"/>
        <c:lblOffset val="100"/>
        <c:noMultiLvlLbl val="0"/>
      </c:catAx>
      <c:valAx>
        <c:axId val="324694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324695752"/>
        <c:crosses val="autoZero"/>
        <c:crossBetween val="between"/>
      </c:valAx>
      <c:spPr>
        <a:pattFill prst="ltDnDiag">
          <a:fgClr>
            <a:schemeClr val="bg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563639052160739E-2"/>
          <c:y val="6.013609672419095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ارزش'!$M$20</c:f>
              <c:strCache>
                <c:ptCount val="1"/>
                <c:pt idx="0">
                  <c:v>شهریورماه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AA-4E23-A6B2-6CDDC559183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6763117744928672E-3"/>
                  <c:y val="2.334307084530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5B-403A-8046-C6AEDFEA2CC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B73-4818-849F-1861CC694E5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خودرو و ساخت قطعات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سرمايه گذاريها</c:v>
                </c:pt>
                <c:pt idx="8">
                  <c:v>مخابرات</c:v>
                </c:pt>
                <c:pt idx="9">
                  <c:v>خدمات فني و مهندسي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ارزش'!$M$21:$M$31</c:f>
              <c:numCache>
                <c:formatCode>#,##0</c:formatCode>
                <c:ptCount val="11"/>
                <c:pt idx="0">
                  <c:v>40080.653594722004</c:v>
                </c:pt>
                <c:pt idx="1">
                  <c:v>25049.461516912001</c:v>
                </c:pt>
                <c:pt idx="2">
                  <c:v>15393.589580902</c:v>
                </c:pt>
                <c:pt idx="3">
                  <c:v>14497.226769964</c:v>
                </c:pt>
                <c:pt idx="4">
                  <c:v>12840.094832426001</c:v>
                </c:pt>
                <c:pt idx="5">
                  <c:v>8816.7040166850002</c:v>
                </c:pt>
                <c:pt idx="6">
                  <c:v>6795.3944121980003</c:v>
                </c:pt>
                <c:pt idx="7">
                  <c:v>5203.4645471390004</c:v>
                </c:pt>
                <c:pt idx="8">
                  <c:v>4280.1482987019999</c:v>
                </c:pt>
                <c:pt idx="9">
                  <c:v>4193.3370378540003</c:v>
                </c:pt>
                <c:pt idx="10">
                  <c:v>37650.749910943981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ارزش'!$N$20</c:f>
              <c:strCache>
                <c:ptCount val="1"/>
                <c:pt idx="0">
                  <c:v>مرداد‌ماه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494397793208606E-3"/>
                  <c:y val="3.461973463646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AA-4E23-A6B2-6CDDC55918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AA-4E23-A6B2-6CDDC55918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B73-4818-849F-1861CC694E5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73-4818-849F-1861CC694E5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خودرو و ساخت قطعات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سرمايه گذاريها</c:v>
                </c:pt>
                <c:pt idx="8">
                  <c:v>مخابرات</c:v>
                </c:pt>
                <c:pt idx="9">
                  <c:v>خدمات فني و مهندسي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ارزش'!$N$21:$N$31</c:f>
              <c:numCache>
                <c:formatCode>#,##0</c:formatCode>
                <c:ptCount val="11"/>
                <c:pt idx="0">
                  <c:v>42161.488640891002</c:v>
                </c:pt>
                <c:pt idx="1">
                  <c:v>34042.624516500997</c:v>
                </c:pt>
                <c:pt idx="2">
                  <c:v>2700.1631131600002</c:v>
                </c:pt>
                <c:pt idx="3">
                  <c:v>12908.014139196999</c:v>
                </c:pt>
                <c:pt idx="4">
                  <c:v>7256.2679371000004</c:v>
                </c:pt>
                <c:pt idx="5">
                  <c:v>8647.5598050259996</c:v>
                </c:pt>
                <c:pt idx="6">
                  <c:v>5914.6820691720004</c:v>
                </c:pt>
                <c:pt idx="7">
                  <c:v>3806.872313758</c:v>
                </c:pt>
                <c:pt idx="8">
                  <c:v>2018.1406129239999</c:v>
                </c:pt>
                <c:pt idx="9">
                  <c:v>1495.4475342210001</c:v>
                </c:pt>
                <c:pt idx="10">
                  <c:v>17621.257937141061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32921000"/>
        <c:axId val="532915904"/>
      </c:barChart>
      <c:valAx>
        <c:axId val="532915904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ysClr val="windowText" lastClr="000000"/>
                  </a:solidFill>
                  <a:cs typeface="B Mitra" pitchFamily="2" charset="-78"/>
                </a:endParaRP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2921000"/>
        <c:crosses val="autoZero"/>
        <c:crossBetween val="between"/>
        <c:majorUnit val="5000"/>
        <c:minorUnit val="2000"/>
      </c:valAx>
      <c:catAx>
        <c:axId val="53292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29159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39654344608793057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341640698977795"/>
          <c:y val="2.02869103550396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حجم'!$K$23</c:f>
              <c:strCache>
                <c:ptCount val="1"/>
                <c:pt idx="0">
                  <c:v>شهریورماه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9F-4B57-8CCF-D58E5085C92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734650137057382E-3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230233026162345E-3"/>
                  <c:y val="2.26076224269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497223826188617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30-4B4B-97A3-DE33F445BA4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498405014158178E-3"/>
                  <c:y val="2.9053525656746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DC-465C-9774-93C923A94ED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499074608729539E-3"/>
                  <c:y val="-1.333033007319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429986295079064E-4"/>
                  <c:y val="-1.548733258688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278-4B9B-88B8-B7D8FB2DDF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مخابرات</c:v>
                </c:pt>
                <c:pt idx="6">
                  <c:v>شرکتهاي چند رشته اي صنعتي</c:v>
                </c:pt>
                <c:pt idx="7">
                  <c:v>عرضه برق، گاز، بخاروآب گرم</c:v>
                </c:pt>
                <c:pt idx="8">
                  <c:v>فراورده هاي نفتي، كك و سوخت هسته اي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حجم'!$K$24:$K$34</c:f>
              <c:numCache>
                <c:formatCode>#,##0</c:formatCode>
                <c:ptCount val="11"/>
                <c:pt idx="0">
                  <c:v>12774671.317</c:v>
                </c:pt>
                <c:pt idx="1">
                  <c:v>8984107.2919999994</c:v>
                </c:pt>
                <c:pt idx="2">
                  <c:v>8167376.5300000003</c:v>
                </c:pt>
                <c:pt idx="3">
                  <c:v>5547325.6100000003</c:v>
                </c:pt>
                <c:pt idx="4">
                  <c:v>4276382.2010000004</c:v>
                </c:pt>
                <c:pt idx="5">
                  <c:v>3085336.0060000001</c:v>
                </c:pt>
                <c:pt idx="6">
                  <c:v>3084399.8470000001</c:v>
                </c:pt>
                <c:pt idx="7">
                  <c:v>2355228.0499999998</c:v>
                </c:pt>
                <c:pt idx="8">
                  <c:v>2019269.9850000001</c:v>
                </c:pt>
                <c:pt idx="9">
                  <c:v>1829681.875</c:v>
                </c:pt>
                <c:pt idx="10">
                  <c:v>12308598.801999995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حجم'!$L$23</c:f>
              <c:strCache>
                <c:ptCount val="1"/>
                <c:pt idx="0">
                  <c:v>مرداد‌ماه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8118059036458E-3"/>
                  <c:y val="1.4636257385211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30-4B4B-97A3-DE33F445BA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78-4B9B-88B8-B7D8FB2DDF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551083917320994E-3"/>
                  <c:y val="2.612672703364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3049384897401456E-3"/>
                  <c:y val="-9.454051858542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9F-4B57-8CCF-D58E5085C92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39583792722707E-3"/>
                  <c:y val="2.0479324204344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2998149217459078E-3"/>
                  <c:y val="3.4632025188117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30-4B4B-97A3-DE33F445BA4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543948255959518E-4"/>
                  <c:y val="2.398063224443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9759630106096659E-3"/>
                  <c:y val="2.613845283745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44969311324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64-4568-B0FE-BE32305B4F9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مخابرات</c:v>
                </c:pt>
                <c:pt idx="6">
                  <c:v>شرکتهاي چند رشته اي صنعتي</c:v>
                </c:pt>
                <c:pt idx="7">
                  <c:v>عرضه برق، گاز، بخاروآب گرم</c:v>
                </c:pt>
                <c:pt idx="8">
                  <c:v>فراورده هاي نفتي، كك و سوخت هسته اي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حجم'!$L$24:$L$34</c:f>
              <c:numCache>
                <c:formatCode>#,##0</c:formatCode>
                <c:ptCount val="11"/>
                <c:pt idx="0">
                  <c:v>3427036.8360000001</c:v>
                </c:pt>
                <c:pt idx="1">
                  <c:v>5920775.6339999996</c:v>
                </c:pt>
                <c:pt idx="2">
                  <c:v>13502766.077</c:v>
                </c:pt>
                <c:pt idx="3">
                  <c:v>8301113.9979999997</c:v>
                </c:pt>
                <c:pt idx="4">
                  <c:v>3113483.3760000002</c:v>
                </c:pt>
                <c:pt idx="5">
                  <c:v>188008.05799999999</c:v>
                </c:pt>
                <c:pt idx="6">
                  <c:v>3095093.909</c:v>
                </c:pt>
                <c:pt idx="7">
                  <c:v>766862.25100000005</c:v>
                </c:pt>
                <c:pt idx="8">
                  <c:v>2010970.0349999999</c:v>
                </c:pt>
                <c:pt idx="9">
                  <c:v>924980.223</c:v>
                </c:pt>
                <c:pt idx="10">
                  <c:v>8541454.2420000006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14336"/>
        <c:axId val="532920216"/>
      </c:barChart>
      <c:valAx>
        <c:axId val="532920216"/>
        <c:scaling>
          <c:orientation val="minMax"/>
          <c:max val="14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2914336"/>
        <c:crosses val="autoZero"/>
        <c:crossBetween val="between"/>
        <c:majorUnit val="1500000"/>
        <c:minorUnit val="2000"/>
      </c:valAx>
      <c:catAx>
        <c:axId val="5329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292021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9525385102035595"/>
          <c:y val="9.441379225813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8.4889240644857422E-2"/>
          <c:w val="0.89982520319608317"/>
          <c:h val="0.68527189199379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تعداد'!$L$22</c:f>
              <c:strCache>
                <c:ptCount val="1"/>
                <c:pt idx="0">
                  <c:v>شهریورماه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7A-456D-B8F2-D6EDC17BC6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936696464942863E-2"/>
                  <c:y val="3.009230115791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072616759927875E-3"/>
                  <c:y val="-9.7557486439017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F4D-438E-91C6-6A84A5D8962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1219438645791395E-3"/>
                  <c:y val="8.6301906550816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70-4D9B-A426-4886579CBA4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3028617181327407E-3"/>
                  <c:y val="1.388643614332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B59-411B-90E2-8F63C52125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ساخت محصولات فلزي</c:v>
                </c:pt>
                <c:pt idx="9">
                  <c:v>سيمان، آهك و گچ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تعداد'!$L$23:$L$33</c:f>
              <c:numCache>
                <c:formatCode>#,##0</c:formatCode>
                <c:ptCount val="11"/>
                <c:pt idx="0">
                  <c:v>538490</c:v>
                </c:pt>
                <c:pt idx="1">
                  <c:v>486897</c:v>
                </c:pt>
                <c:pt idx="2">
                  <c:v>445810</c:v>
                </c:pt>
                <c:pt idx="3">
                  <c:v>340332</c:v>
                </c:pt>
                <c:pt idx="4">
                  <c:v>186363</c:v>
                </c:pt>
                <c:pt idx="5">
                  <c:v>183777</c:v>
                </c:pt>
                <c:pt idx="6">
                  <c:v>137839</c:v>
                </c:pt>
                <c:pt idx="7">
                  <c:v>126046</c:v>
                </c:pt>
                <c:pt idx="8">
                  <c:v>114715</c:v>
                </c:pt>
                <c:pt idx="9">
                  <c:v>92490</c:v>
                </c:pt>
                <c:pt idx="10">
                  <c:v>1009217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تعداد'!$M$22</c:f>
              <c:strCache>
                <c:ptCount val="1"/>
                <c:pt idx="0">
                  <c:v>مرداد‌ماه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78-429C-9C6A-183402A574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7096200336441772E-4"/>
                  <c:y val="3.9933858952371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908020359611554E-3"/>
                  <c:y val="-9.465861020723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2150457921194782E-3"/>
                  <c:y val="2.5994839925364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4D-438E-91C6-6A84A5D8962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72814963851127E-3"/>
                  <c:y val="2.188374802806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78-429C-9C6A-183402A574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7A-456D-B8F2-D6EDC17BC6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ساخت محصولات فلزي</c:v>
                </c:pt>
                <c:pt idx="9">
                  <c:v>سيمان، آهك و گچ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تعداد'!$M$23:$M$33</c:f>
              <c:numCache>
                <c:formatCode>#,##0</c:formatCode>
                <c:ptCount val="11"/>
                <c:pt idx="0">
                  <c:v>379419</c:v>
                </c:pt>
                <c:pt idx="1">
                  <c:v>482103</c:v>
                </c:pt>
                <c:pt idx="2">
                  <c:v>398921</c:v>
                </c:pt>
                <c:pt idx="3">
                  <c:v>99829</c:v>
                </c:pt>
                <c:pt idx="4">
                  <c:v>166767</c:v>
                </c:pt>
                <c:pt idx="5">
                  <c:v>109440</c:v>
                </c:pt>
                <c:pt idx="6">
                  <c:v>152665</c:v>
                </c:pt>
                <c:pt idx="7">
                  <c:v>112525</c:v>
                </c:pt>
                <c:pt idx="8">
                  <c:v>49601</c:v>
                </c:pt>
                <c:pt idx="9">
                  <c:v>59134</c:v>
                </c:pt>
                <c:pt idx="10">
                  <c:v>550898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32914728"/>
        <c:axId val="532917080"/>
      </c:barChart>
      <c:valAx>
        <c:axId val="532917080"/>
        <c:scaling>
          <c:orientation val="minMax"/>
          <c:max val="11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2914728"/>
        <c:crosses val="autoZero"/>
        <c:crossBetween val="between"/>
        <c:majorUnit val="100000"/>
        <c:minorUnit val="2000"/>
      </c:valAx>
      <c:catAx>
        <c:axId val="53291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29170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98309839837098"/>
          <c:y val="0.93460082215175433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ارزش'!$K$17</c:f>
              <c:strCache>
                <c:ptCount val="1"/>
                <c:pt idx="0">
                  <c:v>شهریورماه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99254526091589E-3"/>
                  <c:y val="1.8353746939115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556-4926-B6B6-A16BC6C3B5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63-440A-9A96-1285E9FFD6E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196850393700787E-2"/>
                  <c:y val="7.3617661746552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2F7-4CFB-87C2-052EC70C8E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فراورده هاي نفتي، كك و سوخت هسته اي</c:v>
                </c:pt>
                <c:pt idx="3">
                  <c:v>پيمانكاري صنعتي</c:v>
                </c:pt>
                <c:pt idx="4">
                  <c:v>انبوه سازي، املاك و مستغلات</c:v>
                </c:pt>
                <c:pt idx="5">
                  <c:v>محصولات غذايي و آشاميدني به جز قند و شكر</c:v>
                </c:pt>
                <c:pt idx="6">
                  <c:v>خودرو و ساخت قطعات</c:v>
                </c:pt>
                <c:pt idx="7">
                  <c:v>سرمايه گذاريها</c:v>
                </c:pt>
                <c:pt idx="8">
                  <c:v>محصولات كاغذي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ارزش'!$K$18:$K$28</c:f>
              <c:numCache>
                <c:formatCode>#,##0</c:formatCode>
                <c:ptCount val="11"/>
                <c:pt idx="0">
                  <c:v>8995.3322705959999</c:v>
                </c:pt>
                <c:pt idx="1">
                  <c:v>7598.8935837620002</c:v>
                </c:pt>
                <c:pt idx="2">
                  <c:v>3794.4915226379999</c:v>
                </c:pt>
                <c:pt idx="3">
                  <c:v>2591.4617774950002</c:v>
                </c:pt>
                <c:pt idx="4">
                  <c:v>2461.5571051390002</c:v>
                </c:pt>
                <c:pt idx="5">
                  <c:v>2246.858667084</c:v>
                </c:pt>
                <c:pt idx="6">
                  <c:v>2125.415983465</c:v>
                </c:pt>
                <c:pt idx="7">
                  <c:v>2084.0984392649998</c:v>
                </c:pt>
                <c:pt idx="8">
                  <c:v>2050.6173239700001</c:v>
                </c:pt>
                <c:pt idx="9">
                  <c:v>1723.766590749</c:v>
                </c:pt>
                <c:pt idx="10">
                  <c:v>14517.228794212999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ارزش'!$L$17</c:f>
              <c:strCache>
                <c:ptCount val="1"/>
                <c:pt idx="0">
                  <c:v>مرداد‌ماه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63-440A-9A96-1285E9FFD6E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63-440A-9A96-1285E9FFD6E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فراورده هاي نفتي، كك و سوخت هسته اي</c:v>
                </c:pt>
                <c:pt idx="3">
                  <c:v>پيمانكاري صنعتي</c:v>
                </c:pt>
                <c:pt idx="4">
                  <c:v>انبوه سازي، املاك و مستغلات</c:v>
                </c:pt>
                <c:pt idx="5">
                  <c:v>محصولات غذايي و آشاميدني به جز قند و شكر</c:v>
                </c:pt>
                <c:pt idx="6">
                  <c:v>خودرو و ساخت قطعات</c:v>
                </c:pt>
                <c:pt idx="7">
                  <c:v>سرمايه گذاريها</c:v>
                </c:pt>
                <c:pt idx="8">
                  <c:v>محصولات كاغذي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ارزش'!$L$18:$L$28</c:f>
              <c:numCache>
                <c:formatCode>#,##0</c:formatCode>
                <c:ptCount val="11"/>
                <c:pt idx="0">
                  <c:v>11712.265561722001</c:v>
                </c:pt>
                <c:pt idx="1">
                  <c:v>6186.67130524</c:v>
                </c:pt>
                <c:pt idx="2">
                  <c:v>3081.2204164149998</c:v>
                </c:pt>
                <c:pt idx="3">
                  <c:v>558.08521304400006</c:v>
                </c:pt>
                <c:pt idx="4">
                  <c:v>1247.2469799170001</c:v>
                </c:pt>
                <c:pt idx="5">
                  <c:v>547.46959077700001</c:v>
                </c:pt>
                <c:pt idx="6">
                  <c:v>398.088813464</c:v>
                </c:pt>
                <c:pt idx="7">
                  <c:v>1109.538560207</c:v>
                </c:pt>
                <c:pt idx="8">
                  <c:v>1487.1284313409999</c:v>
                </c:pt>
                <c:pt idx="9">
                  <c:v>445.91373673599998</c:v>
                </c:pt>
                <c:pt idx="10">
                  <c:v>7401.5568462829751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18673928"/>
        <c:axId val="318675496"/>
      </c:barChart>
      <c:valAx>
        <c:axId val="318675496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18673928"/>
        <c:crosses val="autoZero"/>
        <c:crossBetween val="between"/>
        <c:majorUnit val="1500"/>
      </c:valAx>
      <c:catAx>
        <c:axId val="3186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1867549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406878704768645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760012351397251"/>
          <c:y val="2.028673992352627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6826789268791"/>
          <c:y val="5.7543043888316187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 '!$K$19</c:f>
              <c:strCache>
                <c:ptCount val="1"/>
                <c:pt idx="0">
                  <c:v>شهریورماه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4126984126984E-3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9132608423947E-3"/>
                  <c:y val="-1.095483223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720952563856344E-3"/>
                  <c:y val="1.366689191222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7A2-4386-A594-D69B20F9C2B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انبوه سازي، املاك و مستغلات</c:v>
                </c:pt>
                <c:pt idx="4">
                  <c:v>بيمه وصندوق بازنشستگي به جزتامين اجتماعي</c:v>
                </c:pt>
                <c:pt idx="5">
                  <c:v>سرمايه گذاريها</c:v>
                </c:pt>
                <c:pt idx="6">
                  <c:v>ساخت دستگاه‌ها و وسايل ارتباطي</c:v>
                </c:pt>
                <c:pt idx="7">
                  <c:v>حمل ونقل، انبارداري و ارتباطات</c:v>
                </c:pt>
                <c:pt idx="8">
                  <c:v>محصولات غذايي و آشاميدني به جز قند و شكر</c:v>
                </c:pt>
                <c:pt idx="9">
                  <c:v>بانكها و موسسات اعتباري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'!$K$20:$K$30</c:f>
              <c:numCache>
                <c:formatCode>#,##0</c:formatCode>
                <c:ptCount val="11"/>
                <c:pt idx="0">
                  <c:v>3825109.76</c:v>
                </c:pt>
                <c:pt idx="1">
                  <c:v>2957855.9169999999</c:v>
                </c:pt>
                <c:pt idx="2">
                  <c:v>1690542.0919999999</c:v>
                </c:pt>
                <c:pt idx="3">
                  <c:v>1279712.8729999999</c:v>
                </c:pt>
                <c:pt idx="4">
                  <c:v>1050146.575</c:v>
                </c:pt>
                <c:pt idx="5">
                  <c:v>1037728.171</c:v>
                </c:pt>
                <c:pt idx="6">
                  <c:v>781561.75399999996</c:v>
                </c:pt>
                <c:pt idx="7">
                  <c:v>733166.98300000001</c:v>
                </c:pt>
                <c:pt idx="8">
                  <c:v>721071.58700000006</c:v>
                </c:pt>
                <c:pt idx="9">
                  <c:v>518183.78600000002</c:v>
                </c:pt>
                <c:pt idx="10">
                  <c:v>3970119.686999992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AA4-4944-856D-CBAD1A1257E6}"/>
            </c:ext>
          </c:extLst>
        </c:ser>
        <c:ser>
          <c:idx val="1"/>
          <c:order val="1"/>
          <c:tx>
            <c:strRef>
              <c:f>'معاملات فرابورس-صنایع-حجم '!$L$19</c:f>
              <c:strCache>
                <c:ptCount val="1"/>
                <c:pt idx="0">
                  <c:v>مرداد‌ماه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762916822026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004097052570747E-7"/>
                  <c:y val="2.064821567681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92981698790683E-3"/>
                  <c:y val="2.418817016193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055680539932508E-3"/>
                  <c:y val="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524124081805213E-3"/>
                  <c:y val="3.804560641618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480797250726188E-3"/>
                  <c:y val="-1.49948926235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6343063824339035E-3"/>
                  <c:y val="3.741432821362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656220824745901E-3"/>
                  <c:y val="2.177819694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AA4-4944-856D-CBAD1A1257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انبوه سازي، املاك و مستغلات</c:v>
                </c:pt>
                <c:pt idx="4">
                  <c:v>بيمه وصندوق بازنشستگي به جزتامين اجتماعي</c:v>
                </c:pt>
                <c:pt idx="5">
                  <c:v>سرمايه گذاريها</c:v>
                </c:pt>
                <c:pt idx="6">
                  <c:v>ساخت دستگاه‌ها و وسايل ارتباطي</c:v>
                </c:pt>
                <c:pt idx="7">
                  <c:v>حمل ونقل، انبارداري و ارتباطات</c:v>
                </c:pt>
                <c:pt idx="8">
                  <c:v>محصولات غذايي و آشاميدني به جز قند و شكر</c:v>
                </c:pt>
                <c:pt idx="9">
                  <c:v>بانكها و موسسات اعتباري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'!$L$20:$L$30</c:f>
              <c:numCache>
                <c:formatCode>#,##0</c:formatCode>
                <c:ptCount val="11"/>
                <c:pt idx="0">
                  <c:v>5599700.2120000003</c:v>
                </c:pt>
                <c:pt idx="1">
                  <c:v>1969513.9069999999</c:v>
                </c:pt>
                <c:pt idx="2">
                  <c:v>407460.56599999999</c:v>
                </c:pt>
                <c:pt idx="3">
                  <c:v>800333.30299999996</c:v>
                </c:pt>
                <c:pt idx="4">
                  <c:v>536038.772</c:v>
                </c:pt>
                <c:pt idx="5">
                  <c:v>546256.26899999997</c:v>
                </c:pt>
                <c:pt idx="6">
                  <c:v>271908.11</c:v>
                </c:pt>
                <c:pt idx="7">
                  <c:v>272112.946</c:v>
                </c:pt>
                <c:pt idx="8">
                  <c:v>215401.73300000001</c:v>
                </c:pt>
                <c:pt idx="9">
                  <c:v>255839.17199999999</c:v>
                </c:pt>
                <c:pt idx="10">
                  <c:v>2550265.4099999955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AA4-4944-856D-CBAD1A12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18674320"/>
        <c:axId val="318677456"/>
      </c:barChart>
      <c:valAx>
        <c:axId val="318677456"/>
        <c:scaling>
          <c:orientation val="minMax"/>
          <c:max val="6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18674320"/>
        <c:crosses val="autoZero"/>
        <c:crossBetween val="between"/>
        <c:majorUnit val="600000"/>
      </c:valAx>
      <c:catAx>
        <c:axId val="31867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18677456"/>
        <c:crosses val="autoZero"/>
        <c:auto val="0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619840917066E-2"/>
          <c:y val="7.8119005837643057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فرابورس-صنایع-تعداد'!$L$20</c:f>
              <c:strCache>
                <c:ptCount val="1"/>
                <c:pt idx="0">
                  <c:v>شهریورماه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0CE-440B-A3C7-6C46628D17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544274455261937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96-4780-9B04-777DC7BB0A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58-4063-9F76-EF59506C51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B5-48DF-BF8C-7FBA69CB31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B5-48DF-BF8C-7FBA69CB31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399825407602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6FC-4A7F-AA23-C4A712B44A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رايانه و فعاليت‌هاي وابسته به آن</c:v>
                </c:pt>
                <c:pt idx="3">
                  <c:v>منسوجات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خودرو و ساخت قطعات</c:v>
                </c:pt>
                <c:pt idx="7">
                  <c:v>بيمه وصندوق بازنشستگي به جزتامين اجتماعي</c:v>
                </c:pt>
                <c:pt idx="8">
                  <c:v>حمل ونقل، انبارداري و ارتباطات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فرابورس-صنایع-تعداد'!$L$21:$L$31</c:f>
              <c:numCache>
                <c:formatCode>#,##0</c:formatCode>
                <c:ptCount val="11"/>
                <c:pt idx="0">
                  <c:v>289717</c:v>
                </c:pt>
                <c:pt idx="1">
                  <c:v>253549</c:v>
                </c:pt>
                <c:pt idx="2">
                  <c:v>183793</c:v>
                </c:pt>
                <c:pt idx="3">
                  <c:v>146859</c:v>
                </c:pt>
                <c:pt idx="4">
                  <c:v>132902</c:v>
                </c:pt>
                <c:pt idx="5">
                  <c:v>98066</c:v>
                </c:pt>
                <c:pt idx="6">
                  <c:v>90211</c:v>
                </c:pt>
                <c:pt idx="7">
                  <c:v>80648</c:v>
                </c:pt>
                <c:pt idx="8">
                  <c:v>76598</c:v>
                </c:pt>
                <c:pt idx="9">
                  <c:v>71223</c:v>
                </c:pt>
                <c:pt idx="10">
                  <c:v>663186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فرابورس-صنایع-تعداد'!$M$20</c:f>
              <c:strCache>
                <c:ptCount val="1"/>
                <c:pt idx="0">
                  <c:v>مرداد‌ماه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544274455261937E-3"/>
                  <c:y val="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96-4780-9B04-777DC7BB0A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58-4063-9F76-EF59506C51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01790909655068E-7"/>
                  <c:y val="2.171393898343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B5-48DF-BF8C-7FBA69CB31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3222688262715422E-3"/>
                  <c:y val="2.862642169728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120227495902372E-3"/>
                  <c:y val="1.220726441452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68995895824325E-16"/>
                  <c:y val="1.873536760413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513-4B5C-BE26-E242C5B1A8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رايانه و فعاليت‌هاي وابسته به آن</c:v>
                </c:pt>
                <c:pt idx="3">
                  <c:v>منسوجات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خودرو و ساخت قطعات</c:v>
                </c:pt>
                <c:pt idx="7">
                  <c:v>بيمه وصندوق بازنشستگي به جزتامين اجتماعي</c:v>
                </c:pt>
                <c:pt idx="8">
                  <c:v>حمل ونقل، انبارداري و ارتباطات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فرابورس-صنایع-تعداد'!$M$21:$M$31</c:f>
              <c:numCache>
                <c:formatCode>#,##0</c:formatCode>
                <c:ptCount val="11"/>
                <c:pt idx="0">
                  <c:v>248104</c:v>
                </c:pt>
                <c:pt idx="1">
                  <c:v>245762</c:v>
                </c:pt>
                <c:pt idx="2">
                  <c:v>7612</c:v>
                </c:pt>
                <c:pt idx="3">
                  <c:v>18</c:v>
                </c:pt>
                <c:pt idx="4">
                  <c:v>62847</c:v>
                </c:pt>
                <c:pt idx="5">
                  <c:v>47772</c:v>
                </c:pt>
                <c:pt idx="6">
                  <c:v>23226</c:v>
                </c:pt>
                <c:pt idx="7">
                  <c:v>20415</c:v>
                </c:pt>
                <c:pt idx="8">
                  <c:v>33105</c:v>
                </c:pt>
                <c:pt idx="9">
                  <c:v>26241</c:v>
                </c:pt>
                <c:pt idx="10">
                  <c:v>535806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99432544"/>
        <c:axId val="318676280"/>
      </c:barChart>
      <c:valAx>
        <c:axId val="318676280"/>
        <c:scaling>
          <c:orientation val="minMax"/>
          <c:max val="68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99432544"/>
        <c:crosses val="autoZero"/>
        <c:crossBetween val="between"/>
        <c:majorUnit val="100000"/>
      </c:valAx>
      <c:catAx>
        <c:axId val="5994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186762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فرابورس'!$A$364:$A$602</c:f>
              <c:strCache>
                <c:ptCount val="239"/>
                <c:pt idx="0">
                  <c:v>1396-07-01</c:v>
                </c:pt>
                <c:pt idx="1">
                  <c:v>1396-07-02</c:v>
                </c:pt>
                <c:pt idx="2">
                  <c:v>1396-07-03</c:v>
                </c:pt>
                <c:pt idx="3">
                  <c:v>1396-07-04</c:v>
                </c:pt>
                <c:pt idx="4">
                  <c:v>1396-07-05</c:v>
                </c:pt>
                <c:pt idx="5">
                  <c:v>1396-07-10</c:v>
                </c:pt>
                <c:pt idx="6">
                  <c:v>1396-07-11</c:v>
                </c:pt>
                <c:pt idx="7">
                  <c:v>1396-07-12</c:v>
                </c:pt>
                <c:pt idx="8">
                  <c:v>1396-07-15</c:v>
                </c:pt>
                <c:pt idx="9">
                  <c:v>1396-07-16</c:v>
                </c:pt>
                <c:pt idx="10">
                  <c:v>1396-07-17</c:v>
                </c:pt>
                <c:pt idx="11">
                  <c:v>1396-07-18</c:v>
                </c:pt>
                <c:pt idx="12">
                  <c:v>1396-07-19</c:v>
                </c:pt>
                <c:pt idx="13">
                  <c:v>1396-07-22</c:v>
                </c:pt>
                <c:pt idx="14">
                  <c:v>1396-07-23</c:v>
                </c:pt>
                <c:pt idx="15">
                  <c:v>1396-07-24</c:v>
                </c:pt>
                <c:pt idx="16">
                  <c:v>1396-07-25</c:v>
                </c:pt>
                <c:pt idx="17">
                  <c:v>1396-07-26</c:v>
                </c:pt>
                <c:pt idx="18">
                  <c:v>1396-07-29</c:v>
                </c:pt>
                <c:pt idx="19">
                  <c:v>1396-07-30</c:v>
                </c:pt>
                <c:pt idx="20">
                  <c:v>1396-08-01</c:v>
                </c:pt>
                <c:pt idx="21">
                  <c:v>1396-08-02</c:v>
                </c:pt>
                <c:pt idx="22">
                  <c:v>1396-08-03</c:v>
                </c:pt>
                <c:pt idx="23">
                  <c:v>1396-08-06</c:v>
                </c:pt>
                <c:pt idx="24">
                  <c:v>1396-08-07</c:v>
                </c:pt>
                <c:pt idx="25">
                  <c:v>1396-08-08</c:v>
                </c:pt>
                <c:pt idx="26">
                  <c:v>1396-08-09</c:v>
                </c:pt>
                <c:pt idx="27">
                  <c:v>1396-08-10</c:v>
                </c:pt>
                <c:pt idx="28">
                  <c:v>1396-08-13</c:v>
                </c:pt>
                <c:pt idx="29">
                  <c:v>1396-08-14</c:v>
                </c:pt>
                <c:pt idx="30">
                  <c:v>1396-08-15</c:v>
                </c:pt>
                <c:pt idx="31">
                  <c:v>1396-08-16</c:v>
                </c:pt>
                <c:pt idx="32">
                  <c:v>1396-08-17</c:v>
                </c:pt>
                <c:pt idx="33">
                  <c:v>1396-08-20</c:v>
                </c:pt>
                <c:pt idx="34">
                  <c:v>1396-08-21</c:v>
                </c:pt>
                <c:pt idx="35">
                  <c:v>1396-08-22</c:v>
                </c:pt>
                <c:pt idx="36">
                  <c:v>1396-08-23</c:v>
                </c:pt>
                <c:pt idx="37">
                  <c:v>1396-08-24</c:v>
                </c:pt>
                <c:pt idx="38">
                  <c:v>1396-08-27</c:v>
                </c:pt>
                <c:pt idx="39">
                  <c:v>1396-08-29</c:v>
                </c:pt>
                <c:pt idx="40">
                  <c:v>1396-08-30</c:v>
                </c:pt>
                <c:pt idx="41">
                  <c:v>1396-09-01</c:v>
                </c:pt>
                <c:pt idx="42">
                  <c:v>1396-09-04</c:v>
                </c:pt>
                <c:pt idx="43">
                  <c:v>1396-09-05</c:v>
                </c:pt>
                <c:pt idx="44">
                  <c:v>1396-09-07</c:v>
                </c:pt>
                <c:pt idx="45">
                  <c:v>1396-09-08</c:v>
                </c:pt>
                <c:pt idx="46">
                  <c:v>1396-09-11</c:v>
                </c:pt>
                <c:pt idx="47">
                  <c:v>1396-09-12</c:v>
                </c:pt>
                <c:pt idx="48">
                  <c:v>1396-09-13</c:v>
                </c:pt>
                <c:pt idx="49">
                  <c:v>1396-09-14</c:v>
                </c:pt>
                <c:pt idx="50">
                  <c:v>1396-09-18</c:v>
                </c:pt>
                <c:pt idx="51">
                  <c:v>1396-09-19</c:v>
                </c:pt>
                <c:pt idx="52">
                  <c:v>1396-09-20</c:v>
                </c:pt>
                <c:pt idx="53">
                  <c:v>1396-09-21</c:v>
                </c:pt>
                <c:pt idx="54">
                  <c:v>1396-09-22</c:v>
                </c:pt>
                <c:pt idx="55">
                  <c:v>1396-09-25</c:v>
                </c:pt>
                <c:pt idx="56">
                  <c:v>1396-09-26</c:v>
                </c:pt>
                <c:pt idx="57">
                  <c:v>1396-09-27</c:v>
                </c:pt>
                <c:pt idx="58">
                  <c:v>1396-09-28</c:v>
                </c:pt>
                <c:pt idx="59">
                  <c:v>1396-09-29</c:v>
                </c:pt>
                <c:pt idx="60">
                  <c:v>1396-10-02</c:v>
                </c:pt>
                <c:pt idx="61">
                  <c:v>1396-10-03</c:v>
                </c:pt>
                <c:pt idx="62">
                  <c:v>1396-10-04</c:v>
                </c:pt>
                <c:pt idx="63">
                  <c:v>1396-10-05</c:v>
                </c:pt>
                <c:pt idx="64">
                  <c:v>1396-10-06</c:v>
                </c:pt>
                <c:pt idx="65">
                  <c:v>1396-10-09</c:v>
                </c:pt>
                <c:pt idx="66">
                  <c:v>1396-10-10</c:v>
                </c:pt>
                <c:pt idx="67">
                  <c:v>1396-10-11</c:v>
                </c:pt>
                <c:pt idx="68">
                  <c:v>1396-10-12</c:v>
                </c:pt>
                <c:pt idx="69">
                  <c:v>1396-10-13</c:v>
                </c:pt>
                <c:pt idx="70">
                  <c:v>1396-10-16</c:v>
                </c:pt>
                <c:pt idx="71">
                  <c:v>1396-10-17</c:v>
                </c:pt>
                <c:pt idx="72">
                  <c:v>1396-10-18</c:v>
                </c:pt>
                <c:pt idx="73">
                  <c:v>1396-10-19</c:v>
                </c:pt>
                <c:pt idx="74">
                  <c:v>1396-10-20</c:v>
                </c:pt>
                <c:pt idx="75">
                  <c:v>1396-10-23</c:v>
                </c:pt>
                <c:pt idx="76">
                  <c:v>1396-10-24</c:v>
                </c:pt>
                <c:pt idx="77">
                  <c:v>1396-10-25</c:v>
                </c:pt>
                <c:pt idx="78">
                  <c:v>1396-10-26</c:v>
                </c:pt>
                <c:pt idx="79">
                  <c:v>1396-10-27</c:v>
                </c:pt>
                <c:pt idx="80">
                  <c:v>1396-10-30</c:v>
                </c:pt>
                <c:pt idx="81">
                  <c:v>1396-11-01</c:v>
                </c:pt>
                <c:pt idx="82">
                  <c:v>1396-11-02</c:v>
                </c:pt>
                <c:pt idx="83">
                  <c:v>1396-11-03</c:v>
                </c:pt>
                <c:pt idx="84">
                  <c:v>1396-11-04</c:v>
                </c:pt>
                <c:pt idx="85">
                  <c:v>1396-11-07</c:v>
                </c:pt>
                <c:pt idx="86">
                  <c:v>1396-11-08</c:v>
                </c:pt>
                <c:pt idx="87">
                  <c:v>1396-11-09</c:v>
                </c:pt>
                <c:pt idx="88">
                  <c:v>1396-11-10</c:v>
                </c:pt>
                <c:pt idx="89">
                  <c:v>1396-11-11</c:v>
                </c:pt>
                <c:pt idx="90">
                  <c:v>1396-11-14</c:v>
                </c:pt>
                <c:pt idx="91">
                  <c:v>1396-11-15</c:v>
                </c:pt>
                <c:pt idx="92">
                  <c:v>1396-11-16</c:v>
                </c:pt>
                <c:pt idx="93">
                  <c:v>1396-11-17</c:v>
                </c:pt>
                <c:pt idx="94">
                  <c:v>1396-11-18</c:v>
                </c:pt>
                <c:pt idx="95">
                  <c:v>1396-11-21</c:v>
                </c:pt>
                <c:pt idx="96">
                  <c:v>1396-11-23</c:v>
                </c:pt>
                <c:pt idx="97">
                  <c:v>1396-11-24</c:v>
                </c:pt>
                <c:pt idx="98">
                  <c:v>1396-11-25</c:v>
                </c:pt>
                <c:pt idx="99">
                  <c:v>1396-11-28</c:v>
                </c:pt>
                <c:pt idx="100">
                  <c:v>1396-11-29</c:v>
                </c:pt>
                <c:pt idx="101">
                  <c:v>1396-11-30</c:v>
                </c:pt>
                <c:pt idx="102">
                  <c:v>1396-12-02</c:v>
                </c:pt>
                <c:pt idx="103">
                  <c:v>1396-12-05</c:v>
                </c:pt>
                <c:pt idx="104">
                  <c:v>1396-12-06</c:v>
                </c:pt>
                <c:pt idx="105">
                  <c:v>1396-12-07</c:v>
                </c:pt>
                <c:pt idx="106">
                  <c:v>1396-12-08</c:v>
                </c:pt>
                <c:pt idx="107">
                  <c:v>1396-12-09</c:v>
                </c:pt>
                <c:pt idx="108">
                  <c:v>1396-12-12</c:v>
                </c:pt>
                <c:pt idx="109">
                  <c:v>1396-12-13</c:v>
                </c:pt>
                <c:pt idx="110">
                  <c:v>1396-12-14</c:v>
                </c:pt>
                <c:pt idx="111">
                  <c:v>1396-12-15</c:v>
                </c:pt>
                <c:pt idx="112">
                  <c:v>1396-12-16</c:v>
                </c:pt>
                <c:pt idx="113">
                  <c:v>1396-12-19</c:v>
                </c:pt>
                <c:pt idx="114">
                  <c:v>1396-12-20</c:v>
                </c:pt>
                <c:pt idx="115">
                  <c:v>1396-12-21</c:v>
                </c:pt>
                <c:pt idx="116">
                  <c:v>1396-12-22</c:v>
                </c:pt>
                <c:pt idx="117">
                  <c:v>1396-12-23</c:v>
                </c:pt>
                <c:pt idx="118">
                  <c:v>1396-12-26</c:v>
                </c:pt>
                <c:pt idx="119">
                  <c:v>1396-12-27</c:v>
                </c:pt>
                <c:pt idx="120">
                  <c:v>1396-12-28</c:v>
                </c:pt>
                <c:pt idx="121">
                  <c:v>1397-01-05</c:v>
                </c:pt>
                <c:pt idx="122">
                  <c:v>1397-01-06</c:v>
                </c:pt>
                <c:pt idx="123">
                  <c:v>1397-01-07</c:v>
                </c:pt>
                <c:pt idx="124">
                  <c:v>1397-01-08</c:v>
                </c:pt>
                <c:pt idx="125">
                  <c:v>1397-01-14</c:v>
                </c:pt>
                <c:pt idx="126">
                  <c:v>1397-01-15</c:v>
                </c:pt>
                <c:pt idx="127">
                  <c:v>1397-01-18</c:v>
                </c:pt>
                <c:pt idx="128">
                  <c:v>1397-01-19</c:v>
                </c:pt>
                <c:pt idx="129">
                  <c:v>1397-01-20</c:v>
                </c:pt>
                <c:pt idx="130">
                  <c:v>1397-01-21</c:v>
                </c:pt>
                <c:pt idx="131">
                  <c:v>1397-01-22</c:v>
                </c:pt>
                <c:pt idx="132">
                  <c:v>1397-01-26</c:v>
                </c:pt>
                <c:pt idx="133">
                  <c:v>1397-01-27</c:v>
                </c:pt>
                <c:pt idx="134">
                  <c:v>1397-01-28</c:v>
                </c:pt>
                <c:pt idx="135">
                  <c:v>1397-01-29</c:v>
                </c:pt>
                <c:pt idx="136">
                  <c:v>1397-02-01</c:v>
                </c:pt>
                <c:pt idx="137">
                  <c:v>1397-02-02</c:v>
                </c:pt>
                <c:pt idx="138">
                  <c:v>1397-02-03</c:v>
                </c:pt>
                <c:pt idx="139">
                  <c:v>1397-02-04</c:v>
                </c:pt>
                <c:pt idx="140">
                  <c:v>1397-02-05</c:v>
                </c:pt>
                <c:pt idx="141">
                  <c:v>1397-02-08</c:v>
                </c:pt>
                <c:pt idx="142">
                  <c:v>1397-02-09</c:v>
                </c:pt>
                <c:pt idx="143">
                  <c:v>1397-02-10</c:v>
                </c:pt>
                <c:pt idx="144">
                  <c:v>1397-02-11</c:v>
                </c:pt>
                <c:pt idx="145">
                  <c:v>1397-02-15</c:v>
                </c:pt>
                <c:pt idx="146">
                  <c:v>1397-02-16</c:v>
                </c:pt>
                <c:pt idx="147">
                  <c:v>1397-02-17</c:v>
                </c:pt>
                <c:pt idx="148">
                  <c:v>1397-02-18</c:v>
                </c:pt>
                <c:pt idx="149">
                  <c:v>1397-02-19</c:v>
                </c:pt>
                <c:pt idx="150">
                  <c:v>1397-02-22</c:v>
                </c:pt>
                <c:pt idx="151">
                  <c:v>1397-02-23</c:v>
                </c:pt>
                <c:pt idx="152">
                  <c:v>1397-02-24</c:v>
                </c:pt>
                <c:pt idx="153">
                  <c:v>1397-02-25</c:v>
                </c:pt>
                <c:pt idx="154">
                  <c:v>1397-02-26</c:v>
                </c:pt>
                <c:pt idx="155">
                  <c:v>1397-02-29</c:v>
                </c:pt>
                <c:pt idx="156">
                  <c:v>1397-02-30</c:v>
                </c:pt>
                <c:pt idx="157">
                  <c:v>1397-02-31</c:v>
                </c:pt>
                <c:pt idx="158">
                  <c:v>1397-03-01</c:v>
                </c:pt>
                <c:pt idx="159">
                  <c:v>1397-03-02</c:v>
                </c:pt>
                <c:pt idx="160">
                  <c:v>1397-03-05</c:v>
                </c:pt>
                <c:pt idx="161">
                  <c:v>1397-03-06</c:v>
                </c:pt>
                <c:pt idx="162">
                  <c:v>1397-03-07</c:v>
                </c:pt>
                <c:pt idx="163">
                  <c:v>1397-03-08</c:v>
                </c:pt>
                <c:pt idx="164">
                  <c:v>1397-03-09</c:v>
                </c:pt>
                <c:pt idx="165">
                  <c:v>1397-03-12</c:v>
                </c:pt>
                <c:pt idx="166">
                  <c:v>1397-03-13</c:v>
                </c:pt>
                <c:pt idx="167">
                  <c:v>1397-03-19</c:v>
                </c:pt>
                <c:pt idx="168">
                  <c:v>1397-03-20</c:v>
                </c:pt>
                <c:pt idx="169">
                  <c:v>1397-03-21</c:v>
                </c:pt>
                <c:pt idx="170">
                  <c:v>1397-03-22</c:v>
                </c:pt>
                <c:pt idx="171">
                  <c:v>1397-03-23</c:v>
                </c:pt>
                <c:pt idx="172">
                  <c:v>1397-03-27</c:v>
                </c:pt>
                <c:pt idx="173">
                  <c:v>1397-03-28</c:v>
                </c:pt>
                <c:pt idx="174">
                  <c:v>1397-03-29</c:v>
                </c:pt>
                <c:pt idx="175">
                  <c:v>1397-03-30</c:v>
                </c:pt>
                <c:pt idx="176">
                  <c:v>1397-04-02</c:v>
                </c:pt>
                <c:pt idx="177">
                  <c:v>1397-04-03</c:v>
                </c:pt>
                <c:pt idx="178">
                  <c:v>1397-04-04</c:v>
                </c:pt>
                <c:pt idx="179">
                  <c:v>1397-04-05</c:v>
                </c:pt>
                <c:pt idx="180">
                  <c:v>1397-04-06</c:v>
                </c:pt>
                <c:pt idx="181">
                  <c:v>1397-04-09</c:v>
                </c:pt>
                <c:pt idx="182">
                  <c:v>1397-04-10</c:v>
                </c:pt>
                <c:pt idx="183">
                  <c:v>1397-04-11</c:v>
                </c:pt>
                <c:pt idx="184">
                  <c:v>1397-04-12</c:v>
                </c:pt>
                <c:pt idx="185">
                  <c:v>1397-04-13</c:v>
                </c:pt>
                <c:pt idx="186">
                  <c:v>1397-04-16</c:v>
                </c:pt>
                <c:pt idx="187">
                  <c:v>1397-04-17</c:v>
                </c:pt>
                <c:pt idx="188">
                  <c:v>1397-04-19</c:v>
                </c:pt>
                <c:pt idx="189">
                  <c:v>1397-04-20</c:v>
                </c:pt>
                <c:pt idx="190">
                  <c:v>1397-04-23</c:v>
                </c:pt>
                <c:pt idx="191">
                  <c:v>1397-04-24</c:v>
                </c:pt>
                <c:pt idx="192">
                  <c:v>1397-04-25</c:v>
                </c:pt>
                <c:pt idx="193">
                  <c:v>1397-04-26</c:v>
                </c:pt>
                <c:pt idx="194">
                  <c:v>1397-04-27</c:v>
                </c:pt>
                <c:pt idx="195">
                  <c:v>1397-04-30</c:v>
                </c:pt>
                <c:pt idx="196">
                  <c:v>1397-04-31</c:v>
                </c:pt>
                <c:pt idx="197">
                  <c:v>1397-05-01</c:v>
                </c:pt>
                <c:pt idx="198">
                  <c:v>1397-05-02</c:v>
                </c:pt>
                <c:pt idx="199">
                  <c:v>1397-05-03</c:v>
                </c:pt>
                <c:pt idx="200">
                  <c:v>1397-05-06</c:v>
                </c:pt>
                <c:pt idx="201">
                  <c:v>1397-05-07</c:v>
                </c:pt>
                <c:pt idx="202">
                  <c:v>1397-05-08</c:v>
                </c:pt>
                <c:pt idx="203">
                  <c:v>1397-05-09</c:v>
                </c:pt>
                <c:pt idx="204">
                  <c:v>1397-05-10</c:v>
                </c:pt>
                <c:pt idx="205">
                  <c:v>1397-05-13</c:v>
                </c:pt>
                <c:pt idx="206">
                  <c:v>1397-05-14</c:v>
                </c:pt>
                <c:pt idx="207">
                  <c:v>1397-05-15</c:v>
                </c:pt>
                <c:pt idx="208">
                  <c:v>1397-05-16</c:v>
                </c:pt>
                <c:pt idx="209">
                  <c:v>1397-05-17</c:v>
                </c:pt>
                <c:pt idx="210">
                  <c:v>1397-05-20</c:v>
                </c:pt>
                <c:pt idx="211">
                  <c:v>1397-05-21</c:v>
                </c:pt>
                <c:pt idx="212">
                  <c:v>1397-05-22</c:v>
                </c:pt>
                <c:pt idx="213">
                  <c:v>1397-05-23</c:v>
                </c:pt>
                <c:pt idx="214">
                  <c:v>1397-05-24</c:v>
                </c:pt>
                <c:pt idx="215">
                  <c:v>1397-05-27</c:v>
                </c:pt>
                <c:pt idx="216">
                  <c:v>1397-05-28</c:v>
                </c:pt>
                <c:pt idx="217">
                  <c:v>1397-05-29</c:v>
                </c:pt>
                <c:pt idx="218">
                  <c:v>1397-05-30</c:v>
                </c:pt>
                <c:pt idx="219">
                  <c:v>1397-06-03</c:v>
                </c:pt>
                <c:pt idx="220">
                  <c:v>1397-06-04</c:v>
                </c:pt>
                <c:pt idx="221">
                  <c:v>1397-06-05</c:v>
                </c:pt>
                <c:pt idx="222">
                  <c:v>1397-06-06</c:v>
                </c:pt>
                <c:pt idx="223">
                  <c:v>1397-06-07</c:v>
                </c:pt>
                <c:pt idx="224">
                  <c:v>1397-06-10</c:v>
                </c:pt>
                <c:pt idx="225">
                  <c:v>1397-06-11</c:v>
                </c:pt>
                <c:pt idx="226">
                  <c:v>1397-06-12</c:v>
                </c:pt>
                <c:pt idx="227">
                  <c:v>1397-06-13</c:v>
                </c:pt>
                <c:pt idx="228">
                  <c:v>1397-06-14</c:v>
                </c:pt>
                <c:pt idx="229">
                  <c:v>1397-06-17</c:v>
                </c:pt>
                <c:pt idx="230">
                  <c:v>1397-06-18</c:v>
                </c:pt>
                <c:pt idx="231">
                  <c:v>1397-06-19</c:v>
                </c:pt>
                <c:pt idx="232">
                  <c:v>1397-06-20</c:v>
                </c:pt>
                <c:pt idx="233">
                  <c:v>1397-06-21</c:v>
                </c:pt>
                <c:pt idx="234">
                  <c:v>1397-06-24</c:v>
                </c:pt>
                <c:pt idx="235">
                  <c:v>1397-06-25</c:v>
                </c:pt>
                <c:pt idx="236">
                  <c:v>1397-06-26</c:v>
                </c:pt>
                <c:pt idx="237">
                  <c:v>1397-06-27</c:v>
                </c:pt>
                <c:pt idx="238">
                  <c:v>1397-06-31</c:v>
                </c:pt>
              </c:strCache>
            </c:strRef>
          </c:cat>
          <c:val>
            <c:numRef>
              <c:f>'نمودار شاخص بورس و فرابورس'!$C$364:$C$602</c:f>
              <c:numCache>
                <c:formatCode>#,##0</c:formatCode>
                <c:ptCount val="239"/>
                <c:pt idx="0">
                  <c:v>85798.399999999994</c:v>
                </c:pt>
                <c:pt idx="1">
                  <c:v>85588.800000000003</c:v>
                </c:pt>
                <c:pt idx="2">
                  <c:v>85516.9</c:v>
                </c:pt>
                <c:pt idx="3">
                  <c:v>85628.800000000003</c:v>
                </c:pt>
                <c:pt idx="4">
                  <c:v>85819</c:v>
                </c:pt>
                <c:pt idx="5">
                  <c:v>85514.9</c:v>
                </c:pt>
                <c:pt idx="6">
                  <c:v>85355</c:v>
                </c:pt>
                <c:pt idx="7">
                  <c:v>85429.5</c:v>
                </c:pt>
                <c:pt idx="8">
                  <c:v>85069.5</c:v>
                </c:pt>
                <c:pt idx="9">
                  <c:v>84564.9</c:v>
                </c:pt>
                <c:pt idx="10">
                  <c:v>84611.6</c:v>
                </c:pt>
                <c:pt idx="11">
                  <c:v>84734.399999999994</c:v>
                </c:pt>
                <c:pt idx="12">
                  <c:v>84744.1</c:v>
                </c:pt>
                <c:pt idx="13">
                  <c:v>85263.6</c:v>
                </c:pt>
                <c:pt idx="14">
                  <c:v>85394.9</c:v>
                </c:pt>
                <c:pt idx="15">
                  <c:v>85590.7</c:v>
                </c:pt>
                <c:pt idx="16">
                  <c:v>85660</c:v>
                </c:pt>
                <c:pt idx="17">
                  <c:v>85768</c:v>
                </c:pt>
                <c:pt idx="18">
                  <c:v>86430.5</c:v>
                </c:pt>
                <c:pt idx="19">
                  <c:v>86480.2</c:v>
                </c:pt>
                <c:pt idx="20">
                  <c:v>86346.2</c:v>
                </c:pt>
                <c:pt idx="21">
                  <c:v>86529.2</c:v>
                </c:pt>
                <c:pt idx="22">
                  <c:v>86636.800000000003</c:v>
                </c:pt>
                <c:pt idx="23">
                  <c:v>86935.4</c:v>
                </c:pt>
                <c:pt idx="24">
                  <c:v>87416.6</c:v>
                </c:pt>
                <c:pt idx="25">
                  <c:v>87477.2</c:v>
                </c:pt>
                <c:pt idx="26">
                  <c:v>87649.9</c:v>
                </c:pt>
                <c:pt idx="27">
                  <c:v>87844.9</c:v>
                </c:pt>
                <c:pt idx="28">
                  <c:v>87868.6</c:v>
                </c:pt>
                <c:pt idx="29">
                  <c:v>87905.1</c:v>
                </c:pt>
                <c:pt idx="30">
                  <c:v>87843.7</c:v>
                </c:pt>
                <c:pt idx="31">
                  <c:v>87883.1</c:v>
                </c:pt>
                <c:pt idx="32">
                  <c:v>87897.4</c:v>
                </c:pt>
                <c:pt idx="33">
                  <c:v>87795.199999999997</c:v>
                </c:pt>
                <c:pt idx="34">
                  <c:v>87744.7</c:v>
                </c:pt>
                <c:pt idx="35">
                  <c:v>87832.5</c:v>
                </c:pt>
                <c:pt idx="36">
                  <c:v>87949.8</c:v>
                </c:pt>
                <c:pt idx="37">
                  <c:v>88005.9</c:v>
                </c:pt>
                <c:pt idx="38">
                  <c:v>88202.3</c:v>
                </c:pt>
                <c:pt idx="39">
                  <c:v>88261.2</c:v>
                </c:pt>
                <c:pt idx="40">
                  <c:v>88774.6</c:v>
                </c:pt>
                <c:pt idx="41">
                  <c:v>89339.1</c:v>
                </c:pt>
                <c:pt idx="42">
                  <c:v>90469.5</c:v>
                </c:pt>
                <c:pt idx="43">
                  <c:v>90655.5</c:v>
                </c:pt>
                <c:pt idx="44">
                  <c:v>91255.2</c:v>
                </c:pt>
                <c:pt idx="45">
                  <c:v>91152.2</c:v>
                </c:pt>
                <c:pt idx="46">
                  <c:v>91296.7</c:v>
                </c:pt>
                <c:pt idx="47">
                  <c:v>90951.8</c:v>
                </c:pt>
                <c:pt idx="48">
                  <c:v>90936.6</c:v>
                </c:pt>
                <c:pt idx="49">
                  <c:v>91092.2</c:v>
                </c:pt>
                <c:pt idx="50">
                  <c:v>91160.3</c:v>
                </c:pt>
                <c:pt idx="51">
                  <c:v>91198.9</c:v>
                </c:pt>
                <c:pt idx="52">
                  <c:v>91552.4</c:v>
                </c:pt>
                <c:pt idx="53">
                  <c:v>92628.9</c:v>
                </c:pt>
                <c:pt idx="54">
                  <c:v>93283.7</c:v>
                </c:pt>
                <c:pt idx="55">
                  <c:v>94606.423500000004</c:v>
                </c:pt>
                <c:pt idx="56">
                  <c:v>95600.748699999996</c:v>
                </c:pt>
                <c:pt idx="57">
                  <c:v>95477.405499999993</c:v>
                </c:pt>
                <c:pt idx="58">
                  <c:v>95590.611199999999</c:v>
                </c:pt>
                <c:pt idx="59">
                  <c:v>95508.638600000006</c:v>
                </c:pt>
                <c:pt idx="60">
                  <c:v>96816.034299999999</c:v>
                </c:pt>
                <c:pt idx="61">
                  <c:v>97529.3462</c:v>
                </c:pt>
                <c:pt idx="62">
                  <c:v>98358.421300000002</c:v>
                </c:pt>
                <c:pt idx="63">
                  <c:v>98152.797699999996</c:v>
                </c:pt>
                <c:pt idx="64">
                  <c:v>97899.156099999993</c:v>
                </c:pt>
                <c:pt idx="65">
                  <c:v>97211.410099999994</c:v>
                </c:pt>
                <c:pt idx="66">
                  <c:v>95561.577999999994</c:v>
                </c:pt>
                <c:pt idx="67">
                  <c:v>96207.996499999994</c:v>
                </c:pt>
                <c:pt idx="68">
                  <c:v>96241.279899999994</c:v>
                </c:pt>
                <c:pt idx="69">
                  <c:v>95929.455799999996</c:v>
                </c:pt>
                <c:pt idx="70">
                  <c:v>96270.387199999997</c:v>
                </c:pt>
                <c:pt idx="71">
                  <c:v>96234.5386</c:v>
                </c:pt>
                <c:pt idx="72">
                  <c:v>96332.547300000006</c:v>
                </c:pt>
                <c:pt idx="73">
                  <c:v>96149.269100000005</c:v>
                </c:pt>
                <c:pt idx="74">
                  <c:v>96185.986399999994</c:v>
                </c:pt>
                <c:pt idx="75">
                  <c:v>96627.551800000001</c:v>
                </c:pt>
                <c:pt idx="76">
                  <c:v>97228.673800000004</c:v>
                </c:pt>
                <c:pt idx="77">
                  <c:v>97944.034899999999</c:v>
                </c:pt>
                <c:pt idx="78">
                  <c:v>98596.934399999998</c:v>
                </c:pt>
                <c:pt idx="79">
                  <c:v>98923.553700000004</c:v>
                </c:pt>
                <c:pt idx="80">
                  <c:v>98817.280700000003</c:v>
                </c:pt>
                <c:pt idx="81">
                  <c:v>98221.087599999999</c:v>
                </c:pt>
                <c:pt idx="82">
                  <c:v>98628.426999999996</c:v>
                </c:pt>
                <c:pt idx="83">
                  <c:v>99224.796600000001</c:v>
                </c:pt>
                <c:pt idx="84">
                  <c:v>99522.179600000003</c:v>
                </c:pt>
                <c:pt idx="85">
                  <c:v>99355.554199999999</c:v>
                </c:pt>
                <c:pt idx="86">
                  <c:v>99414.550199999998</c:v>
                </c:pt>
                <c:pt idx="87">
                  <c:v>99046.116099999999</c:v>
                </c:pt>
                <c:pt idx="88">
                  <c:v>98557.872499999998</c:v>
                </c:pt>
                <c:pt idx="89">
                  <c:v>98133.517800000001</c:v>
                </c:pt>
                <c:pt idx="90">
                  <c:v>97718.808900000004</c:v>
                </c:pt>
                <c:pt idx="91">
                  <c:v>97808.187600000005</c:v>
                </c:pt>
                <c:pt idx="92">
                  <c:v>98033.536200000002</c:v>
                </c:pt>
                <c:pt idx="93">
                  <c:v>97927.503800000006</c:v>
                </c:pt>
                <c:pt idx="94">
                  <c:v>98299.735700000005</c:v>
                </c:pt>
                <c:pt idx="95">
                  <c:v>97782.732499999998</c:v>
                </c:pt>
                <c:pt idx="96">
                  <c:v>97924.730100000001</c:v>
                </c:pt>
                <c:pt idx="97">
                  <c:v>98103.362399999998</c:v>
                </c:pt>
                <c:pt idx="98">
                  <c:v>98347.921199999997</c:v>
                </c:pt>
                <c:pt idx="99">
                  <c:v>98429.690499999997</c:v>
                </c:pt>
                <c:pt idx="100">
                  <c:v>98311.622600000002</c:v>
                </c:pt>
                <c:pt idx="101">
                  <c:v>98148.523199999996</c:v>
                </c:pt>
                <c:pt idx="102">
                  <c:v>98157.304300000003</c:v>
                </c:pt>
                <c:pt idx="103">
                  <c:v>98176.9041</c:v>
                </c:pt>
                <c:pt idx="104">
                  <c:v>98080.266000000003</c:v>
                </c:pt>
                <c:pt idx="105">
                  <c:v>98098.512300000002</c:v>
                </c:pt>
                <c:pt idx="106">
                  <c:v>98100.839300000007</c:v>
                </c:pt>
                <c:pt idx="107">
                  <c:v>97961.751199999999</c:v>
                </c:pt>
                <c:pt idx="108">
                  <c:v>97388.713799999998</c:v>
                </c:pt>
                <c:pt idx="109">
                  <c:v>97354.3361</c:v>
                </c:pt>
                <c:pt idx="110">
                  <c:v>97182.652300000002</c:v>
                </c:pt>
                <c:pt idx="111">
                  <c:v>96991.018899999995</c:v>
                </c:pt>
                <c:pt idx="112">
                  <c:v>96860.325299999997</c:v>
                </c:pt>
                <c:pt idx="113">
                  <c:v>96594.521200000003</c:v>
                </c:pt>
                <c:pt idx="114">
                  <c:v>96028.481100000005</c:v>
                </c:pt>
                <c:pt idx="115">
                  <c:v>96194.469200000007</c:v>
                </c:pt>
                <c:pt idx="116">
                  <c:v>96314.165399999998</c:v>
                </c:pt>
                <c:pt idx="117">
                  <c:v>95525.907699999996</c:v>
                </c:pt>
                <c:pt idx="118">
                  <c:v>95577.337</c:v>
                </c:pt>
                <c:pt idx="119">
                  <c:v>95819.630300000004</c:v>
                </c:pt>
                <c:pt idx="120">
                  <c:v>96289.987200000003</c:v>
                </c:pt>
                <c:pt idx="121">
                  <c:v>96425.91</c:v>
                </c:pt>
                <c:pt idx="122">
                  <c:v>96489.7215</c:v>
                </c:pt>
                <c:pt idx="123">
                  <c:v>96596.646299999993</c:v>
                </c:pt>
                <c:pt idx="124">
                  <c:v>96938.876900000003</c:v>
                </c:pt>
                <c:pt idx="125">
                  <c:v>97086.172699999996</c:v>
                </c:pt>
                <c:pt idx="126">
                  <c:v>97150.575599999996</c:v>
                </c:pt>
                <c:pt idx="127">
                  <c:v>96779.870800000004</c:v>
                </c:pt>
                <c:pt idx="128">
                  <c:v>96341.265799999994</c:v>
                </c:pt>
                <c:pt idx="129">
                  <c:v>97120.768800000005</c:v>
                </c:pt>
                <c:pt idx="130">
                  <c:v>96748.006899999993</c:v>
                </c:pt>
                <c:pt idx="131">
                  <c:v>96287.047399999996</c:v>
                </c:pt>
                <c:pt idx="132">
                  <c:v>95987.564799999993</c:v>
                </c:pt>
                <c:pt idx="133">
                  <c:v>95506.258199999997</c:v>
                </c:pt>
                <c:pt idx="134">
                  <c:v>95522.728300000002</c:v>
                </c:pt>
                <c:pt idx="135">
                  <c:v>95523.894499999995</c:v>
                </c:pt>
                <c:pt idx="136">
                  <c:v>95265.8652</c:v>
                </c:pt>
                <c:pt idx="137">
                  <c:v>94494.274000000005</c:v>
                </c:pt>
                <c:pt idx="138">
                  <c:v>94299.531300000002</c:v>
                </c:pt>
                <c:pt idx="139">
                  <c:v>94576.363400000002</c:v>
                </c:pt>
                <c:pt idx="140">
                  <c:v>94796.139500000005</c:v>
                </c:pt>
                <c:pt idx="141">
                  <c:v>94284.488599999997</c:v>
                </c:pt>
                <c:pt idx="142">
                  <c:v>93805.580499999996</c:v>
                </c:pt>
                <c:pt idx="143">
                  <c:v>93586.925700000007</c:v>
                </c:pt>
                <c:pt idx="144">
                  <c:v>93612.138300000006</c:v>
                </c:pt>
                <c:pt idx="145">
                  <c:v>93100.673800000004</c:v>
                </c:pt>
                <c:pt idx="146">
                  <c:v>92849.925600000002</c:v>
                </c:pt>
                <c:pt idx="147">
                  <c:v>93165.915800000002</c:v>
                </c:pt>
                <c:pt idx="148">
                  <c:v>93605.869900000005</c:v>
                </c:pt>
                <c:pt idx="149">
                  <c:v>93691.161800000002</c:v>
                </c:pt>
                <c:pt idx="150">
                  <c:v>93891.1152</c:v>
                </c:pt>
                <c:pt idx="151">
                  <c:v>94165.831099999996</c:v>
                </c:pt>
                <c:pt idx="152">
                  <c:v>94703.454299999998</c:v>
                </c:pt>
                <c:pt idx="153">
                  <c:v>94905.917400000006</c:v>
                </c:pt>
                <c:pt idx="154">
                  <c:v>94940.243700000006</c:v>
                </c:pt>
                <c:pt idx="155">
                  <c:v>95103.117700000003</c:v>
                </c:pt>
                <c:pt idx="156">
                  <c:v>95136.458899999998</c:v>
                </c:pt>
                <c:pt idx="157">
                  <c:v>95227.471099999995</c:v>
                </c:pt>
                <c:pt idx="158">
                  <c:v>95229.926399999997</c:v>
                </c:pt>
                <c:pt idx="159">
                  <c:v>95445.060599999997</c:v>
                </c:pt>
                <c:pt idx="160">
                  <c:v>95794.012000000002</c:v>
                </c:pt>
                <c:pt idx="161">
                  <c:v>95626.013999999996</c:v>
                </c:pt>
                <c:pt idx="162">
                  <c:v>95529.611799999999</c:v>
                </c:pt>
                <c:pt idx="163">
                  <c:v>95409.617700000003</c:v>
                </c:pt>
                <c:pt idx="164">
                  <c:v>95577.684500000003</c:v>
                </c:pt>
                <c:pt idx="165">
                  <c:v>95951.923999999999</c:v>
                </c:pt>
                <c:pt idx="166">
                  <c:v>95998.858699999997</c:v>
                </c:pt>
                <c:pt idx="167">
                  <c:v>96077.144</c:v>
                </c:pt>
                <c:pt idx="168">
                  <c:v>95915.991800000003</c:v>
                </c:pt>
                <c:pt idx="169">
                  <c:v>95847.465299999996</c:v>
                </c:pt>
                <c:pt idx="170">
                  <c:v>96378.722200000004</c:v>
                </c:pt>
                <c:pt idx="171">
                  <c:v>99146.283100000001</c:v>
                </c:pt>
                <c:pt idx="172">
                  <c:v>102452.393</c:v>
                </c:pt>
                <c:pt idx="173">
                  <c:v>104533.52</c:v>
                </c:pt>
                <c:pt idx="174">
                  <c:v>106504.068</c:v>
                </c:pt>
                <c:pt idx="175">
                  <c:v>108872.856</c:v>
                </c:pt>
                <c:pt idx="176">
                  <c:v>109401.414</c:v>
                </c:pt>
                <c:pt idx="177">
                  <c:v>112061.317</c:v>
                </c:pt>
                <c:pt idx="178">
                  <c:v>115174.54</c:v>
                </c:pt>
                <c:pt idx="179">
                  <c:v>113527.663</c:v>
                </c:pt>
                <c:pt idx="180">
                  <c:v>111324.821</c:v>
                </c:pt>
                <c:pt idx="181">
                  <c:v>111528.18799999999</c:v>
                </c:pt>
                <c:pt idx="182">
                  <c:v>108694.076</c:v>
                </c:pt>
                <c:pt idx="183">
                  <c:v>109937.07</c:v>
                </c:pt>
                <c:pt idx="184">
                  <c:v>112346.469</c:v>
                </c:pt>
                <c:pt idx="185">
                  <c:v>112489.99800000001</c:v>
                </c:pt>
                <c:pt idx="186">
                  <c:v>111051.60400000001</c:v>
                </c:pt>
                <c:pt idx="187">
                  <c:v>110851.425</c:v>
                </c:pt>
                <c:pt idx="188">
                  <c:v>110848.963</c:v>
                </c:pt>
                <c:pt idx="189">
                  <c:v>109505.129</c:v>
                </c:pt>
                <c:pt idx="190">
                  <c:v>108916.599</c:v>
                </c:pt>
                <c:pt idx="191">
                  <c:v>108072.257</c:v>
                </c:pt>
                <c:pt idx="192">
                  <c:v>108109.99</c:v>
                </c:pt>
                <c:pt idx="193">
                  <c:v>107780.607</c:v>
                </c:pt>
                <c:pt idx="194">
                  <c:v>107776.552</c:v>
                </c:pt>
                <c:pt idx="195">
                  <c:v>108295.518</c:v>
                </c:pt>
                <c:pt idx="196">
                  <c:v>108830.777</c:v>
                </c:pt>
                <c:pt idx="197">
                  <c:v>108658.879</c:v>
                </c:pt>
                <c:pt idx="198">
                  <c:v>108395.925</c:v>
                </c:pt>
                <c:pt idx="199">
                  <c:v>108800.126</c:v>
                </c:pt>
                <c:pt idx="200">
                  <c:v>111877.93700000001</c:v>
                </c:pt>
                <c:pt idx="201">
                  <c:v>113852.249</c:v>
                </c:pt>
                <c:pt idx="202">
                  <c:v>116759.501</c:v>
                </c:pt>
                <c:pt idx="203">
                  <c:v>121173.484</c:v>
                </c:pt>
                <c:pt idx="204">
                  <c:v>123951.25599999999</c:v>
                </c:pt>
                <c:pt idx="205">
                  <c:v>124353.66899999999</c:v>
                </c:pt>
                <c:pt idx="206">
                  <c:v>128448.01300000001</c:v>
                </c:pt>
                <c:pt idx="207">
                  <c:v>133328.29500000001</c:v>
                </c:pt>
                <c:pt idx="208">
                  <c:v>133584.41200000001</c:v>
                </c:pt>
                <c:pt idx="209">
                  <c:v>131521.622</c:v>
                </c:pt>
                <c:pt idx="210">
                  <c:v>129013.758</c:v>
                </c:pt>
                <c:pt idx="211">
                  <c:v>129901.857</c:v>
                </c:pt>
                <c:pt idx="212">
                  <c:v>128522.724</c:v>
                </c:pt>
                <c:pt idx="213">
                  <c:v>130927.677</c:v>
                </c:pt>
                <c:pt idx="214">
                  <c:v>130476.875</c:v>
                </c:pt>
                <c:pt idx="215">
                  <c:v>131535.829</c:v>
                </c:pt>
                <c:pt idx="216">
                  <c:v>134354.769</c:v>
                </c:pt>
                <c:pt idx="217">
                  <c:v>137072.91500000001</c:v>
                </c:pt>
                <c:pt idx="218">
                  <c:v>136910.603</c:v>
                </c:pt>
                <c:pt idx="219">
                  <c:v>136343.37100000001</c:v>
                </c:pt>
                <c:pt idx="220">
                  <c:v>138582.584</c:v>
                </c:pt>
                <c:pt idx="221">
                  <c:v>140309.20499999999</c:v>
                </c:pt>
                <c:pt idx="222">
                  <c:v>136765.93</c:v>
                </c:pt>
                <c:pt idx="223">
                  <c:v>137472.356</c:v>
                </c:pt>
                <c:pt idx="224">
                  <c:v>136109.73000000001</c:v>
                </c:pt>
                <c:pt idx="225">
                  <c:v>133676.13200000001</c:v>
                </c:pt>
                <c:pt idx="226">
                  <c:v>135257.758</c:v>
                </c:pt>
                <c:pt idx="227">
                  <c:v>137983.834</c:v>
                </c:pt>
                <c:pt idx="228">
                  <c:v>137714.15299999999</c:v>
                </c:pt>
                <c:pt idx="229">
                  <c:v>139628.693</c:v>
                </c:pt>
                <c:pt idx="230">
                  <c:v>142234.435</c:v>
                </c:pt>
                <c:pt idx="231">
                  <c:v>146998.66399999999</c:v>
                </c:pt>
                <c:pt idx="232">
                  <c:v>148577.58900000001</c:v>
                </c:pt>
                <c:pt idx="233">
                  <c:v>155061.057</c:v>
                </c:pt>
                <c:pt idx="234">
                  <c:v>158119.217</c:v>
                </c:pt>
                <c:pt idx="235">
                  <c:v>155710.23800000001</c:v>
                </c:pt>
                <c:pt idx="236">
                  <c:v>158071.90900000001</c:v>
                </c:pt>
                <c:pt idx="237">
                  <c:v>157328.65299999999</c:v>
                </c:pt>
                <c:pt idx="238">
                  <c:v>160538.23000000001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16688"/>
        <c:axId val="599436072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فرابورس'!$A$364:$A$602</c:f>
              <c:strCache>
                <c:ptCount val="239"/>
                <c:pt idx="0">
                  <c:v>1396-07-01</c:v>
                </c:pt>
                <c:pt idx="1">
                  <c:v>1396-07-02</c:v>
                </c:pt>
                <c:pt idx="2">
                  <c:v>1396-07-03</c:v>
                </c:pt>
                <c:pt idx="3">
                  <c:v>1396-07-04</c:v>
                </c:pt>
                <c:pt idx="4">
                  <c:v>1396-07-05</c:v>
                </c:pt>
                <c:pt idx="5">
                  <c:v>1396-07-10</c:v>
                </c:pt>
                <c:pt idx="6">
                  <c:v>1396-07-11</c:v>
                </c:pt>
                <c:pt idx="7">
                  <c:v>1396-07-12</c:v>
                </c:pt>
                <c:pt idx="8">
                  <c:v>1396-07-15</c:v>
                </c:pt>
                <c:pt idx="9">
                  <c:v>1396-07-16</c:v>
                </c:pt>
                <c:pt idx="10">
                  <c:v>1396-07-17</c:v>
                </c:pt>
                <c:pt idx="11">
                  <c:v>1396-07-18</c:v>
                </c:pt>
                <c:pt idx="12">
                  <c:v>1396-07-19</c:v>
                </c:pt>
                <c:pt idx="13">
                  <c:v>1396-07-22</c:v>
                </c:pt>
                <c:pt idx="14">
                  <c:v>1396-07-23</c:v>
                </c:pt>
                <c:pt idx="15">
                  <c:v>1396-07-24</c:v>
                </c:pt>
                <c:pt idx="16">
                  <c:v>1396-07-25</c:v>
                </c:pt>
                <c:pt idx="17">
                  <c:v>1396-07-26</c:v>
                </c:pt>
                <c:pt idx="18">
                  <c:v>1396-07-29</c:v>
                </c:pt>
                <c:pt idx="19">
                  <c:v>1396-07-30</c:v>
                </c:pt>
                <c:pt idx="20">
                  <c:v>1396-08-01</c:v>
                </c:pt>
                <c:pt idx="21">
                  <c:v>1396-08-02</c:v>
                </c:pt>
                <c:pt idx="22">
                  <c:v>1396-08-03</c:v>
                </c:pt>
                <c:pt idx="23">
                  <c:v>1396-08-06</c:v>
                </c:pt>
                <c:pt idx="24">
                  <c:v>1396-08-07</c:v>
                </c:pt>
                <c:pt idx="25">
                  <c:v>1396-08-08</c:v>
                </c:pt>
                <c:pt idx="26">
                  <c:v>1396-08-09</c:v>
                </c:pt>
                <c:pt idx="27">
                  <c:v>1396-08-10</c:v>
                </c:pt>
                <c:pt idx="28">
                  <c:v>1396-08-13</c:v>
                </c:pt>
                <c:pt idx="29">
                  <c:v>1396-08-14</c:v>
                </c:pt>
                <c:pt idx="30">
                  <c:v>1396-08-15</c:v>
                </c:pt>
                <c:pt idx="31">
                  <c:v>1396-08-16</c:v>
                </c:pt>
                <c:pt idx="32">
                  <c:v>1396-08-17</c:v>
                </c:pt>
                <c:pt idx="33">
                  <c:v>1396-08-20</c:v>
                </c:pt>
                <c:pt idx="34">
                  <c:v>1396-08-21</c:v>
                </c:pt>
                <c:pt idx="35">
                  <c:v>1396-08-22</c:v>
                </c:pt>
                <c:pt idx="36">
                  <c:v>1396-08-23</c:v>
                </c:pt>
                <c:pt idx="37">
                  <c:v>1396-08-24</c:v>
                </c:pt>
                <c:pt idx="38">
                  <c:v>1396-08-27</c:v>
                </c:pt>
                <c:pt idx="39">
                  <c:v>1396-08-29</c:v>
                </c:pt>
                <c:pt idx="40">
                  <c:v>1396-08-30</c:v>
                </c:pt>
                <c:pt idx="41">
                  <c:v>1396-09-01</c:v>
                </c:pt>
                <c:pt idx="42">
                  <c:v>1396-09-04</c:v>
                </c:pt>
                <c:pt idx="43">
                  <c:v>1396-09-05</c:v>
                </c:pt>
                <c:pt idx="44">
                  <c:v>1396-09-07</c:v>
                </c:pt>
                <c:pt idx="45">
                  <c:v>1396-09-08</c:v>
                </c:pt>
                <c:pt idx="46">
                  <c:v>1396-09-11</c:v>
                </c:pt>
                <c:pt idx="47">
                  <c:v>1396-09-12</c:v>
                </c:pt>
                <c:pt idx="48">
                  <c:v>1396-09-13</c:v>
                </c:pt>
                <c:pt idx="49">
                  <c:v>1396-09-14</c:v>
                </c:pt>
                <c:pt idx="50">
                  <c:v>1396-09-18</c:v>
                </c:pt>
                <c:pt idx="51">
                  <c:v>1396-09-19</c:v>
                </c:pt>
                <c:pt idx="52">
                  <c:v>1396-09-20</c:v>
                </c:pt>
                <c:pt idx="53">
                  <c:v>1396-09-21</c:v>
                </c:pt>
                <c:pt idx="54">
                  <c:v>1396-09-22</c:v>
                </c:pt>
                <c:pt idx="55">
                  <c:v>1396-09-25</c:v>
                </c:pt>
                <c:pt idx="56">
                  <c:v>1396-09-26</c:v>
                </c:pt>
                <c:pt idx="57">
                  <c:v>1396-09-27</c:v>
                </c:pt>
                <c:pt idx="58">
                  <c:v>1396-09-28</c:v>
                </c:pt>
                <c:pt idx="59">
                  <c:v>1396-09-29</c:v>
                </c:pt>
                <c:pt idx="60">
                  <c:v>1396-10-02</c:v>
                </c:pt>
                <c:pt idx="61">
                  <c:v>1396-10-03</c:v>
                </c:pt>
                <c:pt idx="62">
                  <c:v>1396-10-04</c:v>
                </c:pt>
                <c:pt idx="63">
                  <c:v>1396-10-05</c:v>
                </c:pt>
                <c:pt idx="64">
                  <c:v>1396-10-06</c:v>
                </c:pt>
                <c:pt idx="65">
                  <c:v>1396-10-09</c:v>
                </c:pt>
                <c:pt idx="66">
                  <c:v>1396-10-10</c:v>
                </c:pt>
                <c:pt idx="67">
                  <c:v>1396-10-11</c:v>
                </c:pt>
                <c:pt idx="68">
                  <c:v>1396-10-12</c:v>
                </c:pt>
                <c:pt idx="69">
                  <c:v>1396-10-13</c:v>
                </c:pt>
                <c:pt idx="70">
                  <c:v>1396-10-16</c:v>
                </c:pt>
                <c:pt idx="71">
                  <c:v>1396-10-17</c:v>
                </c:pt>
                <c:pt idx="72">
                  <c:v>1396-10-18</c:v>
                </c:pt>
                <c:pt idx="73">
                  <c:v>1396-10-19</c:v>
                </c:pt>
                <c:pt idx="74">
                  <c:v>1396-10-20</c:v>
                </c:pt>
                <c:pt idx="75">
                  <c:v>1396-10-23</c:v>
                </c:pt>
                <c:pt idx="76">
                  <c:v>1396-10-24</c:v>
                </c:pt>
                <c:pt idx="77">
                  <c:v>1396-10-25</c:v>
                </c:pt>
                <c:pt idx="78">
                  <c:v>1396-10-26</c:v>
                </c:pt>
                <c:pt idx="79">
                  <c:v>1396-10-27</c:v>
                </c:pt>
                <c:pt idx="80">
                  <c:v>1396-10-30</c:v>
                </c:pt>
                <c:pt idx="81">
                  <c:v>1396-11-01</c:v>
                </c:pt>
                <c:pt idx="82">
                  <c:v>1396-11-02</c:v>
                </c:pt>
                <c:pt idx="83">
                  <c:v>1396-11-03</c:v>
                </c:pt>
                <c:pt idx="84">
                  <c:v>1396-11-04</c:v>
                </c:pt>
                <c:pt idx="85">
                  <c:v>1396-11-07</c:v>
                </c:pt>
                <c:pt idx="86">
                  <c:v>1396-11-08</c:v>
                </c:pt>
                <c:pt idx="87">
                  <c:v>1396-11-09</c:v>
                </c:pt>
                <c:pt idx="88">
                  <c:v>1396-11-10</c:v>
                </c:pt>
                <c:pt idx="89">
                  <c:v>1396-11-11</c:v>
                </c:pt>
                <c:pt idx="90">
                  <c:v>1396-11-14</c:v>
                </c:pt>
                <c:pt idx="91">
                  <c:v>1396-11-15</c:v>
                </c:pt>
                <c:pt idx="92">
                  <c:v>1396-11-16</c:v>
                </c:pt>
                <c:pt idx="93">
                  <c:v>1396-11-17</c:v>
                </c:pt>
                <c:pt idx="94">
                  <c:v>1396-11-18</c:v>
                </c:pt>
                <c:pt idx="95">
                  <c:v>1396-11-21</c:v>
                </c:pt>
                <c:pt idx="96">
                  <c:v>1396-11-23</c:v>
                </c:pt>
                <c:pt idx="97">
                  <c:v>1396-11-24</c:v>
                </c:pt>
                <c:pt idx="98">
                  <c:v>1396-11-25</c:v>
                </c:pt>
                <c:pt idx="99">
                  <c:v>1396-11-28</c:v>
                </c:pt>
                <c:pt idx="100">
                  <c:v>1396-11-29</c:v>
                </c:pt>
                <c:pt idx="101">
                  <c:v>1396-11-30</c:v>
                </c:pt>
                <c:pt idx="102">
                  <c:v>1396-12-02</c:v>
                </c:pt>
                <c:pt idx="103">
                  <c:v>1396-12-05</c:v>
                </c:pt>
                <c:pt idx="104">
                  <c:v>1396-12-06</c:v>
                </c:pt>
                <c:pt idx="105">
                  <c:v>1396-12-07</c:v>
                </c:pt>
                <c:pt idx="106">
                  <c:v>1396-12-08</c:v>
                </c:pt>
                <c:pt idx="107">
                  <c:v>1396-12-09</c:v>
                </c:pt>
                <c:pt idx="108">
                  <c:v>1396-12-12</c:v>
                </c:pt>
                <c:pt idx="109">
                  <c:v>1396-12-13</c:v>
                </c:pt>
                <c:pt idx="110">
                  <c:v>1396-12-14</c:v>
                </c:pt>
                <c:pt idx="111">
                  <c:v>1396-12-15</c:v>
                </c:pt>
                <c:pt idx="112">
                  <c:v>1396-12-16</c:v>
                </c:pt>
                <c:pt idx="113">
                  <c:v>1396-12-19</c:v>
                </c:pt>
                <c:pt idx="114">
                  <c:v>1396-12-20</c:v>
                </c:pt>
                <c:pt idx="115">
                  <c:v>1396-12-21</c:v>
                </c:pt>
                <c:pt idx="116">
                  <c:v>1396-12-22</c:v>
                </c:pt>
                <c:pt idx="117">
                  <c:v>1396-12-23</c:v>
                </c:pt>
                <c:pt idx="118">
                  <c:v>1396-12-26</c:v>
                </c:pt>
                <c:pt idx="119">
                  <c:v>1396-12-27</c:v>
                </c:pt>
                <c:pt idx="120">
                  <c:v>1396-12-28</c:v>
                </c:pt>
                <c:pt idx="121">
                  <c:v>1397-01-05</c:v>
                </c:pt>
                <c:pt idx="122">
                  <c:v>1397-01-06</c:v>
                </c:pt>
                <c:pt idx="123">
                  <c:v>1397-01-07</c:v>
                </c:pt>
                <c:pt idx="124">
                  <c:v>1397-01-08</c:v>
                </c:pt>
                <c:pt idx="125">
                  <c:v>1397-01-14</c:v>
                </c:pt>
                <c:pt idx="126">
                  <c:v>1397-01-15</c:v>
                </c:pt>
                <c:pt idx="127">
                  <c:v>1397-01-18</c:v>
                </c:pt>
                <c:pt idx="128">
                  <c:v>1397-01-19</c:v>
                </c:pt>
                <c:pt idx="129">
                  <c:v>1397-01-20</c:v>
                </c:pt>
                <c:pt idx="130">
                  <c:v>1397-01-21</c:v>
                </c:pt>
                <c:pt idx="131">
                  <c:v>1397-01-22</c:v>
                </c:pt>
                <c:pt idx="132">
                  <c:v>1397-01-26</c:v>
                </c:pt>
                <c:pt idx="133">
                  <c:v>1397-01-27</c:v>
                </c:pt>
                <c:pt idx="134">
                  <c:v>1397-01-28</c:v>
                </c:pt>
                <c:pt idx="135">
                  <c:v>1397-01-29</c:v>
                </c:pt>
                <c:pt idx="136">
                  <c:v>1397-02-01</c:v>
                </c:pt>
                <c:pt idx="137">
                  <c:v>1397-02-02</c:v>
                </c:pt>
                <c:pt idx="138">
                  <c:v>1397-02-03</c:v>
                </c:pt>
                <c:pt idx="139">
                  <c:v>1397-02-04</c:v>
                </c:pt>
                <c:pt idx="140">
                  <c:v>1397-02-05</c:v>
                </c:pt>
                <c:pt idx="141">
                  <c:v>1397-02-08</c:v>
                </c:pt>
                <c:pt idx="142">
                  <c:v>1397-02-09</c:v>
                </c:pt>
                <c:pt idx="143">
                  <c:v>1397-02-10</c:v>
                </c:pt>
                <c:pt idx="144">
                  <c:v>1397-02-11</c:v>
                </c:pt>
                <c:pt idx="145">
                  <c:v>1397-02-15</c:v>
                </c:pt>
                <c:pt idx="146">
                  <c:v>1397-02-16</c:v>
                </c:pt>
                <c:pt idx="147">
                  <c:v>1397-02-17</c:v>
                </c:pt>
                <c:pt idx="148">
                  <c:v>1397-02-18</c:v>
                </c:pt>
                <c:pt idx="149">
                  <c:v>1397-02-19</c:v>
                </c:pt>
                <c:pt idx="150">
                  <c:v>1397-02-22</c:v>
                </c:pt>
                <c:pt idx="151">
                  <c:v>1397-02-23</c:v>
                </c:pt>
                <c:pt idx="152">
                  <c:v>1397-02-24</c:v>
                </c:pt>
                <c:pt idx="153">
                  <c:v>1397-02-25</c:v>
                </c:pt>
                <c:pt idx="154">
                  <c:v>1397-02-26</c:v>
                </c:pt>
                <c:pt idx="155">
                  <c:v>1397-02-29</c:v>
                </c:pt>
                <c:pt idx="156">
                  <c:v>1397-02-30</c:v>
                </c:pt>
                <c:pt idx="157">
                  <c:v>1397-02-31</c:v>
                </c:pt>
                <c:pt idx="158">
                  <c:v>1397-03-01</c:v>
                </c:pt>
                <c:pt idx="159">
                  <c:v>1397-03-02</c:v>
                </c:pt>
                <c:pt idx="160">
                  <c:v>1397-03-05</c:v>
                </c:pt>
                <c:pt idx="161">
                  <c:v>1397-03-06</c:v>
                </c:pt>
                <c:pt idx="162">
                  <c:v>1397-03-07</c:v>
                </c:pt>
                <c:pt idx="163">
                  <c:v>1397-03-08</c:v>
                </c:pt>
                <c:pt idx="164">
                  <c:v>1397-03-09</c:v>
                </c:pt>
                <c:pt idx="165">
                  <c:v>1397-03-12</c:v>
                </c:pt>
                <c:pt idx="166">
                  <c:v>1397-03-13</c:v>
                </c:pt>
                <c:pt idx="167">
                  <c:v>1397-03-19</c:v>
                </c:pt>
                <c:pt idx="168">
                  <c:v>1397-03-20</c:v>
                </c:pt>
                <c:pt idx="169">
                  <c:v>1397-03-21</c:v>
                </c:pt>
                <c:pt idx="170">
                  <c:v>1397-03-22</c:v>
                </c:pt>
                <c:pt idx="171">
                  <c:v>1397-03-23</c:v>
                </c:pt>
                <c:pt idx="172">
                  <c:v>1397-03-27</c:v>
                </c:pt>
                <c:pt idx="173">
                  <c:v>1397-03-28</c:v>
                </c:pt>
                <c:pt idx="174">
                  <c:v>1397-03-29</c:v>
                </c:pt>
                <c:pt idx="175">
                  <c:v>1397-03-30</c:v>
                </c:pt>
                <c:pt idx="176">
                  <c:v>1397-04-02</c:v>
                </c:pt>
                <c:pt idx="177">
                  <c:v>1397-04-03</c:v>
                </c:pt>
                <c:pt idx="178">
                  <c:v>1397-04-04</c:v>
                </c:pt>
                <c:pt idx="179">
                  <c:v>1397-04-05</c:v>
                </c:pt>
                <c:pt idx="180">
                  <c:v>1397-04-06</c:v>
                </c:pt>
                <c:pt idx="181">
                  <c:v>1397-04-09</c:v>
                </c:pt>
                <c:pt idx="182">
                  <c:v>1397-04-10</c:v>
                </c:pt>
                <c:pt idx="183">
                  <c:v>1397-04-11</c:v>
                </c:pt>
                <c:pt idx="184">
                  <c:v>1397-04-12</c:v>
                </c:pt>
                <c:pt idx="185">
                  <c:v>1397-04-13</c:v>
                </c:pt>
                <c:pt idx="186">
                  <c:v>1397-04-16</c:v>
                </c:pt>
                <c:pt idx="187">
                  <c:v>1397-04-17</c:v>
                </c:pt>
                <c:pt idx="188">
                  <c:v>1397-04-19</c:v>
                </c:pt>
                <c:pt idx="189">
                  <c:v>1397-04-20</c:v>
                </c:pt>
                <c:pt idx="190">
                  <c:v>1397-04-23</c:v>
                </c:pt>
                <c:pt idx="191">
                  <c:v>1397-04-24</c:v>
                </c:pt>
                <c:pt idx="192">
                  <c:v>1397-04-25</c:v>
                </c:pt>
                <c:pt idx="193">
                  <c:v>1397-04-26</c:v>
                </c:pt>
                <c:pt idx="194">
                  <c:v>1397-04-27</c:v>
                </c:pt>
                <c:pt idx="195">
                  <c:v>1397-04-30</c:v>
                </c:pt>
                <c:pt idx="196">
                  <c:v>1397-04-31</c:v>
                </c:pt>
                <c:pt idx="197">
                  <c:v>1397-05-01</c:v>
                </c:pt>
                <c:pt idx="198">
                  <c:v>1397-05-02</c:v>
                </c:pt>
                <c:pt idx="199">
                  <c:v>1397-05-03</c:v>
                </c:pt>
                <c:pt idx="200">
                  <c:v>1397-05-06</c:v>
                </c:pt>
                <c:pt idx="201">
                  <c:v>1397-05-07</c:v>
                </c:pt>
                <c:pt idx="202">
                  <c:v>1397-05-08</c:v>
                </c:pt>
                <c:pt idx="203">
                  <c:v>1397-05-09</c:v>
                </c:pt>
                <c:pt idx="204">
                  <c:v>1397-05-10</c:v>
                </c:pt>
                <c:pt idx="205">
                  <c:v>1397-05-13</c:v>
                </c:pt>
                <c:pt idx="206">
                  <c:v>1397-05-14</c:v>
                </c:pt>
                <c:pt idx="207">
                  <c:v>1397-05-15</c:v>
                </c:pt>
                <c:pt idx="208">
                  <c:v>1397-05-16</c:v>
                </c:pt>
                <c:pt idx="209">
                  <c:v>1397-05-17</c:v>
                </c:pt>
                <c:pt idx="210">
                  <c:v>1397-05-20</c:v>
                </c:pt>
                <c:pt idx="211">
                  <c:v>1397-05-21</c:v>
                </c:pt>
                <c:pt idx="212">
                  <c:v>1397-05-22</c:v>
                </c:pt>
                <c:pt idx="213">
                  <c:v>1397-05-23</c:v>
                </c:pt>
                <c:pt idx="214">
                  <c:v>1397-05-24</c:v>
                </c:pt>
                <c:pt idx="215">
                  <c:v>1397-05-27</c:v>
                </c:pt>
                <c:pt idx="216">
                  <c:v>1397-05-28</c:v>
                </c:pt>
                <c:pt idx="217">
                  <c:v>1397-05-29</c:v>
                </c:pt>
                <c:pt idx="218">
                  <c:v>1397-05-30</c:v>
                </c:pt>
                <c:pt idx="219">
                  <c:v>1397-06-03</c:v>
                </c:pt>
                <c:pt idx="220">
                  <c:v>1397-06-04</c:v>
                </c:pt>
                <c:pt idx="221">
                  <c:v>1397-06-05</c:v>
                </c:pt>
                <c:pt idx="222">
                  <c:v>1397-06-06</c:v>
                </c:pt>
                <c:pt idx="223">
                  <c:v>1397-06-07</c:v>
                </c:pt>
                <c:pt idx="224">
                  <c:v>1397-06-10</c:v>
                </c:pt>
                <c:pt idx="225">
                  <c:v>1397-06-11</c:v>
                </c:pt>
                <c:pt idx="226">
                  <c:v>1397-06-12</c:v>
                </c:pt>
                <c:pt idx="227">
                  <c:v>1397-06-13</c:v>
                </c:pt>
                <c:pt idx="228">
                  <c:v>1397-06-14</c:v>
                </c:pt>
                <c:pt idx="229">
                  <c:v>1397-06-17</c:v>
                </c:pt>
                <c:pt idx="230">
                  <c:v>1397-06-18</c:v>
                </c:pt>
                <c:pt idx="231">
                  <c:v>1397-06-19</c:v>
                </c:pt>
                <c:pt idx="232">
                  <c:v>1397-06-20</c:v>
                </c:pt>
                <c:pt idx="233">
                  <c:v>1397-06-21</c:v>
                </c:pt>
                <c:pt idx="234">
                  <c:v>1397-06-24</c:v>
                </c:pt>
                <c:pt idx="235">
                  <c:v>1397-06-25</c:v>
                </c:pt>
                <c:pt idx="236">
                  <c:v>1397-06-26</c:v>
                </c:pt>
                <c:pt idx="237">
                  <c:v>1397-06-27</c:v>
                </c:pt>
                <c:pt idx="238">
                  <c:v>1397-06-31</c:v>
                </c:pt>
              </c:strCache>
            </c:strRef>
          </c:cat>
          <c:val>
            <c:numRef>
              <c:f>'نمودار شاخص بورس و فرابورس'!$B$364:$B$602</c:f>
              <c:numCache>
                <c:formatCode>#,##0</c:formatCode>
                <c:ptCount val="239"/>
                <c:pt idx="0">
                  <c:v>961.9</c:v>
                </c:pt>
                <c:pt idx="1">
                  <c:v>957.5</c:v>
                </c:pt>
                <c:pt idx="2">
                  <c:v>958.8</c:v>
                </c:pt>
                <c:pt idx="3">
                  <c:v>960.3</c:v>
                </c:pt>
                <c:pt idx="4">
                  <c:v>961</c:v>
                </c:pt>
                <c:pt idx="5">
                  <c:v>948.3</c:v>
                </c:pt>
                <c:pt idx="6">
                  <c:v>942.4</c:v>
                </c:pt>
                <c:pt idx="7">
                  <c:v>951.1</c:v>
                </c:pt>
                <c:pt idx="8">
                  <c:v>937.6</c:v>
                </c:pt>
                <c:pt idx="9">
                  <c:v>914.8</c:v>
                </c:pt>
                <c:pt idx="10">
                  <c:v>920.8</c:v>
                </c:pt>
                <c:pt idx="11">
                  <c:v>925.6</c:v>
                </c:pt>
                <c:pt idx="12">
                  <c:v>929.7</c:v>
                </c:pt>
                <c:pt idx="13">
                  <c:v>934.3</c:v>
                </c:pt>
                <c:pt idx="14">
                  <c:v>930.5</c:v>
                </c:pt>
                <c:pt idx="15">
                  <c:v>930.5</c:v>
                </c:pt>
                <c:pt idx="16">
                  <c:v>929.4</c:v>
                </c:pt>
                <c:pt idx="17">
                  <c:v>928.8</c:v>
                </c:pt>
                <c:pt idx="18">
                  <c:v>940.7</c:v>
                </c:pt>
                <c:pt idx="19">
                  <c:v>943.3</c:v>
                </c:pt>
                <c:pt idx="20">
                  <c:v>945.4</c:v>
                </c:pt>
                <c:pt idx="21">
                  <c:v>945.2</c:v>
                </c:pt>
                <c:pt idx="22">
                  <c:v>946.8</c:v>
                </c:pt>
                <c:pt idx="23">
                  <c:v>952.2</c:v>
                </c:pt>
                <c:pt idx="24">
                  <c:v>960.7</c:v>
                </c:pt>
                <c:pt idx="25">
                  <c:v>969.6</c:v>
                </c:pt>
                <c:pt idx="26">
                  <c:v>972.6</c:v>
                </c:pt>
                <c:pt idx="27">
                  <c:v>975</c:v>
                </c:pt>
                <c:pt idx="28">
                  <c:v>974.5</c:v>
                </c:pt>
                <c:pt idx="29">
                  <c:v>972</c:v>
                </c:pt>
                <c:pt idx="30">
                  <c:v>968.1</c:v>
                </c:pt>
                <c:pt idx="31">
                  <c:v>967.6</c:v>
                </c:pt>
                <c:pt idx="32">
                  <c:v>976.8</c:v>
                </c:pt>
                <c:pt idx="33">
                  <c:v>982.8</c:v>
                </c:pt>
                <c:pt idx="34">
                  <c:v>989.6</c:v>
                </c:pt>
                <c:pt idx="35">
                  <c:v>987.8</c:v>
                </c:pt>
                <c:pt idx="36">
                  <c:v>989.2</c:v>
                </c:pt>
                <c:pt idx="37">
                  <c:v>997</c:v>
                </c:pt>
                <c:pt idx="38">
                  <c:v>1008.6</c:v>
                </c:pt>
                <c:pt idx="39">
                  <c:v>1009.9</c:v>
                </c:pt>
                <c:pt idx="40">
                  <c:v>1012.4</c:v>
                </c:pt>
                <c:pt idx="41">
                  <c:v>1017.1</c:v>
                </c:pt>
                <c:pt idx="42">
                  <c:v>1031.0999999999999</c:v>
                </c:pt>
                <c:pt idx="43">
                  <c:v>1018.9</c:v>
                </c:pt>
                <c:pt idx="44">
                  <c:v>1026.7</c:v>
                </c:pt>
                <c:pt idx="45">
                  <c:v>1030.5</c:v>
                </c:pt>
                <c:pt idx="46">
                  <c:v>1022.9</c:v>
                </c:pt>
                <c:pt idx="47">
                  <c:v>1019.9</c:v>
                </c:pt>
                <c:pt idx="48">
                  <c:v>1020.7</c:v>
                </c:pt>
                <c:pt idx="49">
                  <c:v>1013.3</c:v>
                </c:pt>
                <c:pt idx="50">
                  <c:v>1016</c:v>
                </c:pt>
                <c:pt idx="51">
                  <c:v>1018.6</c:v>
                </c:pt>
                <c:pt idx="52">
                  <c:v>1022.9</c:v>
                </c:pt>
                <c:pt idx="53">
                  <c:v>1030.8</c:v>
                </c:pt>
                <c:pt idx="54">
                  <c:v>1042.3</c:v>
                </c:pt>
                <c:pt idx="55">
                  <c:v>1056</c:v>
                </c:pt>
                <c:pt idx="56">
                  <c:v>1064.2</c:v>
                </c:pt>
                <c:pt idx="57">
                  <c:v>1069.2</c:v>
                </c:pt>
                <c:pt idx="58">
                  <c:v>1077.5999999999999</c:v>
                </c:pt>
                <c:pt idx="59">
                  <c:v>1081.8</c:v>
                </c:pt>
                <c:pt idx="60">
                  <c:v>1092.5</c:v>
                </c:pt>
                <c:pt idx="61">
                  <c:v>1095.5999999999999</c:v>
                </c:pt>
                <c:pt idx="62">
                  <c:v>1105.4000000000001</c:v>
                </c:pt>
                <c:pt idx="63">
                  <c:v>1096.8</c:v>
                </c:pt>
                <c:pt idx="64">
                  <c:v>1082.5999999999999</c:v>
                </c:pt>
                <c:pt idx="65">
                  <c:v>1068.9000000000001</c:v>
                </c:pt>
                <c:pt idx="66">
                  <c:v>1033.3</c:v>
                </c:pt>
                <c:pt idx="67">
                  <c:v>1058.3</c:v>
                </c:pt>
                <c:pt idx="68">
                  <c:v>1055.7</c:v>
                </c:pt>
                <c:pt idx="69">
                  <c:v>1055.3</c:v>
                </c:pt>
                <c:pt idx="70">
                  <c:v>1063.5</c:v>
                </c:pt>
                <c:pt idx="71">
                  <c:v>1067.9000000000001</c:v>
                </c:pt>
                <c:pt idx="72">
                  <c:v>1074.9000000000001</c:v>
                </c:pt>
                <c:pt idx="73">
                  <c:v>1077.3</c:v>
                </c:pt>
                <c:pt idx="74">
                  <c:v>1076.5999999999999</c:v>
                </c:pt>
                <c:pt idx="75">
                  <c:v>1087.2</c:v>
                </c:pt>
                <c:pt idx="76">
                  <c:v>1086.3</c:v>
                </c:pt>
                <c:pt idx="77">
                  <c:v>1087.8</c:v>
                </c:pt>
                <c:pt idx="78">
                  <c:v>1092.7</c:v>
                </c:pt>
                <c:pt idx="79">
                  <c:v>1093</c:v>
                </c:pt>
                <c:pt idx="80">
                  <c:v>1083.5</c:v>
                </c:pt>
                <c:pt idx="81">
                  <c:v>1084.2</c:v>
                </c:pt>
                <c:pt idx="82">
                  <c:v>1084.9000000000001</c:v>
                </c:pt>
                <c:pt idx="83">
                  <c:v>1087.5</c:v>
                </c:pt>
                <c:pt idx="84">
                  <c:v>1090.3</c:v>
                </c:pt>
                <c:pt idx="85">
                  <c:v>1085.8</c:v>
                </c:pt>
                <c:pt idx="86">
                  <c:v>1085.5999999999999</c:v>
                </c:pt>
                <c:pt idx="87">
                  <c:v>1086</c:v>
                </c:pt>
                <c:pt idx="88">
                  <c:v>1084.0999999999999</c:v>
                </c:pt>
                <c:pt idx="89">
                  <c:v>1089.4000000000001</c:v>
                </c:pt>
                <c:pt idx="90">
                  <c:v>1082.8</c:v>
                </c:pt>
                <c:pt idx="91">
                  <c:v>1085.5999999999999</c:v>
                </c:pt>
                <c:pt idx="92">
                  <c:v>1092.2</c:v>
                </c:pt>
                <c:pt idx="93">
                  <c:v>1086.5999999999999</c:v>
                </c:pt>
                <c:pt idx="94">
                  <c:v>1103.8</c:v>
                </c:pt>
                <c:pt idx="95">
                  <c:v>1097.5999999999999</c:v>
                </c:pt>
                <c:pt idx="96">
                  <c:v>1092.3</c:v>
                </c:pt>
                <c:pt idx="97">
                  <c:v>1107.2</c:v>
                </c:pt>
                <c:pt idx="98">
                  <c:v>1107.8</c:v>
                </c:pt>
                <c:pt idx="99">
                  <c:v>1101.5999999999999</c:v>
                </c:pt>
                <c:pt idx="100">
                  <c:v>1099</c:v>
                </c:pt>
                <c:pt idx="101">
                  <c:v>1098.2</c:v>
                </c:pt>
                <c:pt idx="102">
                  <c:v>1097</c:v>
                </c:pt>
                <c:pt idx="103">
                  <c:v>1093.3</c:v>
                </c:pt>
                <c:pt idx="104">
                  <c:v>1094.4000000000001</c:v>
                </c:pt>
                <c:pt idx="105">
                  <c:v>1094.2</c:v>
                </c:pt>
                <c:pt idx="106">
                  <c:v>1091.8</c:v>
                </c:pt>
                <c:pt idx="107">
                  <c:v>1092.2</c:v>
                </c:pt>
                <c:pt idx="108">
                  <c:v>1080.0999999999999</c:v>
                </c:pt>
                <c:pt idx="109">
                  <c:v>1078.5999999999999</c:v>
                </c:pt>
                <c:pt idx="110">
                  <c:v>1082</c:v>
                </c:pt>
                <c:pt idx="111">
                  <c:v>1081.2</c:v>
                </c:pt>
                <c:pt idx="112">
                  <c:v>1080.2</c:v>
                </c:pt>
                <c:pt idx="113">
                  <c:v>1084.4000000000001</c:v>
                </c:pt>
                <c:pt idx="114">
                  <c:v>1080.7</c:v>
                </c:pt>
                <c:pt idx="115">
                  <c:v>1082.2</c:v>
                </c:pt>
                <c:pt idx="116">
                  <c:v>1078.0999999999999</c:v>
                </c:pt>
                <c:pt idx="117">
                  <c:v>1080.5999999999999</c:v>
                </c:pt>
                <c:pt idx="118">
                  <c:v>1079.5999999999999</c:v>
                </c:pt>
                <c:pt idx="119">
                  <c:v>1090.7</c:v>
                </c:pt>
                <c:pt idx="120">
                  <c:v>1096.5999999999999</c:v>
                </c:pt>
                <c:pt idx="121">
                  <c:v>1101.5</c:v>
                </c:pt>
                <c:pt idx="122">
                  <c:v>1103.8</c:v>
                </c:pt>
                <c:pt idx="123">
                  <c:v>1107.5999999999999</c:v>
                </c:pt>
                <c:pt idx="124">
                  <c:v>1106.9000000000001</c:v>
                </c:pt>
                <c:pt idx="125">
                  <c:v>1113.4000000000001</c:v>
                </c:pt>
                <c:pt idx="126">
                  <c:v>1106.7</c:v>
                </c:pt>
                <c:pt idx="127">
                  <c:v>1096.8</c:v>
                </c:pt>
                <c:pt idx="128">
                  <c:v>1085.8</c:v>
                </c:pt>
                <c:pt idx="129">
                  <c:v>1096.9000000000001</c:v>
                </c:pt>
                <c:pt idx="130">
                  <c:v>1074.5</c:v>
                </c:pt>
                <c:pt idx="131">
                  <c:v>1064.0999999999999</c:v>
                </c:pt>
                <c:pt idx="132">
                  <c:v>1065.5999999999999</c:v>
                </c:pt>
                <c:pt idx="133">
                  <c:v>1053.5</c:v>
                </c:pt>
                <c:pt idx="134">
                  <c:v>1056.4000000000001</c:v>
                </c:pt>
                <c:pt idx="135">
                  <c:v>1063.8</c:v>
                </c:pt>
                <c:pt idx="136">
                  <c:v>1066.5999999999999</c:v>
                </c:pt>
                <c:pt idx="137">
                  <c:v>1059.9000000000001</c:v>
                </c:pt>
                <c:pt idx="138">
                  <c:v>1055.8</c:v>
                </c:pt>
                <c:pt idx="139">
                  <c:v>1060.8</c:v>
                </c:pt>
                <c:pt idx="140">
                  <c:v>1060.7</c:v>
                </c:pt>
                <c:pt idx="141">
                  <c:v>1055.2</c:v>
                </c:pt>
                <c:pt idx="142">
                  <c:v>1051.5999999999999</c:v>
                </c:pt>
                <c:pt idx="143">
                  <c:v>1052.7</c:v>
                </c:pt>
                <c:pt idx="144">
                  <c:v>1057</c:v>
                </c:pt>
                <c:pt idx="145">
                  <c:v>1041.8</c:v>
                </c:pt>
                <c:pt idx="146">
                  <c:v>1047.5999999999999</c:v>
                </c:pt>
                <c:pt idx="147">
                  <c:v>1070.7</c:v>
                </c:pt>
                <c:pt idx="148">
                  <c:v>1078.5</c:v>
                </c:pt>
                <c:pt idx="149">
                  <c:v>1069.9000000000001</c:v>
                </c:pt>
                <c:pt idx="150">
                  <c:v>1074</c:v>
                </c:pt>
                <c:pt idx="151">
                  <c:v>1081.8</c:v>
                </c:pt>
                <c:pt idx="152">
                  <c:v>1090.4000000000001</c:v>
                </c:pt>
                <c:pt idx="153">
                  <c:v>1093.3</c:v>
                </c:pt>
                <c:pt idx="154">
                  <c:v>1097.8</c:v>
                </c:pt>
                <c:pt idx="155">
                  <c:v>1107.0999999999999</c:v>
                </c:pt>
                <c:pt idx="156">
                  <c:v>1109.7</c:v>
                </c:pt>
                <c:pt idx="157">
                  <c:v>1106.7</c:v>
                </c:pt>
                <c:pt idx="158">
                  <c:v>1102.8</c:v>
                </c:pt>
                <c:pt idx="159">
                  <c:v>1107</c:v>
                </c:pt>
                <c:pt idx="160">
                  <c:v>1110.9195</c:v>
                </c:pt>
                <c:pt idx="161">
                  <c:v>1107.3446300000001</c:v>
                </c:pt>
                <c:pt idx="162">
                  <c:v>1102.8724</c:v>
                </c:pt>
                <c:pt idx="163">
                  <c:v>1100.09105</c:v>
                </c:pt>
                <c:pt idx="164">
                  <c:v>1110.2983400000001</c:v>
                </c:pt>
                <c:pt idx="165">
                  <c:v>1112.1315999999999</c:v>
                </c:pt>
                <c:pt idx="166">
                  <c:v>1111.62978</c:v>
                </c:pt>
                <c:pt idx="167">
                  <c:v>1107.3957700000001</c:v>
                </c:pt>
                <c:pt idx="168">
                  <c:v>1104.57581</c:v>
                </c:pt>
                <c:pt idx="169">
                  <c:v>1108.2694899999999</c:v>
                </c:pt>
                <c:pt idx="170">
                  <c:v>1116.5847900000001</c:v>
                </c:pt>
                <c:pt idx="171">
                  <c:v>1153.7468799999999</c:v>
                </c:pt>
                <c:pt idx="172">
                  <c:v>1191.3641600000001</c:v>
                </c:pt>
                <c:pt idx="173">
                  <c:v>1201.7330300000001</c:v>
                </c:pt>
                <c:pt idx="174">
                  <c:v>1213.5294699999999</c:v>
                </c:pt>
                <c:pt idx="175">
                  <c:v>1241.6081300000001</c:v>
                </c:pt>
                <c:pt idx="176">
                  <c:v>1258.25936</c:v>
                </c:pt>
                <c:pt idx="177">
                  <c:v>1287.8001200000001</c:v>
                </c:pt>
                <c:pt idx="178">
                  <c:v>1317.34376</c:v>
                </c:pt>
                <c:pt idx="179">
                  <c:v>1296.45271</c:v>
                </c:pt>
                <c:pt idx="180">
                  <c:v>1269.4734000000001</c:v>
                </c:pt>
                <c:pt idx="181">
                  <c:v>1266.9013299999999</c:v>
                </c:pt>
                <c:pt idx="182">
                  <c:v>1230.48227</c:v>
                </c:pt>
                <c:pt idx="183">
                  <c:v>1230.6748700000001</c:v>
                </c:pt>
                <c:pt idx="184">
                  <c:v>1250.2591500000001</c:v>
                </c:pt>
                <c:pt idx="185">
                  <c:v>1252.8322000000001</c:v>
                </c:pt>
                <c:pt idx="186">
                  <c:v>1244.4141500000001</c:v>
                </c:pt>
                <c:pt idx="187">
                  <c:v>1239.9880000000001</c:v>
                </c:pt>
                <c:pt idx="188">
                  <c:v>1237.6007999999999</c:v>
                </c:pt>
                <c:pt idx="189">
                  <c:v>1225.78657</c:v>
                </c:pt>
                <c:pt idx="190">
                  <c:v>1225.1324</c:v>
                </c:pt>
                <c:pt idx="191">
                  <c:v>1218.7318499999999</c:v>
                </c:pt>
                <c:pt idx="192">
                  <c:v>1215.41319</c:v>
                </c:pt>
                <c:pt idx="193">
                  <c:v>1209.65365</c:v>
                </c:pt>
                <c:pt idx="194">
                  <c:v>1210.7707</c:v>
                </c:pt>
                <c:pt idx="195">
                  <c:v>1213.7518</c:v>
                </c:pt>
                <c:pt idx="196">
                  <c:v>1222.3439800000001</c:v>
                </c:pt>
                <c:pt idx="197">
                  <c:v>1219.1206400000001</c:v>
                </c:pt>
                <c:pt idx="198">
                  <c:v>1218.6916900000001</c:v>
                </c:pt>
                <c:pt idx="199">
                  <c:v>1232.5045700000001</c:v>
                </c:pt>
                <c:pt idx="200">
                  <c:v>1275.0970199999999</c:v>
                </c:pt>
                <c:pt idx="201">
                  <c:v>1294.23965</c:v>
                </c:pt>
                <c:pt idx="202">
                  <c:v>1337.1614199999999</c:v>
                </c:pt>
                <c:pt idx="203">
                  <c:v>1394.74415</c:v>
                </c:pt>
                <c:pt idx="204">
                  <c:v>1428.5154299999999</c:v>
                </c:pt>
                <c:pt idx="205">
                  <c:v>1419.05025</c:v>
                </c:pt>
                <c:pt idx="206">
                  <c:v>1473.9136900000001</c:v>
                </c:pt>
                <c:pt idx="207">
                  <c:v>1527.2887800000001</c:v>
                </c:pt>
                <c:pt idx="208">
                  <c:v>1532.1488899999999</c:v>
                </c:pt>
                <c:pt idx="209">
                  <c:v>1499.59653</c:v>
                </c:pt>
                <c:pt idx="210">
                  <c:v>1479.23441</c:v>
                </c:pt>
                <c:pt idx="211">
                  <c:v>1491.45218</c:v>
                </c:pt>
                <c:pt idx="212">
                  <c:v>1483.2958799999999</c:v>
                </c:pt>
                <c:pt idx="213">
                  <c:v>1501.41779</c:v>
                </c:pt>
                <c:pt idx="214">
                  <c:v>1500.8437799999999</c:v>
                </c:pt>
                <c:pt idx="215">
                  <c:v>1505.8932500000001</c:v>
                </c:pt>
                <c:pt idx="216">
                  <c:v>1537.47165</c:v>
                </c:pt>
                <c:pt idx="217">
                  <c:v>1555.7409399999999</c:v>
                </c:pt>
                <c:pt idx="218">
                  <c:v>1553.2737299999999</c:v>
                </c:pt>
                <c:pt idx="219">
                  <c:v>1545.06024</c:v>
                </c:pt>
                <c:pt idx="220">
                  <c:v>1561.7832800000001</c:v>
                </c:pt>
                <c:pt idx="221">
                  <c:v>1578.1650299999999</c:v>
                </c:pt>
                <c:pt idx="222">
                  <c:v>1550.19434</c:v>
                </c:pt>
                <c:pt idx="223">
                  <c:v>1556.3634999999999</c:v>
                </c:pt>
                <c:pt idx="224">
                  <c:v>1545.2335399999999</c:v>
                </c:pt>
                <c:pt idx="225">
                  <c:v>1506.90111</c:v>
                </c:pt>
                <c:pt idx="226">
                  <c:v>1527.16128</c:v>
                </c:pt>
                <c:pt idx="227">
                  <c:v>1568.7114300000001</c:v>
                </c:pt>
                <c:pt idx="228">
                  <c:v>1579.92517</c:v>
                </c:pt>
                <c:pt idx="229">
                  <c:v>1615.0591999999999</c:v>
                </c:pt>
                <c:pt idx="230">
                  <c:v>1642.76819</c:v>
                </c:pt>
                <c:pt idx="231">
                  <c:v>1686.32518</c:v>
                </c:pt>
                <c:pt idx="232">
                  <c:v>1695.97468</c:v>
                </c:pt>
                <c:pt idx="233">
                  <c:v>1771.2571600000001</c:v>
                </c:pt>
                <c:pt idx="234">
                  <c:v>1805.57969</c:v>
                </c:pt>
                <c:pt idx="235">
                  <c:v>1794.7937300000001</c:v>
                </c:pt>
                <c:pt idx="236">
                  <c:v>1837.2025599999999</c:v>
                </c:pt>
                <c:pt idx="237">
                  <c:v>1858.56987</c:v>
                </c:pt>
                <c:pt idx="238">
                  <c:v>1878.67867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35680"/>
        <c:axId val="599434112"/>
      </c:lineChart>
      <c:catAx>
        <c:axId val="53291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99436072"/>
        <c:crosses val="autoZero"/>
        <c:auto val="1"/>
        <c:lblAlgn val="ctr"/>
        <c:lblOffset val="100"/>
        <c:noMultiLvlLbl val="0"/>
      </c:catAx>
      <c:valAx>
        <c:axId val="599436072"/>
        <c:scaling>
          <c:orientation val="minMax"/>
          <c:min val="7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lang="fa-IR" sz="900" b="1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900" b="1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rPr>
                  <a:t>شاخص کل بورس</a:t>
                </a:r>
              </a:p>
            </c:rich>
          </c:tx>
          <c:layout>
            <c:manualLayout>
              <c:xMode val="edge"/>
              <c:yMode val="edge"/>
              <c:x val="0"/>
              <c:y val="0.320399743622668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2916688"/>
        <c:crosses val="autoZero"/>
        <c:crossBetween val="between"/>
      </c:valAx>
      <c:valAx>
        <c:axId val="599434112"/>
        <c:scaling>
          <c:orientation val="minMax"/>
          <c:min val="700"/>
        </c:scaling>
        <c:delete val="0"/>
        <c:axPos val="r"/>
        <c:title>
          <c:tx>
            <c:rich>
              <a:bodyPr/>
              <a:lstStyle/>
              <a:p>
                <a:pPr>
                  <a:defRPr sz="900">
                    <a:solidFill>
                      <a:schemeClr val="bg1">
                        <a:lumMod val="75000"/>
                      </a:schemeClr>
                    </a:solidFill>
                    <a:cs typeface="B Mitra" panose="00000400000000000000" pitchFamily="2" charset="-78"/>
                  </a:defRPr>
                </a:pPr>
                <a:r>
                  <a:rPr lang="fa-IR" sz="900">
                    <a:solidFill>
                      <a:schemeClr val="bg1">
                        <a:lumMod val="75000"/>
                      </a:schemeClr>
                    </a:solidFill>
                    <a:cs typeface="B Mitra" panose="00000400000000000000" pitchFamily="2" charset="-78"/>
                  </a:rPr>
                  <a:t>شاخص کل فرابورس</a:t>
                </a:r>
                <a:endParaRPr lang="en-US" sz="900">
                  <a:solidFill>
                    <a:schemeClr val="bg1">
                      <a:lumMod val="7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96390681822618407"/>
              <c:y val="0.3190960880412540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99435680"/>
        <c:crosses val="max"/>
        <c:crossBetween val="between"/>
      </c:valAx>
      <c:catAx>
        <c:axId val="59943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943411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24908004381497"/>
          <c:y val="0.95469996632705301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MSCI!$F$323:$F$561</c:f>
              <c:numCache>
                <c:formatCode>General</c:formatCode>
                <c:ptCount val="239"/>
                <c:pt idx="0">
                  <c:v>8.9874222991368713E-2</c:v>
                </c:pt>
                <c:pt idx="1">
                  <c:v>9.079894173476255E-2</c:v>
                </c:pt>
                <c:pt idx="2">
                  <c:v>9.2420499074193474E-2</c:v>
                </c:pt>
                <c:pt idx="3">
                  <c:v>9.3877534587413658E-2</c:v>
                </c:pt>
                <c:pt idx="4">
                  <c:v>8.656382991500533E-2</c:v>
                </c:pt>
                <c:pt idx="5">
                  <c:v>8.3894291197982529E-2</c:v>
                </c:pt>
                <c:pt idx="6">
                  <c:v>8.0393287087648257E-2</c:v>
                </c:pt>
                <c:pt idx="7">
                  <c:v>7.8342008715116318E-2</c:v>
                </c:pt>
                <c:pt idx="8">
                  <c:v>6.6122055947009928E-2</c:v>
                </c:pt>
                <c:pt idx="9">
                  <c:v>6.2737252822876233E-2</c:v>
                </c:pt>
                <c:pt idx="10">
                  <c:v>6.051477284291451E-2</c:v>
                </c:pt>
                <c:pt idx="11">
                  <c:v>5.4794538317650243E-2</c:v>
                </c:pt>
                <c:pt idx="12">
                  <c:v>4.7460995931071004E-2</c:v>
                </c:pt>
                <c:pt idx="13">
                  <c:v>4.3896640787284946E-2</c:v>
                </c:pt>
                <c:pt idx="14">
                  <c:v>3.756959567801621E-2</c:v>
                </c:pt>
                <c:pt idx="15">
                  <c:v>4.2571391728556396E-2</c:v>
                </c:pt>
                <c:pt idx="16">
                  <c:v>4.2464820003981218E-2</c:v>
                </c:pt>
                <c:pt idx="17">
                  <c:v>4.5419840006138745E-2</c:v>
                </c:pt>
                <c:pt idx="18">
                  <c:v>4.7764731752468537E-2</c:v>
                </c:pt>
                <c:pt idx="19">
                  <c:v>4.8732115936172882E-2</c:v>
                </c:pt>
                <c:pt idx="20">
                  <c:v>5.4558209814361769E-2</c:v>
                </c:pt>
                <c:pt idx="21">
                  <c:v>5.8016453558194181E-2</c:v>
                </c:pt>
                <c:pt idx="22">
                  <c:v>5.9872366106395791E-2</c:v>
                </c:pt>
                <c:pt idx="23">
                  <c:v>6.320998041521797E-2</c:v>
                </c:pt>
                <c:pt idx="24">
                  <c:v>6.1452442422752274E-2</c:v>
                </c:pt>
                <c:pt idx="25">
                  <c:v>6.3084210890286485E-2</c:v>
                </c:pt>
                <c:pt idx="26">
                  <c:v>6.782617618387965E-2</c:v>
                </c:pt>
                <c:pt idx="27">
                  <c:v>6.6486939928152022E-2</c:v>
                </c:pt>
                <c:pt idx="28">
                  <c:v>7.292663353807205E-2</c:v>
                </c:pt>
                <c:pt idx="29">
                  <c:v>7.8014734794395801E-2</c:v>
                </c:pt>
                <c:pt idx="30">
                  <c:v>7.8950838832461123E-2</c:v>
                </c:pt>
                <c:pt idx="31">
                  <c:v>8.2407127326502794E-2</c:v>
                </c:pt>
                <c:pt idx="32">
                  <c:v>8.4327809879496618E-2</c:v>
                </c:pt>
                <c:pt idx="33">
                  <c:v>8.4807223735129611E-2</c:v>
                </c:pt>
                <c:pt idx="34">
                  <c:v>8.9658264213286376E-2</c:v>
                </c:pt>
                <c:pt idx="35">
                  <c:v>9.0784112322959798E-2</c:v>
                </c:pt>
                <c:pt idx="36">
                  <c:v>8.9399188204972946E-2</c:v>
                </c:pt>
                <c:pt idx="37">
                  <c:v>9.0445673957744166E-2</c:v>
                </c:pt>
                <c:pt idx="38">
                  <c:v>9.4940912287660773E-2</c:v>
                </c:pt>
                <c:pt idx="39">
                  <c:v>0.10138575933635963</c:v>
                </c:pt>
                <c:pt idx="40">
                  <c:v>0.11642086646207295</c:v>
                </c:pt>
                <c:pt idx="41">
                  <c:v>0.1226388194947643</c:v>
                </c:pt>
                <c:pt idx="42">
                  <c:v>0.12737024817061715</c:v>
                </c:pt>
                <c:pt idx="43">
                  <c:v>0.12370366577520109</c:v>
                </c:pt>
                <c:pt idx="44">
                  <c:v>0.12120079818965124</c:v>
                </c:pt>
                <c:pt idx="45">
                  <c:v>0.12004960046251911</c:v>
                </c:pt>
                <c:pt idx="46">
                  <c:v>0.11588166991518323</c:v>
                </c:pt>
                <c:pt idx="47">
                  <c:v>0.10940887242723596</c:v>
                </c:pt>
                <c:pt idx="48">
                  <c:v>0.10721522172842568</c:v>
                </c:pt>
                <c:pt idx="49">
                  <c:v>0.10741595813494653</c:v>
                </c:pt>
                <c:pt idx="50">
                  <c:v>0.10050672507092462</c:v>
                </c:pt>
                <c:pt idx="51">
                  <c:v>9.1458566730511892E-2</c:v>
                </c:pt>
                <c:pt idx="52">
                  <c:v>9.4762937392285362E-2</c:v>
                </c:pt>
                <c:pt idx="53">
                  <c:v>9.6668232699542944E-2</c:v>
                </c:pt>
                <c:pt idx="54">
                  <c:v>9.5801011957023618E-2</c:v>
                </c:pt>
                <c:pt idx="55">
                  <c:v>0.10469403884275041</c:v>
                </c:pt>
                <c:pt idx="56">
                  <c:v>0.10590802543481348</c:v>
                </c:pt>
                <c:pt idx="57">
                  <c:v>0.10531175502803602</c:v>
                </c:pt>
                <c:pt idx="58">
                  <c:v>0.10308273378052424</c:v>
                </c:pt>
                <c:pt idx="59">
                  <c:v>0.10119353314570967</c:v>
                </c:pt>
                <c:pt idx="60">
                  <c:v>0.11423878838351853</c:v>
                </c:pt>
                <c:pt idx="61">
                  <c:v>0.11289816130294228</c:v>
                </c:pt>
                <c:pt idx="62">
                  <c:v>0.10914264060783951</c:v>
                </c:pt>
                <c:pt idx="63">
                  <c:v>0.10804889136461715</c:v>
                </c:pt>
                <c:pt idx="64">
                  <c:v>0.10524167210973223</c:v>
                </c:pt>
                <c:pt idx="65">
                  <c:v>0.10929012648924386</c:v>
                </c:pt>
                <c:pt idx="66">
                  <c:v>0.11261213102401979</c:v>
                </c:pt>
                <c:pt idx="67">
                  <c:v>0.11065375517858267</c:v>
                </c:pt>
                <c:pt idx="68">
                  <c:v>0.10530065725426097</c:v>
                </c:pt>
                <c:pt idx="69">
                  <c:v>9.3404712679874491E-2</c:v>
                </c:pt>
                <c:pt idx="70">
                  <c:v>9.3720126662949266E-2</c:v>
                </c:pt>
                <c:pt idx="71">
                  <c:v>9.5203684853800707E-2</c:v>
                </c:pt>
                <c:pt idx="72">
                  <c:v>0.10274393918091063</c:v>
                </c:pt>
                <c:pt idx="73">
                  <c:v>0.10307653107972947</c:v>
                </c:pt>
                <c:pt idx="74">
                  <c:v>0.10906647655939472</c:v>
                </c:pt>
                <c:pt idx="75">
                  <c:v>0.10940072658347799</c:v>
                </c:pt>
                <c:pt idx="76">
                  <c:v>0.10187323485570543</c:v>
                </c:pt>
                <c:pt idx="77">
                  <c:v>9.9673975916285462E-2</c:v>
                </c:pt>
                <c:pt idx="78">
                  <c:v>0.12164271612873612</c:v>
                </c:pt>
                <c:pt idx="79">
                  <c:v>0.11384787123769313</c:v>
                </c:pt>
                <c:pt idx="80">
                  <c:v>0.11579979379747884</c:v>
                </c:pt>
                <c:pt idx="81">
                  <c:v>0.11242162046343962</c:v>
                </c:pt>
                <c:pt idx="82">
                  <c:v>0.12037932157271558</c:v>
                </c:pt>
                <c:pt idx="83">
                  <c:v>0.12704558184598169</c:v>
                </c:pt>
                <c:pt idx="84">
                  <c:v>0.14115915265910339</c:v>
                </c:pt>
                <c:pt idx="85">
                  <c:v>0.14292432194596749</c:v>
                </c:pt>
                <c:pt idx="86">
                  <c:v>0.14939957528169701</c:v>
                </c:pt>
                <c:pt idx="87">
                  <c:v>0.14822083602063829</c:v>
                </c:pt>
                <c:pt idx="88">
                  <c:v>0.14778844727399831</c:v>
                </c:pt>
                <c:pt idx="89">
                  <c:v>0.14223889463101846</c:v>
                </c:pt>
                <c:pt idx="90">
                  <c:v>0.13644327693811187</c:v>
                </c:pt>
                <c:pt idx="91">
                  <c:v>0.13781620508925929</c:v>
                </c:pt>
                <c:pt idx="92">
                  <c:v>0.1385971420256622</c:v>
                </c:pt>
                <c:pt idx="93">
                  <c:v>0.13883033720773419</c:v>
                </c:pt>
                <c:pt idx="94">
                  <c:v>0.13264671132802586</c:v>
                </c:pt>
                <c:pt idx="95">
                  <c:v>0.13876417478879177</c:v>
                </c:pt>
                <c:pt idx="96">
                  <c:v>0.14810001169223574</c:v>
                </c:pt>
                <c:pt idx="97">
                  <c:v>0.16904971090837417</c:v>
                </c:pt>
                <c:pt idx="98">
                  <c:v>0.18148809560590973</c:v>
                </c:pt>
                <c:pt idx="99">
                  <c:v>0.18251153066835757</c:v>
                </c:pt>
                <c:pt idx="100">
                  <c:v>0.18475873659578901</c:v>
                </c:pt>
                <c:pt idx="101">
                  <c:v>0.18336988439950952</c:v>
                </c:pt>
                <c:pt idx="102">
                  <c:v>0.2039829331290548</c:v>
                </c:pt>
                <c:pt idx="103">
                  <c:v>0.21724929389548797</c:v>
                </c:pt>
                <c:pt idx="104">
                  <c:v>0.22564984423676004</c:v>
                </c:pt>
                <c:pt idx="105">
                  <c:v>0.22444150037674082</c:v>
                </c:pt>
                <c:pt idx="106">
                  <c:v>0.22528720670747671</c:v>
                </c:pt>
                <c:pt idx="107">
                  <c:v>0.21565155408827441</c:v>
                </c:pt>
                <c:pt idx="108">
                  <c:v>0.19750052631051318</c:v>
                </c:pt>
                <c:pt idx="109">
                  <c:v>0.20724967938984928</c:v>
                </c:pt>
                <c:pt idx="110">
                  <c:v>0.21078521411156093</c:v>
                </c:pt>
                <c:pt idx="111">
                  <c:v>0.21589687690123704</c:v>
                </c:pt>
                <c:pt idx="112">
                  <c:v>0.21909131316252362</c:v>
                </c:pt>
                <c:pt idx="113">
                  <c:v>0.21840962122564545</c:v>
                </c:pt>
                <c:pt idx="114">
                  <c:v>0.21954847620530615</c:v>
                </c:pt>
                <c:pt idx="115">
                  <c:v>0.21975731511610941</c:v>
                </c:pt>
                <c:pt idx="116">
                  <c:v>0.22011609292508005</c:v>
                </c:pt>
                <c:pt idx="117">
                  <c:v>0.22920893785102314</c:v>
                </c:pt>
                <c:pt idx="118">
                  <c:v>0.23665895042100193</c:v>
                </c:pt>
                <c:pt idx="119">
                  <c:v>0.24174339027488645</c:v>
                </c:pt>
                <c:pt idx="120">
                  <c:v>0.24690666369895231</c:v>
                </c:pt>
                <c:pt idx="121">
                  <c:v>0.25086300424104957</c:v>
                </c:pt>
                <c:pt idx="122">
                  <c:v>0.24642660733295996</c:v>
                </c:pt>
                <c:pt idx="123">
                  <c:v>0.23731768582881307</c:v>
                </c:pt>
                <c:pt idx="124">
                  <c:v>0.24520431378193219</c:v>
                </c:pt>
                <c:pt idx="125">
                  <c:v>0.25255245020071193</c:v>
                </c:pt>
                <c:pt idx="126">
                  <c:v>0.25558548386079361</c:v>
                </c:pt>
                <c:pt idx="127">
                  <c:v>0.26973345380330249</c:v>
                </c:pt>
                <c:pt idx="128">
                  <c:v>0.27374469884303454</c:v>
                </c:pt>
                <c:pt idx="129">
                  <c:v>0.27449330301708441</c:v>
                </c:pt>
                <c:pt idx="130">
                  <c:v>0.26832099429525935</c:v>
                </c:pt>
                <c:pt idx="131">
                  <c:v>0.25874471212677053</c:v>
                </c:pt>
                <c:pt idx="132">
                  <c:v>0.25320036832129111</c:v>
                </c:pt>
                <c:pt idx="133">
                  <c:v>0.26342732471397645</c:v>
                </c:pt>
                <c:pt idx="134">
                  <c:v>0.27605085277452734</c:v>
                </c:pt>
                <c:pt idx="135">
                  <c:v>0.27815991437819787</c:v>
                </c:pt>
                <c:pt idx="136">
                  <c:v>0.28196878663827118</c:v>
                </c:pt>
                <c:pt idx="137">
                  <c:v>0.27377615090013796</c:v>
                </c:pt>
                <c:pt idx="138">
                  <c:v>0.27518074611161447</c:v>
                </c:pt>
                <c:pt idx="139">
                  <c:v>0.27710735151685562</c:v>
                </c:pt>
                <c:pt idx="140">
                  <c:v>0.28010990827527049</c:v>
                </c:pt>
                <c:pt idx="141">
                  <c:v>0.27871335684730858</c:v>
                </c:pt>
                <c:pt idx="142">
                  <c:v>0.27677070968646844</c:v>
                </c:pt>
                <c:pt idx="143">
                  <c:v>0.27152327318282099</c:v>
                </c:pt>
                <c:pt idx="144">
                  <c:v>0.26492833035434682</c:v>
                </c:pt>
                <c:pt idx="145">
                  <c:v>0.26421156188754358</c:v>
                </c:pt>
                <c:pt idx="146">
                  <c:v>0.26232267928986763</c:v>
                </c:pt>
                <c:pt idx="147">
                  <c:v>0.26090292827010741</c:v>
                </c:pt>
                <c:pt idx="148">
                  <c:v>0.26017120718535813</c:v>
                </c:pt>
                <c:pt idx="149">
                  <c:v>0.25812094241846295</c:v>
                </c:pt>
                <c:pt idx="150">
                  <c:v>0.25541832582014501</c:v>
                </c:pt>
                <c:pt idx="151">
                  <c:v>0.25471609355244906</c:v>
                </c:pt>
                <c:pt idx="152">
                  <c:v>0.25231597517083904</c:v>
                </c:pt>
                <c:pt idx="153">
                  <c:v>0.25189738135558226</c:v>
                </c:pt>
                <c:pt idx="154">
                  <c:v>0.25572275138037015</c:v>
                </c:pt>
                <c:pt idx="155">
                  <c:v>0.2582831923654596</c:v>
                </c:pt>
                <c:pt idx="156">
                  <c:v>0.25053750698335842</c:v>
                </c:pt>
                <c:pt idx="157">
                  <c:v>0.25252472643371648</c:v>
                </c:pt>
                <c:pt idx="158">
                  <c:v>0.26254792850541731</c:v>
                </c:pt>
                <c:pt idx="159">
                  <c:v>0.25172179737825529</c:v>
                </c:pt>
                <c:pt idx="160">
                  <c:v>0.25217545100813576</c:v>
                </c:pt>
                <c:pt idx="161">
                  <c:v>0.25530052926688684</c:v>
                </c:pt>
                <c:pt idx="162">
                  <c:v>0.25640861702266471</c:v>
                </c:pt>
                <c:pt idx="163">
                  <c:v>0.25656162078972722</c:v>
                </c:pt>
                <c:pt idx="164">
                  <c:v>0.24938106953256511</c:v>
                </c:pt>
                <c:pt idx="165">
                  <c:v>0.2466361578508578</c:v>
                </c:pt>
                <c:pt idx="166">
                  <c:v>0.25077642255967203</c:v>
                </c:pt>
                <c:pt idx="167">
                  <c:v>0.25234735879406589</c:v>
                </c:pt>
                <c:pt idx="168">
                  <c:v>0.25277084663146288</c:v>
                </c:pt>
                <c:pt idx="169">
                  <c:v>0.24741313975489931</c:v>
                </c:pt>
                <c:pt idx="170">
                  <c:v>0.24124158687294495</c:v>
                </c:pt>
                <c:pt idx="171">
                  <c:v>0.25079623063836243</c:v>
                </c:pt>
                <c:pt idx="172">
                  <c:v>0.24530987940517379</c:v>
                </c:pt>
                <c:pt idx="173">
                  <c:v>0.23754734611148165</c:v>
                </c:pt>
                <c:pt idx="174">
                  <c:v>0.23281539781455018</c:v>
                </c:pt>
                <c:pt idx="175">
                  <c:v>0.22274856032304058</c:v>
                </c:pt>
                <c:pt idx="176">
                  <c:v>0.22257475771894897</c:v>
                </c:pt>
                <c:pt idx="177">
                  <c:v>0.21867540662360474</c:v>
                </c:pt>
                <c:pt idx="178">
                  <c:v>0.21401473397415893</c:v>
                </c:pt>
                <c:pt idx="179">
                  <c:v>0.2076321927218121</c:v>
                </c:pt>
                <c:pt idx="180">
                  <c:v>0.20372403299472297</c:v>
                </c:pt>
                <c:pt idx="181">
                  <c:v>0.20247446326448104</c:v>
                </c:pt>
                <c:pt idx="182">
                  <c:v>0.19537039722481087</c:v>
                </c:pt>
                <c:pt idx="183">
                  <c:v>0.18760155484402419</c:v>
                </c:pt>
                <c:pt idx="184">
                  <c:v>0.18104421857353836</c:v>
                </c:pt>
                <c:pt idx="185">
                  <c:v>0.17576061379274832</c:v>
                </c:pt>
                <c:pt idx="186">
                  <c:v>0.17373701658566931</c:v>
                </c:pt>
                <c:pt idx="187">
                  <c:v>0.16689352635207122</c:v>
                </c:pt>
                <c:pt idx="188">
                  <c:v>0.16314486649813453</c:v>
                </c:pt>
                <c:pt idx="189">
                  <c:v>0.16541722071349119</c:v>
                </c:pt>
                <c:pt idx="190">
                  <c:v>0.17052315141329411</c:v>
                </c:pt>
                <c:pt idx="191">
                  <c:v>0.17558540178224158</c:v>
                </c:pt>
                <c:pt idx="192">
                  <c:v>0.17863468778283975</c:v>
                </c:pt>
                <c:pt idx="193">
                  <c:v>0.18084974311579161</c:v>
                </c:pt>
                <c:pt idx="194">
                  <c:v>0.18588558806293087</c:v>
                </c:pt>
                <c:pt idx="195">
                  <c:v>0.18444196782361999</c:v>
                </c:pt>
                <c:pt idx="196">
                  <c:v>0.18464974669960821</c:v>
                </c:pt>
                <c:pt idx="197">
                  <c:v>0.18933881920388185</c:v>
                </c:pt>
                <c:pt idx="198">
                  <c:v>0.18983710095988493</c:v>
                </c:pt>
                <c:pt idx="199">
                  <c:v>0.18842171340570801</c:v>
                </c:pt>
                <c:pt idx="200">
                  <c:v>0.18527410814968603</c:v>
                </c:pt>
                <c:pt idx="201">
                  <c:v>0.17720554135790878</c:v>
                </c:pt>
                <c:pt idx="202">
                  <c:v>0.17981624257950091</c:v>
                </c:pt>
                <c:pt idx="203">
                  <c:v>0.17875756245963004</c:v>
                </c:pt>
                <c:pt idx="204">
                  <c:v>0.17756926399455675</c:v>
                </c:pt>
                <c:pt idx="205">
                  <c:v>0.17577409663052634</c:v>
                </c:pt>
                <c:pt idx="206">
                  <c:v>0.18111940999392018</c:v>
                </c:pt>
                <c:pt idx="207">
                  <c:v>0.1888005927159373</c:v>
                </c:pt>
                <c:pt idx="208">
                  <c:v>0.190935379782875</c:v>
                </c:pt>
                <c:pt idx="209">
                  <c:v>0.19333387155872139</c:v>
                </c:pt>
                <c:pt idx="210">
                  <c:v>0.1913050390432387</c:v>
                </c:pt>
                <c:pt idx="211">
                  <c:v>0.19378145671444003</c:v>
                </c:pt>
                <c:pt idx="212">
                  <c:v>0.20033003916879943</c:v>
                </c:pt>
                <c:pt idx="213">
                  <c:v>0.24308004789458182</c:v>
                </c:pt>
                <c:pt idx="214">
                  <c:v>0.28296915561443958</c:v>
                </c:pt>
                <c:pt idx="215">
                  <c:v>0.30878407225678517</c:v>
                </c:pt>
                <c:pt idx="216">
                  <c:v>0.33859491906525685</c:v>
                </c:pt>
                <c:pt idx="217">
                  <c:v>0.37073082293278481</c:v>
                </c:pt>
                <c:pt idx="218">
                  <c:v>0.37671239289404124</c:v>
                </c:pt>
                <c:pt idx="219">
                  <c:v>0.41339871350192348</c:v>
                </c:pt>
                <c:pt idx="220">
                  <c:v>0.45808275436002344</c:v>
                </c:pt>
                <c:pt idx="221">
                  <c:v>0.43962483768539373</c:v>
                </c:pt>
                <c:pt idx="222">
                  <c:v>0.4115424097378515</c:v>
                </c:pt>
                <c:pt idx="223">
                  <c:v>0.41647917984357896</c:v>
                </c:pt>
                <c:pt idx="224">
                  <c:v>0.38194971056301941</c:v>
                </c:pt>
                <c:pt idx="225">
                  <c:v>0.39752585313765265</c:v>
                </c:pt>
                <c:pt idx="226">
                  <c:v>0.42744657548170695</c:v>
                </c:pt>
                <c:pt idx="227">
                  <c:v>0.4275434804954843</c:v>
                </c:pt>
                <c:pt idx="228">
                  <c:v>0.40990517397889681</c:v>
                </c:pt>
                <c:pt idx="229">
                  <c:v>0.40926204436353286</c:v>
                </c:pt>
                <c:pt idx="230">
                  <c:v>0.40970925507900691</c:v>
                </c:pt>
                <c:pt idx="231">
                  <c:v>0.39142122891682618</c:v>
                </c:pt>
                <c:pt idx="232">
                  <c:v>0.38076051956349755</c:v>
                </c:pt>
                <c:pt idx="233">
                  <c:v>0.3682561207514301</c:v>
                </c:pt>
                <c:pt idx="234">
                  <c:v>0.36198130440807796</c:v>
                </c:pt>
                <c:pt idx="235">
                  <c:v>0.35589463633344409</c:v>
                </c:pt>
                <c:pt idx="236">
                  <c:v>0.35551621439423653</c:v>
                </c:pt>
                <c:pt idx="237">
                  <c:v>0.35949050263059124</c:v>
                </c:pt>
                <c:pt idx="238">
                  <c:v>0.3668636461829069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MSCI!$G$323:$G$561</c:f>
              <c:numCache>
                <c:formatCode>General</c:formatCode>
                <c:ptCount val="239"/>
                <c:pt idx="0">
                  <c:v>0.226042685063917</c:v>
                </c:pt>
                <c:pt idx="1">
                  <c:v>0.22311608610207667</c:v>
                </c:pt>
                <c:pt idx="2">
                  <c:v>0.22297608625535648</c:v>
                </c:pt>
                <c:pt idx="3">
                  <c:v>0.21995727869906756</c:v>
                </c:pt>
                <c:pt idx="4">
                  <c:v>0.22407227707746014</c:v>
                </c:pt>
                <c:pt idx="5">
                  <c:v>0.22544603833307253</c:v>
                </c:pt>
                <c:pt idx="6">
                  <c:v>0.22682084915429757</c:v>
                </c:pt>
                <c:pt idx="7">
                  <c:v>0.22771958838662254</c:v>
                </c:pt>
                <c:pt idx="8">
                  <c:v>0.22415193638807862</c:v>
                </c:pt>
                <c:pt idx="9">
                  <c:v>0.2195969801895894</c:v>
                </c:pt>
                <c:pt idx="10">
                  <c:v>0.21846920854342522</c:v>
                </c:pt>
                <c:pt idx="11">
                  <c:v>0.23011736259224191</c:v>
                </c:pt>
                <c:pt idx="12">
                  <c:v>0.23121933239650772</c:v>
                </c:pt>
                <c:pt idx="13">
                  <c:v>0.1980216823613199</c:v>
                </c:pt>
                <c:pt idx="14">
                  <c:v>0.18722782733748278</c:v>
                </c:pt>
                <c:pt idx="15">
                  <c:v>0.17656583252375713</c:v>
                </c:pt>
                <c:pt idx="16">
                  <c:v>0.16972849220373654</c:v>
                </c:pt>
                <c:pt idx="17">
                  <c:v>0.17417690118384477</c:v>
                </c:pt>
                <c:pt idx="18">
                  <c:v>0.16645437855216594</c:v>
                </c:pt>
                <c:pt idx="19">
                  <c:v>0.16390922449265632</c:v>
                </c:pt>
                <c:pt idx="20">
                  <c:v>0.16137837660777854</c:v>
                </c:pt>
                <c:pt idx="21">
                  <c:v>0.17138488422892095</c:v>
                </c:pt>
                <c:pt idx="22">
                  <c:v>0.18240680686402766</c:v>
                </c:pt>
                <c:pt idx="23">
                  <c:v>0.19294792586054732</c:v>
                </c:pt>
                <c:pt idx="24">
                  <c:v>0.19647855430736438</c:v>
                </c:pt>
                <c:pt idx="25">
                  <c:v>0.20001769480878528</c:v>
                </c:pt>
                <c:pt idx="26">
                  <c:v>0.19275234418091558</c:v>
                </c:pt>
                <c:pt idx="27">
                  <c:v>0.21327014218009488</c:v>
                </c:pt>
                <c:pt idx="28">
                  <c:v>0.21078410589524266</c:v>
                </c:pt>
                <c:pt idx="29">
                  <c:v>0.20995485009920478</c:v>
                </c:pt>
                <c:pt idx="30">
                  <c:v>0.20912530553478348</c:v>
                </c:pt>
                <c:pt idx="31">
                  <c:v>0.20692608908467958</c:v>
                </c:pt>
                <c:pt idx="32">
                  <c:v>0.21204457971533452</c:v>
                </c:pt>
                <c:pt idx="33">
                  <c:v>0.21339810812725868</c:v>
                </c:pt>
                <c:pt idx="34">
                  <c:v>0.21266614887645408</c:v>
                </c:pt>
                <c:pt idx="35">
                  <c:v>0.21180738786279685</c:v>
                </c:pt>
                <c:pt idx="36">
                  <c:v>0.190600465645135</c:v>
                </c:pt>
                <c:pt idx="37">
                  <c:v>0.1959915338430307</c:v>
                </c:pt>
                <c:pt idx="38">
                  <c:v>0.22538340553516756</c:v>
                </c:pt>
                <c:pt idx="39">
                  <c:v>0.23746692067633823</c:v>
                </c:pt>
                <c:pt idx="40">
                  <c:v>0.2523899278789179</c:v>
                </c:pt>
                <c:pt idx="41">
                  <c:v>0.25637752219987786</c:v>
                </c:pt>
                <c:pt idx="42">
                  <c:v>0.22978410689800421</c:v>
                </c:pt>
                <c:pt idx="43">
                  <c:v>0.22101897735854115</c:v>
                </c:pt>
                <c:pt idx="44">
                  <c:v>0.21230282506015508</c:v>
                </c:pt>
                <c:pt idx="45">
                  <c:v>0.19263512394412841</c:v>
                </c:pt>
                <c:pt idx="46">
                  <c:v>0.19106094169977705</c:v>
                </c:pt>
                <c:pt idx="47">
                  <c:v>0.19596210804375813</c:v>
                </c:pt>
                <c:pt idx="48">
                  <c:v>0.21153187776783833</c:v>
                </c:pt>
                <c:pt idx="49">
                  <c:v>0.20931151427348449</c:v>
                </c:pt>
                <c:pt idx="50">
                  <c:v>0.20696565408522338</c:v>
                </c:pt>
                <c:pt idx="51">
                  <c:v>0.20711263574171834</c:v>
                </c:pt>
                <c:pt idx="52">
                  <c:v>0.20695252740406667</c:v>
                </c:pt>
                <c:pt idx="53">
                  <c:v>0.22039029848290381</c:v>
                </c:pt>
                <c:pt idx="54">
                  <c:v>0.22031214163235435</c:v>
                </c:pt>
                <c:pt idx="55">
                  <c:v>0.23027773528833317</c:v>
                </c:pt>
                <c:pt idx="56">
                  <c:v>0.23068487057838549</c:v>
                </c:pt>
                <c:pt idx="57">
                  <c:v>0.2329247621993995</c:v>
                </c:pt>
                <c:pt idx="58">
                  <c:v>0.22530151957155931</c:v>
                </c:pt>
                <c:pt idx="59">
                  <c:v>0.24994652118315819</c:v>
                </c:pt>
                <c:pt idx="60">
                  <c:v>0.2588540689111074</c:v>
                </c:pt>
                <c:pt idx="61">
                  <c:v>0.26505795173855207</c:v>
                </c:pt>
                <c:pt idx="62">
                  <c:v>0.22822079137086582</c:v>
                </c:pt>
                <c:pt idx="63">
                  <c:v>0.2189412601959817</c:v>
                </c:pt>
                <c:pt idx="64">
                  <c:v>0.21575110761910987</c:v>
                </c:pt>
                <c:pt idx="65">
                  <c:v>0.21535442941388072</c:v>
                </c:pt>
                <c:pt idx="66">
                  <c:v>0.21433144599303144</c:v>
                </c:pt>
                <c:pt idx="67">
                  <c:v>0.21484345221889467</c:v>
                </c:pt>
                <c:pt idx="68">
                  <c:v>0.22897493904983612</c:v>
                </c:pt>
                <c:pt idx="69">
                  <c:v>0.24430444203922486</c:v>
                </c:pt>
                <c:pt idx="70">
                  <c:v>0.24719594609507078</c:v>
                </c:pt>
                <c:pt idx="71">
                  <c:v>0.24917080069385378</c:v>
                </c:pt>
                <c:pt idx="72">
                  <c:v>0.25310775776108474</c:v>
                </c:pt>
                <c:pt idx="73">
                  <c:v>0.27447456218195687</c:v>
                </c:pt>
                <c:pt idx="74">
                  <c:v>0.27071513842942352</c:v>
                </c:pt>
                <c:pt idx="75">
                  <c:v>0.26175298537351566</c:v>
                </c:pt>
                <c:pt idx="76">
                  <c:v>0.25791432435150941</c:v>
                </c:pt>
                <c:pt idx="77">
                  <c:v>0.24467837553327043</c:v>
                </c:pt>
                <c:pt idx="78">
                  <c:v>0.2706016019996591</c:v>
                </c:pt>
                <c:pt idx="79">
                  <c:v>0.29889319598426978</c:v>
                </c:pt>
                <c:pt idx="80">
                  <c:v>0.32921465820268692</c:v>
                </c:pt>
                <c:pt idx="81">
                  <c:v>0.35417659959950387</c:v>
                </c:pt>
                <c:pt idx="82">
                  <c:v>0.36778809017338299</c:v>
                </c:pt>
                <c:pt idx="83">
                  <c:v>0.36536622794074258</c:v>
                </c:pt>
                <c:pt idx="84">
                  <c:v>0.33265249441634936</c:v>
                </c:pt>
                <c:pt idx="85">
                  <c:v>0.35696247344819465</c:v>
                </c:pt>
                <c:pt idx="86">
                  <c:v>0.3371042043267829</c:v>
                </c:pt>
                <c:pt idx="87">
                  <c:v>0.33351247780166382</c:v>
                </c:pt>
                <c:pt idx="88">
                  <c:v>0.31792882599641836</c:v>
                </c:pt>
                <c:pt idx="89">
                  <c:v>0.31274457218814855</c:v>
                </c:pt>
                <c:pt idx="90">
                  <c:v>0.30691812177478539</c:v>
                </c:pt>
                <c:pt idx="91">
                  <c:v>0.30652156124703378</c:v>
                </c:pt>
                <c:pt idx="92">
                  <c:v>0.30944636840134776</c:v>
                </c:pt>
                <c:pt idx="93">
                  <c:v>0.31104137147674971</c:v>
                </c:pt>
                <c:pt idx="94">
                  <c:v>0.30003830572612578</c:v>
                </c:pt>
                <c:pt idx="95">
                  <c:v>0.28210832055877622</c:v>
                </c:pt>
                <c:pt idx="96">
                  <c:v>0.28541524009981734</c:v>
                </c:pt>
                <c:pt idx="97">
                  <c:v>0.29202331191740294</c:v>
                </c:pt>
                <c:pt idx="98">
                  <c:v>0.29330688801247362</c:v>
                </c:pt>
                <c:pt idx="99">
                  <c:v>0.28863429092567272</c:v>
                </c:pt>
                <c:pt idx="100">
                  <c:v>0.29726385260552735</c:v>
                </c:pt>
                <c:pt idx="101">
                  <c:v>0.32426448584146916</c:v>
                </c:pt>
                <c:pt idx="102">
                  <c:v>0.33681811239176151</c:v>
                </c:pt>
                <c:pt idx="103">
                  <c:v>0.33847599581820975</c:v>
                </c:pt>
                <c:pt idx="104">
                  <c:v>0.34063700553355969</c:v>
                </c:pt>
                <c:pt idx="105">
                  <c:v>0.34599698795892864</c:v>
                </c:pt>
                <c:pt idx="106">
                  <c:v>0.35560072684714661</c:v>
                </c:pt>
                <c:pt idx="107">
                  <c:v>0.36777969018932866</c:v>
                </c:pt>
                <c:pt idx="108">
                  <c:v>0.36731702696943147</c:v>
                </c:pt>
                <c:pt idx="109">
                  <c:v>0.35993561878803537</c:v>
                </c:pt>
                <c:pt idx="110">
                  <c:v>0.37357742537313432</c:v>
                </c:pt>
                <c:pt idx="111">
                  <c:v>0.37740479679903238</c:v>
                </c:pt>
                <c:pt idx="112">
                  <c:v>0.38975263377732405</c:v>
                </c:pt>
                <c:pt idx="113">
                  <c:v>0.38447100548109225</c:v>
                </c:pt>
                <c:pt idx="114">
                  <c:v>0.38488725687073244</c:v>
                </c:pt>
                <c:pt idx="115">
                  <c:v>0.37628990777073801</c:v>
                </c:pt>
                <c:pt idx="116">
                  <c:v>0.36541921595545013</c:v>
                </c:pt>
                <c:pt idx="117">
                  <c:v>0.37220071945721944</c:v>
                </c:pt>
                <c:pt idx="118">
                  <c:v>0.36232900657471845</c:v>
                </c:pt>
                <c:pt idx="119">
                  <c:v>0.36309080141146066</c:v>
                </c:pt>
                <c:pt idx="120">
                  <c:v>0.37049673994017773</c:v>
                </c:pt>
                <c:pt idx="121">
                  <c:v>0.37510544252117262</c:v>
                </c:pt>
                <c:pt idx="122">
                  <c:v>0.38217841697676747</c:v>
                </c:pt>
                <c:pt idx="123">
                  <c:v>0.37580772700442155</c:v>
                </c:pt>
                <c:pt idx="124">
                  <c:v>0.37543867442583623</c:v>
                </c:pt>
                <c:pt idx="125">
                  <c:v>0.38955275216633956</c:v>
                </c:pt>
                <c:pt idx="126">
                  <c:v>0.39529341343915592</c:v>
                </c:pt>
                <c:pt idx="127">
                  <c:v>0.39142225108129813</c:v>
                </c:pt>
                <c:pt idx="128">
                  <c:v>0.38806130503420455</c:v>
                </c:pt>
                <c:pt idx="129">
                  <c:v>0.38923522928220988</c:v>
                </c:pt>
                <c:pt idx="130">
                  <c:v>0.36666067845030814</c:v>
                </c:pt>
                <c:pt idx="131">
                  <c:v>0.37400475309115189</c:v>
                </c:pt>
                <c:pt idx="132">
                  <c:v>0.34997745344962228</c:v>
                </c:pt>
                <c:pt idx="133">
                  <c:v>0.33449069003285881</c:v>
                </c:pt>
                <c:pt idx="134">
                  <c:v>0.31593895063515087</c:v>
                </c:pt>
                <c:pt idx="135">
                  <c:v>0.27707949689030964</c:v>
                </c:pt>
                <c:pt idx="136">
                  <c:v>0.27128137899652227</c:v>
                </c:pt>
                <c:pt idx="137">
                  <c:v>0.26263752989780387</c:v>
                </c:pt>
                <c:pt idx="138">
                  <c:v>0.25137791858345615</c:v>
                </c:pt>
                <c:pt idx="139">
                  <c:v>0.25221788025489755</c:v>
                </c:pt>
                <c:pt idx="140">
                  <c:v>0.27086424730029934</c:v>
                </c:pt>
                <c:pt idx="141">
                  <c:v>0.27719920893687533</c:v>
                </c:pt>
                <c:pt idx="142">
                  <c:v>0.28243619390202102</c:v>
                </c:pt>
                <c:pt idx="143">
                  <c:v>0.27528722206884826</c:v>
                </c:pt>
                <c:pt idx="144">
                  <c:v>0.25369994196169476</c:v>
                </c:pt>
                <c:pt idx="145">
                  <c:v>0.28974788490490022</c:v>
                </c:pt>
                <c:pt idx="146">
                  <c:v>0.29167426185379086</c:v>
                </c:pt>
                <c:pt idx="147">
                  <c:v>0.2912736347870224</c:v>
                </c:pt>
                <c:pt idx="148">
                  <c:v>0.27486198012513796</c:v>
                </c:pt>
                <c:pt idx="149">
                  <c:v>0.26532440089267939</c:v>
                </c:pt>
                <c:pt idx="150">
                  <c:v>0.25603801172693186</c:v>
                </c:pt>
                <c:pt idx="151">
                  <c:v>0.25482176280415159</c:v>
                </c:pt>
                <c:pt idx="152">
                  <c:v>0.25604194922947121</c:v>
                </c:pt>
                <c:pt idx="153">
                  <c:v>0.27220902106620359</c:v>
                </c:pt>
                <c:pt idx="154">
                  <c:v>0.27045852741335841</c:v>
                </c:pt>
                <c:pt idx="155">
                  <c:v>0.29273013055611985</c:v>
                </c:pt>
                <c:pt idx="156">
                  <c:v>0.30091393591746751</c:v>
                </c:pt>
                <c:pt idx="157">
                  <c:v>0.30507207688200744</c:v>
                </c:pt>
                <c:pt idx="158">
                  <c:v>0.30904909616001697</c:v>
                </c:pt>
                <c:pt idx="159">
                  <c:v>0.30055706144750616</c:v>
                </c:pt>
                <c:pt idx="160">
                  <c:v>0.28989101921559435</c:v>
                </c:pt>
                <c:pt idx="161">
                  <c:v>0.28568140649973373</c:v>
                </c:pt>
                <c:pt idx="162">
                  <c:v>0.28045575922635813</c:v>
                </c:pt>
                <c:pt idx="163">
                  <c:v>0.2562789190629664</c:v>
                </c:pt>
                <c:pt idx="164">
                  <c:v>0.23906641374178617</c:v>
                </c:pt>
                <c:pt idx="165">
                  <c:v>0.23198090113252223</c:v>
                </c:pt>
                <c:pt idx="166">
                  <c:v>0.20626335233388704</c:v>
                </c:pt>
                <c:pt idx="167">
                  <c:v>0.21169916434540403</c:v>
                </c:pt>
                <c:pt idx="168">
                  <c:v>0.19098853986313791</c:v>
                </c:pt>
                <c:pt idx="169">
                  <c:v>0.19368839133208482</c:v>
                </c:pt>
                <c:pt idx="170">
                  <c:v>0.20352691291509095</c:v>
                </c:pt>
                <c:pt idx="171">
                  <c:v>0.20504159888931484</c:v>
                </c:pt>
                <c:pt idx="172">
                  <c:v>0.21264521986752216</c:v>
                </c:pt>
                <c:pt idx="173">
                  <c:v>0.22134509728952456</c:v>
                </c:pt>
                <c:pt idx="174">
                  <c:v>0.21396853299786289</c:v>
                </c:pt>
                <c:pt idx="175">
                  <c:v>0.21424843423799578</c:v>
                </c:pt>
                <c:pt idx="176">
                  <c:v>0.21515341264871624</c:v>
                </c:pt>
                <c:pt idx="177">
                  <c:v>0.22399069211764755</c:v>
                </c:pt>
                <c:pt idx="178">
                  <c:v>0.2116888193901485</c:v>
                </c:pt>
                <c:pt idx="179">
                  <c:v>0.20683902732910209</c:v>
                </c:pt>
                <c:pt idx="180">
                  <c:v>0.20941839824579711</c:v>
                </c:pt>
                <c:pt idx="181">
                  <c:v>0.21123494102338092</c:v>
                </c:pt>
                <c:pt idx="182">
                  <c:v>0.1828723298312005</c:v>
                </c:pt>
                <c:pt idx="183">
                  <c:v>0.19334443902479359</c:v>
                </c:pt>
                <c:pt idx="184">
                  <c:v>0.19378809092406524</c:v>
                </c:pt>
                <c:pt idx="185">
                  <c:v>0.18513429615380717</c:v>
                </c:pt>
                <c:pt idx="186">
                  <c:v>0.1830949730238931</c:v>
                </c:pt>
                <c:pt idx="187">
                  <c:v>0.16954363601866351</c:v>
                </c:pt>
                <c:pt idx="188">
                  <c:v>0.1666479546011268</c:v>
                </c:pt>
                <c:pt idx="189">
                  <c:v>0.15316892500430068</c:v>
                </c:pt>
                <c:pt idx="190">
                  <c:v>0.15919005011463483</c:v>
                </c:pt>
                <c:pt idx="191">
                  <c:v>0.16075107422449819</c:v>
                </c:pt>
                <c:pt idx="192">
                  <c:v>0.17620955791302806</c:v>
                </c:pt>
                <c:pt idx="193">
                  <c:v>0.18146399894428034</c:v>
                </c:pt>
                <c:pt idx="194">
                  <c:v>0.17999192408641229</c:v>
                </c:pt>
                <c:pt idx="195">
                  <c:v>0.15594569335436992</c:v>
                </c:pt>
                <c:pt idx="196">
                  <c:v>0.15028869498712361</c:v>
                </c:pt>
                <c:pt idx="197">
                  <c:v>0.1357503261510602</c:v>
                </c:pt>
                <c:pt idx="198">
                  <c:v>0.12866376963661752</c:v>
                </c:pt>
                <c:pt idx="199">
                  <c:v>0.11963942662923022</c:v>
                </c:pt>
                <c:pt idx="200">
                  <c:v>0.13227843708793108</c:v>
                </c:pt>
                <c:pt idx="201">
                  <c:v>0.14527426544164457</c:v>
                </c:pt>
                <c:pt idx="202">
                  <c:v>0.15513505264764227</c:v>
                </c:pt>
                <c:pt idx="203">
                  <c:v>0.13207659964529816</c:v>
                </c:pt>
                <c:pt idx="204">
                  <c:v>0.13194022718448539</c:v>
                </c:pt>
                <c:pt idx="205">
                  <c:v>0.12061331502542205</c:v>
                </c:pt>
                <c:pt idx="206">
                  <c:v>0.10050577277213724</c:v>
                </c:pt>
                <c:pt idx="207">
                  <c:v>0.10488936572578011</c:v>
                </c:pt>
                <c:pt idx="208">
                  <c:v>0.10487035267617872</c:v>
                </c:pt>
                <c:pt idx="209">
                  <c:v>0.121804692107228</c:v>
                </c:pt>
                <c:pt idx="210">
                  <c:v>0.13120484484365336</c:v>
                </c:pt>
                <c:pt idx="211">
                  <c:v>0.1274972541336421</c:v>
                </c:pt>
                <c:pt idx="212">
                  <c:v>0.12279872820876281</c:v>
                </c:pt>
                <c:pt idx="213">
                  <c:v>0.11807039133645092</c:v>
                </c:pt>
                <c:pt idx="214">
                  <c:v>9.9113133765365902E-2</c:v>
                </c:pt>
                <c:pt idx="215">
                  <c:v>9.4719713031755415E-2</c:v>
                </c:pt>
                <c:pt idx="216">
                  <c:v>7.5437101058557721E-2</c:v>
                </c:pt>
                <c:pt idx="217">
                  <c:v>8.267147299411759E-2</c:v>
                </c:pt>
                <c:pt idx="218">
                  <c:v>6.5355286132841472E-2</c:v>
                </c:pt>
                <c:pt idx="219">
                  <c:v>6.1440163593046604E-2</c:v>
                </c:pt>
                <c:pt idx="220">
                  <c:v>5.7212628985547243E-2</c:v>
                </c:pt>
                <c:pt idx="221">
                  <c:v>5.4099412606742669E-2</c:v>
                </c:pt>
                <c:pt idx="222">
                  <c:v>4.3076526515113844E-2</c:v>
                </c:pt>
                <c:pt idx="223">
                  <c:v>4.9648772442298261E-2</c:v>
                </c:pt>
                <c:pt idx="224">
                  <c:v>4.856574032380645E-2</c:v>
                </c:pt>
                <c:pt idx="225">
                  <c:v>4.9156669463386926E-2</c:v>
                </c:pt>
                <c:pt idx="226">
                  <c:v>4.5054836478608751E-2</c:v>
                </c:pt>
                <c:pt idx="227">
                  <c:v>4.2122235993463431E-2</c:v>
                </c:pt>
                <c:pt idx="228">
                  <c:v>5.1605228582814355E-2</c:v>
                </c:pt>
                <c:pt idx="229">
                  <c:v>5.4467713098802939E-2</c:v>
                </c:pt>
                <c:pt idx="230">
                  <c:v>6.9006277813095984E-2</c:v>
                </c:pt>
                <c:pt idx="231">
                  <c:v>5.4334802198346299E-2</c:v>
                </c:pt>
                <c:pt idx="232">
                  <c:v>5.7966506655677819E-2</c:v>
                </c:pt>
                <c:pt idx="233">
                  <c:v>5.9177612091119158E-2</c:v>
                </c:pt>
                <c:pt idx="234">
                  <c:v>6.0388986317114091E-2</c:v>
                </c:pt>
                <c:pt idx="235">
                  <c:v>5.1767825574543291E-2</c:v>
                </c:pt>
                <c:pt idx="236">
                  <c:v>3.7722108942615629E-2</c:v>
                </c:pt>
                <c:pt idx="237">
                  <c:v>1.8582976152806019E-2</c:v>
                </c:pt>
                <c:pt idx="238">
                  <c:v>1.2308779435075579E-2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MSCI!$H$323:$H$561</c:f>
              <c:numCache>
                <c:formatCode>General</c:formatCode>
                <c:ptCount val="239"/>
                <c:pt idx="0">
                  <c:v>7.8514442916093552E-2</c:v>
                </c:pt>
                <c:pt idx="1">
                  <c:v>8.7086092715231711E-2</c:v>
                </c:pt>
                <c:pt idx="2">
                  <c:v>9.3245268357662336E-2</c:v>
                </c:pt>
                <c:pt idx="3">
                  <c:v>9.4113069097782054E-2</c:v>
                </c:pt>
                <c:pt idx="4">
                  <c:v>0.10008412787436893</c:v>
                </c:pt>
                <c:pt idx="5">
                  <c:v>0.10209821679698483</c:v>
                </c:pt>
                <c:pt idx="6">
                  <c:v>9.3020658849804594E-2</c:v>
                </c:pt>
                <c:pt idx="7">
                  <c:v>8.9740724184175225E-2</c:v>
                </c:pt>
                <c:pt idx="8">
                  <c:v>8.5906263882718825E-2</c:v>
                </c:pt>
                <c:pt idx="9">
                  <c:v>9.8591549295774517E-2</c:v>
                </c:pt>
                <c:pt idx="10">
                  <c:v>8.1848767304616432E-2</c:v>
                </c:pt>
                <c:pt idx="11">
                  <c:v>9.4890917186108537E-2</c:v>
                </c:pt>
                <c:pt idx="12">
                  <c:v>9.952447552447552E-2</c:v>
                </c:pt>
                <c:pt idx="13">
                  <c:v>7.997898201025988E-2</c:v>
                </c:pt>
                <c:pt idx="14">
                  <c:v>7.3561824994489822E-2</c:v>
                </c:pt>
                <c:pt idx="15">
                  <c:v>7.2168905950096063E-2</c:v>
                </c:pt>
                <c:pt idx="16">
                  <c:v>6.6838046272493568E-2</c:v>
                </c:pt>
                <c:pt idx="17">
                  <c:v>6.6506628839543946E-2</c:v>
                </c:pt>
                <c:pt idx="18">
                  <c:v>7.4624419557497879E-2</c:v>
                </c:pt>
                <c:pt idx="19">
                  <c:v>7.7335082253921383E-2</c:v>
                </c:pt>
                <c:pt idx="20">
                  <c:v>7.7402427025254239E-2</c:v>
                </c:pt>
                <c:pt idx="21">
                  <c:v>7.7103058004135416E-2</c:v>
                </c:pt>
                <c:pt idx="22">
                  <c:v>8.6792246194283162E-2</c:v>
                </c:pt>
                <c:pt idx="23">
                  <c:v>9.1274152513236562E-2</c:v>
                </c:pt>
                <c:pt idx="24">
                  <c:v>9.2777257451380102E-2</c:v>
                </c:pt>
                <c:pt idx="25">
                  <c:v>9.8540952802033788E-2</c:v>
                </c:pt>
                <c:pt idx="26">
                  <c:v>0.10187905326755731</c:v>
                </c:pt>
                <c:pt idx="27">
                  <c:v>0.1072645038807305</c:v>
                </c:pt>
                <c:pt idx="28">
                  <c:v>0.10216411682892912</c:v>
                </c:pt>
                <c:pt idx="29">
                  <c:v>0.10047230093904536</c:v>
                </c:pt>
                <c:pt idx="30">
                  <c:v>0.10627479465832268</c:v>
                </c:pt>
                <c:pt idx="31">
                  <c:v>0.10452418096723881</c:v>
                </c:pt>
                <c:pt idx="32">
                  <c:v>0.11085011185682325</c:v>
                </c:pt>
                <c:pt idx="33">
                  <c:v>0.12784735647642265</c:v>
                </c:pt>
                <c:pt idx="34">
                  <c:v>0.12919143209599637</c:v>
                </c:pt>
                <c:pt idx="35">
                  <c:v>0.11837780625034822</c:v>
                </c:pt>
                <c:pt idx="36">
                  <c:v>0.11091989118969647</c:v>
                </c:pt>
                <c:pt idx="37">
                  <c:v>0.11536962814517948</c:v>
                </c:pt>
                <c:pt idx="38">
                  <c:v>0.12426035502958577</c:v>
                </c:pt>
                <c:pt idx="39">
                  <c:v>0.12321475428271333</c:v>
                </c:pt>
                <c:pt idx="40">
                  <c:v>0.12596778751059623</c:v>
                </c:pt>
                <c:pt idx="41">
                  <c:v>0.13333712724789448</c:v>
                </c:pt>
                <c:pt idx="42">
                  <c:v>0.13009057841808724</c:v>
                </c:pt>
                <c:pt idx="43">
                  <c:v>0.12900462566386817</c:v>
                </c:pt>
                <c:pt idx="44">
                  <c:v>0.12394705174488574</c:v>
                </c:pt>
                <c:pt idx="45">
                  <c:v>0.12776694575065939</c:v>
                </c:pt>
                <c:pt idx="46">
                  <c:v>0.10877689694224246</c:v>
                </c:pt>
                <c:pt idx="47">
                  <c:v>0.10589827450095868</c:v>
                </c:pt>
                <c:pt idx="48">
                  <c:v>0.11384092838947057</c:v>
                </c:pt>
                <c:pt idx="49">
                  <c:v>0.12227843783753056</c:v>
                </c:pt>
                <c:pt idx="50">
                  <c:v>0.12819078758676072</c:v>
                </c:pt>
                <c:pt idx="51">
                  <c:v>0.13173738945063818</c:v>
                </c:pt>
                <c:pt idx="52">
                  <c:v>0.12653626449714395</c:v>
                </c:pt>
                <c:pt idx="53">
                  <c:v>0.12639576378496598</c:v>
                </c:pt>
                <c:pt idx="54">
                  <c:v>0.11439367914805909</c:v>
                </c:pt>
                <c:pt idx="55">
                  <c:v>0.11984713156990723</c:v>
                </c:pt>
                <c:pt idx="56">
                  <c:v>0.12601661062735281</c:v>
                </c:pt>
                <c:pt idx="57">
                  <c:v>0.13115791896869267</c:v>
                </c:pt>
                <c:pt idx="58">
                  <c:v>0.12609195402298856</c:v>
                </c:pt>
                <c:pt idx="59">
                  <c:v>0.12530571140843039</c:v>
                </c:pt>
                <c:pt idx="60">
                  <c:v>0.12443158924768327</c:v>
                </c:pt>
                <c:pt idx="61">
                  <c:v>0.12943898207056104</c:v>
                </c:pt>
                <c:pt idx="62">
                  <c:v>0.11670599067733201</c:v>
                </c:pt>
                <c:pt idx="63">
                  <c:v>0.11030296088425628</c:v>
                </c:pt>
                <c:pt idx="64">
                  <c:v>0.11333085989896974</c:v>
                </c:pt>
                <c:pt idx="65">
                  <c:v>0.10948457722789229</c:v>
                </c:pt>
                <c:pt idx="66">
                  <c:v>0.10414537194775697</c:v>
                </c:pt>
                <c:pt idx="67">
                  <c:v>0.10248148776213895</c:v>
                </c:pt>
                <c:pt idx="68">
                  <c:v>0.10756836491546573</c:v>
                </c:pt>
                <c:pt idx="69">
                  <c:v>0.11378658441244616</c:v>
                </c:pt>
                <c:pt idx="70">
                  <c:v>0.11399715504978669</c:v>
                </c:pt>
                <c:pt idx="71">
                  <c:v>0.1129114787651373</c:v>
                </c:pt>
                <c:pt idx="72">
                  <c:v>0.11481102003642984</c:v>
                </c:pt>
                <c:pt idx="73">
                  <c:v>0.1139798488664987</c:v>
                </c:pt>
                <c:pt idx="74">
                  <c:v>0.1143546718767956</c:v>
                </c:pt>
                <c:pt idx="75">
                  <c:v>0.1130897583429229</c:v>
                </c:pt>
                <c:pt idx="76">
                  <c:v>0.1086258316127553</c:v>
                </c:pt>
                <c:pt idx="77">
                  <c:v>9.4190190643208549E-2</c:v>
                </c:pt>
                <c:pt idx="78">
                  <c:v>0.10343059038067026</c:v>
                </c:pt>
                <c:pt idx="79">
                  <c:v>0.11255830072343453</c:v>
                </c:pt>
                <c:pt idx="80">
                  <c:v>0.11579924572091671</c:v>
                </c:pt>
                <c:pt idx="81">
                  <c:v>0.1338684925038367</c:v>
                </c:pt>
                <c:pt idx="82">
                  <c:v>0.1337034193586486</c:v>
                </c:pt>
                <c:pt idx="83">
                  <c:v>0.12651869158878526</c:v>
                </c:pt>
                <c:pt idx="84">
                  <c:v>9.4338555511566113E-2</c:v>
                </c:pt>
                <c:pt idx="85">
                  <c:v>0.1441904424360565</c:v>
                </c:pt>
                <c:pt idx="86">
                  <c:v>0.14283180608926993</c:v>
                </c:pt>
                <c:pt idx="87">
                  <c:v>0.13753077734787178</c:v>
                </c:pt>
                <c:pt idx="88">
                  <c:v>0.13982957304958266</c:v>
                </c:pt>
                <c:pt idx="89">
                  <c:v>0.14060012969404001</c:v>
                </c:pt>
                <c:pt idx="90">
                  <c:v>0.14595103578154434</c:v>
                </c:pt>
                <c:pt idx="91">
                  <c:v>0.12643291409476953</c:v>
                </c:pt>
                <c:pt idx="92">
                  <c:v>0.12423839528296421</c:v>
                </c:pt>
                <c:pt idx="93">
                  <c:v>0.12377981863339693</c:v>
                </c:pt>
                <c:pt idx="94">
                  <c:v>0.11554104370739537</c:v>
                </c:pt>
                <c:pt idx="95">
                  <c:v>0.11903945111492287</c:v>
                </c:pt>
                <c:pt idx="96">
                  <c:v>0.1166609842027504</c:v>
                </c:pt>
                <c:pt idx="97">
                  <c:v>0.11778382669842347</c:v>
                </c:pt>
                <c:pt idx="98">
                  <c:v>0.11575435421850266</c:v>
                </c:pt>
                <c:pt idx="99">
                  <c:v>0.1243344284581398</c:v>
                </c:pt>
                <c:pt idx="100">
                  <c:v>0.12755914467697904</c:v>
                </c:pt>
                <c:pt idx="101">
                  <c:v>0.12928820138135744</c:v>
                </c:pt>
                <c:pt idx="102">
                  <c:v>0.14358797493820763</c:v>
                </c:pt>
                <c:pt idx="103">
                  <c:v>0.14756174794173527</c:v>
                </c:pt>
                <c:pt idx="104">
                  <c:v>0.14911522277941103</c:v>
                </c:pt>
                <c:pt idx="105">
                  <c:v>0.14802318539666071</c:v>
                </c:pt>
                <c:pt idx="106">
                  <c:v>0.15361984424574548</c:v>
                </c:pt>
                <c:pt idx="107">
                  <c:v>0.16835172453636837</c:v>
                </c:pt>
                <c:pt idx="108">
                  <c:v>0.17031826568265673</c:v>
                </c:pt>
                <c:pt idx="109">
                  <c:v>0.16347477064220173</c:v>
                </c:pt>
                <c:pt idx="110">
                  <c:v>0.16200958029197077</c:v>
                </c:pt>
                <c:pt idx="111">
                  <c:v>0.16023451730418947</c:v>
                </c:pt>
                <c:pt idx="112">
                  <c:v>0.17644632800500615</c:v>
                </c:pt>
                <c:pt idx="113">
                  <c:v>0.18418053339411911</c:v>
                </c:pt>
                <c:pt idx="114">
                  <c:v>0.18190070921985813</c:v>
                </c:pt>
                <c:pt idx="115">
                  <c:v>0.16870064608758084</c:v>
                </c:pt>
                <c:pt idx="116">
                  <c:v>0.16634842188026511</c:v>
                </c:pt>
                <c:pt idx="117">
                  <c:v>0.17763826185101594</c:v>
                </c:pt>
                <c:pt idx="118">
                  <c:v>0.18600692277137831</c:v>
                </c:pt>
                <c:pt idx="119">
                  <c:v>0.18006517047297965</c:v>
                </c:pt>
                <c:pt idx="120">
                  <c:v>0.18714800630772688</c:v>
                </c:pt>
                <c:pt idx="121">
                  <c:v>0.20136131593874085</c:v>
                </c:pt>
                <c:pt idx="122">
                  <c:v>0.21071911632101004</c:v>
                </c:pt>
                <c:pt idx="123">
                  <c:v>0.18985490945900363</c:v>
                </c:pt>
                <c:pt idx="124">
                  <c:v>0.18688414137727749</c:v>
                </c:pt>
                <c:pt idx="125">
                  <c:v>0.19410774410774412</c:v>
                </c:pt>
                <c:pt idx="126">
                  <c:v>0.18949249064820495</c:v>
                </c:pt>
                <c:pt idx="127">
                  <c:v>0.18362330847832076</c:v>
                </c:pt>
                <c:pt idx="128">
                  <c:v>0.19124500665778954</c:v>
                </c:pt>
                <c:pt idx="129">
                  <c:v>0.18634254449754128</c:v>
                </c:pt>
                <c:pt idx="130">
                  <c:v>0.17671817023868863</c:v>
                </c:pt>
                <c:pt idx="131">
                  <c:v>0.17688770705224099</c:v>
                </c:pt>
                <c:pt idx="132">
                  <c:v>0.18006193159627304</c:v>
                </c:pt>
                <c:pt idx="133">
                  <c:v>0.17510572000890279</c:v>
                </c:pt>
                <c:pt idx="134">
                  <c:v>0.161009670000831</c:v>
                </c:pt>
                <c:pt idx="135">
                  <c:v>0.1383508577753183</c:v>
                </c:pt>
                <c:pt idx="136">
                  <c:v>0.14241588527302818</c:v>
                </c:pt>
                <c:pt idx="137">
                  <c:v>0.14604089322325042</c:v>
                </c:pt>
                <c:pt idx="138">
                  <c:v>0.14387732506643047</c:v>
                </c:pt>
                <c:pt idx="139">
                  <c:v>0.14590737488418393</c:v>
                </c:pt>
                <c:pt idx="140">
                  <c:v>0.14848199966819653</c:v>
                </c:pt>
                <c:pt idx="141">
                  <c:v>0.15152558242000347</c:v>
                </c:pt>
                <c:pt idx="142">
                  <c:v>0.15786274726489125</c:v>
                </c:pt>
                <c:pt idx="143">
                  <c:v>0.1634095175002761</c:v>
                </c:pt>
                <c:pt idx="144">
                  <c:v>0.15559960356788904</c:v>
                </c:pt>
                <c:pt idx="145">
                  <c:v>0.1487784792753224</c:v>
                </c:pt>
                <c:pt idx="146">
                  <c:v>0.15396080596190997</c:v>
                </c:pt>
                <c:pt idx="147">
                  <c:v>0.15409673144876312</c:v>
                </c:pt>
                <c:pt idx="148">
                  <c:v>0.15133171912832921</c:v>
                </c:pt>
                <c:pt idx="149">
                  <c:v>0.14232214894466555</c:v>
                </c:pt>
                <c:pt idx="150">
                  <c:v>0.14200132209552141</c:v>
                </c:pt>
                <c:pt idx="151">
                  <c:v>0.14678543764523622</c:v>
                </c:pt>
                <c:pt idx="152">
                  <c:v>0.15035334705915071</c:v>
                </c:pt>
                <c:pt idx="153">
                  <c:v>0.15795658012533575</c:v>
                </c:pt>
                <c:pt idx="154">
                  <c:v>0.14631595096302696</c:v>
                </c:pt>
                <c:pt idx="155">
                  <c:v>0.15525553140500459</c:v>
                </c:pt>
                <c:pt idx="156">
                  <c:v>0.15078881815665635</c:v>
                </c:pt>
                <c:pt idx="157">
                  <c:v>0.16376113786042401</c:v>
                </c:pt>
                <c:pt idx="158">
                  <c:v>0.16449303512958546</c:v>
                </c:pt>
                <c:pt idx="159">
                  <c:v>0.15962180200222464</c:v>
                </c:pt>
                <c:pt idx="160">
                  <c:v>0.15315578560694609</c:v>
                </c:pt>
                <c:pt idx="161">
                  <c:v>0.14931346934237588</c:v>
                </c:pt>
                <c:pt idx="162">
                  <c:v>0.14875619121820916</c:v>
                </c:pt>
                <c:pt idx="163">
                  <c:v>0.14998052201012846</c:v>
                </c:pt>
                <c:pt idx="164">
                  <c:v>0.15293004619066175</c:v>
                </c:pt>
                <c:pt idx="165">
                  <c:v>0.13323165749768506</c:v>
                </c:pt>
                <c:pt idx="166">
                  <c:v>0.12523100336993154</c:v>
                </c:pt>
                <c:pt idx="167">
                  <c:v>0.13167918163020986</c:v>
                </c:pt>
                <c:pt idx="168">
                  <c:v>0.12881965248651883</c:v>
                </c:pt>
                <c:pt idx="169">
                  <c:v>0.13699264505584297</c:v>
                </c:pt>
                <c:pt idx="170">
                  <c:v>0.13777536034811</c:v>
                </c:pt>
                <c:pt idx="171">
                  <c:v>0.14030446987691625</c:v>
                </c:pt>
                <c:pt idx="172">
                  <c:v>0.13827902732299124</c:v>
                </c:pt>
                <c:pt idx="173">
                  <c:v>0.13818206284061096</c:v>
                </c:pt>
                <c:pt idx="174">
                  <c:v>0.13506087706066161</c:v>
                </c:pt>
                <c:pt idx="175">
                  <c:v>0.13968373493975905</c:v>
                </c:pt>
                <c:pt idx="176">
                  <c:v>0.13551077136900624</c:v>
                </c:pt>
                <c:pt idx="177">
                  <c:v>0.15073370738023306</c:v>
                </c:pt>
                <c:pt idx="178">
                  <c:v>0.15416148059959967</c:v>
                </c:pt>
                <c:pt idx="179">
                  <c:v>0.15675001355968976</c:v>
                </c:pt>
                <c:pt idx="180">
                  <c:v>0.15694896851248652</c:v>
                </c:pt>
                <c:pt idx="181">
                  <c:v>0.15128149435273675</c:v>
                </c:pt>
                <c:pt idx="182">
                  <c:v>0.13882531385002905</c:v>
                </c:pt>
                <c:pt idx="183">
                  <c:v>0.13840324763193501</c:v>
                </c:pt>
                <c:pt idx="184">
                  <c:v>0.13616722480285204</c:v>
                </c:pt>
                <c:pt idx="185">
                  <c:v>0.12354798993629879</c:v>
                </c:pt>
                <c:pt idx="186">
                  <c:v>0.11893684154232842</c:v>
                </c:pt>
                <c:pt idx="187">
                  <c:v>0.10814220796578433</c:v>
                </c:pt>
                <c:pt idx="188">
                  <c:v>0.10517877184543845</c:v>
                </c:pt>
                <c:pt idx="189">
                  <c:v>0.10746364414029075</c:v>
                </c:pt>
                <c:pt idx="190">
                  <c:v>0.10162950257289882</c:v>
                </c:pt>
                <c:pt idx="191">
                  <c:v>0.10554061323292085</c:v>
                </c:pt>
                <c:pt idx="192">
                  <c:v>0.11399989228780694</c:v>
                </c:pt>
                <c:pt idx="193">
                  <c:v>0.11326530612244889</c:v>
                </c:pt>
                <c:pt idx="194">
                  <c:v>0.11167539826793527</c:v>
                </c:pt>
                <c:pt idx="195">
                  <c:v>9.7433434715330058E-2</c:v>
                </c:pt>
                <c:pt idx="196">
                  <c:v>9.0270291851319628E-2</c:v>
                </c:pt>
                <c:pt idx="197">
                  <c:v>8.5784574468085184E-2</c:v>
                </c:pt>
                <c:pt idx="198">
                  <c:v>7.9292822358670412E-2</c:v>
                </c:pt>
                <c:pt idx="199">
                  <c:v>7.7253218884120178E-2</c:v>
                </c:pt>
                <c:pt idx="200">
                  <c:v>8.1658624529402424E-2</c:v>
                </c:pt>
                <c:pt idx="201">
                  <c:v>6.2700603627045437E-2</c:v>
                </c:pt>
                <c:pt idx="202">
                  <c:v>7.1002638522427608E-2</c:v>
                </c:pt>
                <c:pt idx="203">
                  <c:v>7.0298122929701945E-2</c:v>
                </c:pt>
                <c:pt idx="204">
                  <c:v>7.774558862259684E-2</c:v>
                </c:pt>
                <c:pt idx="205">
                  <c:v>8.4298482204241409E-2</c:v>
                </c:pt>
                <c:pt idx="206">
                  <c:v>6.9703462688146534E-2</c:v>
                </c:pt>
                <c:pt idx="207">
                  <c:v>7.8774009206836304E-2</c:v>
                </c:pt>
                <c:pt idx="208">
                  <c:v>8.106393104542331E-2</c:v>
                </c:pt>
                <c:pt idx="209">
                  <c:v>8.3604581072937778E-2</c:v>
                </c:pt>
                <c:pt idx="210">
                  <c:v>8.3807716635041052E-2</c:v>
                </c:pt>
                <c:pt idx="211">
                  <c:v>8.4204153615329735E-2</c:v>
                </c:pt>
                <c:pt idx="212">
                  <c:v>7.9499447920500677E-2</c:v>
                </c:pt>
                <c:pt idx="213">
                  <c:v>7.4531874605512138E-2</c:v>
                </c:pt>
                <c:pt idx="214">
                  <c:v>7.1761716023860167E-2</c:v>
                </c:pt>
                <c:pt idx="215">
                  <c:v>7.1191442272224181E-2</c:v>
                </c:pt>
                <c:pt idx="216">
                  <c:v>6.5288299663299743E-2</c:v>
                </c:pt>
                <c:pt idx="217">
                  <c:v>5.7033422530038402E-2</c:v>
                </c:pt>
                <c:pt idx="218">
                  <c:v>5.3696447230930033E-2</c:v>
                </c:pt>
                <c:pt idx="219">
                  <c:v>5.5771419600455285E-2</c:v>
                </c:pt>
                <c:pt idx="220">
                  <c:v>5.0369129273784008E-2</c:v>
                </c:pt>
                <c:pt idx="221">
                  <c:v>4.1710006240898823E-2</c:v>
                </c:pt>
                <c:pt idx="222">
                  <c:v>4.1899004638074056E-2</c:v>
                </c:pt>
                <c:pt idx="223">
                  <c:v>3.8584876383572997E-2</c:v>
                </c:pt>
                <c:pt idx="224">
                  <c:v>3.7600801993189714E-2</c:v>
                </c:pt>
                <c:pt idx="225">
                  <c:v>3.40428666126531E-2</c:v>
                </c:pt>
                <c:pt idx="226">
                  <c:v>2.5203168398312936E-2</c:v>
                </c:pt>
                <c:pt idx="227">
                  <c:v>3.5861288330932384E-2</c:v>
                </c:pt>
                <c:pt idx="228">
                  <c:v>4.0984871874035322E-2</c:v>
                </c:pt>
                <c:pt idx="229">
                  <c:v>3.7319545408006416E-2</c:v>
                </c:pt>
                <c:pt idx="230">
                  <c:v>6.1720730508562305E-2</c:v>
                </c:pt>
                <c:pt idx="231">
                  <c:v>6.113741609865242E-2</c:v>
                </c:pt>
                <c:pt idx="232">
                  <c:v>6.6054494631521132E-2</c:v>
                </c:pt>
                <c:pt idx="233">
                  <c:v>6.770261078846862E-2</c:v>
                </c:pt>
                <c:pt idx="234">
                  <c:v>7.2379758734137489E-2</c:v>
                </c:pt>
                <c:pt idx="235">
                  <c:v>6.6860918882355902E-2</c:v>
                </c:pt>
                <c:pt idx="236">
                  <c:v>6.1659019435995388E-2</c:v>
                </c:pt>
                <c:pt idx="237">
                  <c:v>5.6625810177757918E-2</c:v>
                </c:pt>
                <c:pt idx="238">
                  <c:v>5.4957448990054392E-2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32936"/>
        <c:axId val="319394400"/>
      </c:lineChart>
      <c:catAx>
        <c:axId val="599432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19394400"/>
        <c:crosses val="autoZero"/>
        <c:auto val="1"/>
        <c:lblAlgn val="ctr"/>
        <c:lblOffset val="100"/>
        <c:noMultiLvlLbl val="0"/>
      </c:catAx>
      <c:valAx>
        <c:axId val="3193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994329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MSCI!$A$365:$A$603</c:f>
              <c:strCache>
                <c:ptCount val="239"/>
                <c:pt idx="0">
                  <c:v>1396-07-01</c:v>
                </c:pt>
                <c:pt idx="1">
                  <c:v>1396-07-02</c:v>
                </c:pt>
                <c:pt idx="2">
                  <c:v>1396-07-03</c:v>
                </c:pt>
                <c:pt idx="3">
                  <c:v>1396-07-04</c:v>
                </c:pt>
                <c:pt idx="4">
                  <c:v>1396-07-05</c:v>
                </c:pt>
                <c:pt idx="5">
                  <c:v>1396-07-10</c:v>
                </c:pt>
                <c:pt idx="6">
                  <c:v>1396-07-11</c:v>
                </c:pt>
                <c:pt idx="7">
                  <c:v>1396-07-12</c:v>
                </c:pt>
                <c:pt idx="8">
                  <c:v>1396-07-15</c:v>
                </c:pt>
                <c:pt idx="9">
                  <c:v>1396-07-16</c:v>
                </c:pt>
                <c:pt idx="10">
                  <c:v>1396-07-17</c:v>
                </c:pt>
                <c:pt idx="11">
                  <c:v>1396-07-18</c:v>
                </c:pt>
                <c:pt idx="12">
                  <c:v>1396-07-19</c:v>
                </c:pt>
                <c:pt idx="13">
                  <c:v>1396-07-22</c:v>
                </c:pt>
                <c:pt idx="14">
                  <c:v>1396-07-23</c:v>
                </c:pt>
                <c:pt idx="15">
                  <c:v>1396-07-24</c:v>
                </c:pt>
                <c:pt idx="16">
                  <c:v>1396-07-25</c:v>
                </c:pt>
                <c:pt idx="17">
                  <c:v>1396-07-26</c:v>
                </c:pt>
                <c:pt idx="18">
                  <c:v>1396-07-29</c:v>
                </c:pt>
                <c:pt idx="19">
                  <c:v>1396-07-30</c:v>
                </c:pt>
                <c:pt idx="20">
                  <c:v>1396-08-01</c:v>
                </c:pt>
                <c:pt idx="21">
                  <c:v>1396-08-02</c:v>
                </c:pt>
                <c:pt idx="22">
                  <c:v>1396-08-03</c:v>
                </c:pt>
                <c:pt idx="23">
                  <c:v>1396-08-06</c:v>
                </c:pt>
                <c:pt idx="24">
                  <c:v>1396-08-07</c:v>
                </c:pt>
                <c:pt idx="25">
                  <c:v>1396-08-08</c:v>
                </c:pt>
                <c:pt idx="26">
                  <c:v>1396-08-09</c:v>
                </c:pt>
                <c:pt idx="27">
                  <c:v>1396-08-10</c:v>
                </c:pt>
                <c:pt idx="28">
                  <c:v>1396-08-13</c:v>
                </c:pt>
                <c:pt idx="29">
                  <c:v>1396-08-14</c:v>
                </c:pt>
                <c:pt idx="30">
                  <c:v>1396-08-15</c:v>
                </c:pt>
                <c:pt idx="31">
                  <c:v>1396-08-16</c:v>
                </c:pt>
                <c:pt idx="32">
                  <c:v>1396-08-17</c:v>
                </c:pt>
                <c:pt idx="33">
                  <c:v>1396-08-20</c:v>
                </c:pt>
                <c:pt idx="34">
                  <c:v>1396-08-21</c:v>
                </c:pt>
                <c:pt idx="35">
                  <c:v>1396-08-22</c:v>
                </c:pt>
                <c:pt idx="36">
                  <c:v>1396-08-23</c:v>
                </c:pt>
                <c:pt idx="37">
                  <c:v>1396-08-24</c:v>
                </c:pt>
                <c:pt idx="38">
                  <c:v>1396-08-27</c:v>
                </c:pt>
                <c:pt idx="39">
                  <c:v>1396-08-29</c:v>
                </c:pt>
                <c:pt idx="40">
                  <c:v>1396-08-30</c:v>
                </c:pt>
                <c:pt idx="41">
                  <c:v>1396-09-01</c:v>
                </c:pt>
                <c:pt idx="42">
                  <c:v>1396-09-04</c:v>
                </c:pt>
                <c:pt idx="43">
                  <c:v>1396-09-05</c:v>
                </c:pt>
                <c:pt idx="44">
                  <c:v>1396-09-07</c:v>
                </c:pt>
                <c:pt idx="45">
                  <c:v>1396-09-08</c:v>
                </c:pt>
                <c:pt idx="46">
                  <c:v>1396-09-11</c:v>
                </c:pt>
                <c:pt idx="47">
                  <c:v>1396-09-12</c:v>
                </c:pt>
                <c:pt idx="48">
                  <c:v>1396-09-13</c:v>
                </c:pt>
                <c:pt idx="49">
                  <c:v>1396-09-14</c:v>
                </c:pt>
                <c:pt idx="50">
                  <c:v>1396-09-18</c:v>
                </c:pt>
                <c:pt idx="51">
                  <c:v>1396-09-19</c:v>
                </c:pt>
                <c:pt idx="52">
                  <c:v>1396-09-20</c:v>
                </c:pt>
                <c:pt idx="53">
                  <c:v>1396-09-21</c:v>
                </c:pt>
                <c:pt idx="54">
                  <c:v>1396-09-22</c:v>
                </c:pt>
                <c:pt idx="55">
                  <c:v>1396-09-25</c:v>
                </c:pt>
                <c:pt idx="56">
                  <c:v>1396-09-26</c:v>
                </c:pt>
                <c:pt idx="57">
                  <c:v>1396-09-27</c:v>
                </c:pt>
                <c:pt idx="58">
                  <c:v>1396-09-28</c:v>
                </c:pt>
                <c:pt idx="59">
                  <c:v>1396-09-29</c:v>
                </c:pt>
                <c:pt idx="60">
                  <c:v>1396-10-02</c:v>
                </c:pt>
                <c:pt idx="61">
                  <c:v>1396-10-03</c:v>
                </c:pt>
                <c:pt idx="62">
                  <c:v>1396-10-04</c:v>
                </c:pt>
                <c:pt idx="63">
                  <c:v>1396-10-05</c:v>
                </c:pt>
                <c:pt idx="64">
                  <c:v>1396-10-06</c:v>
                </c:pt>
                <c:pt idx="65">
                  <c:v>1396-10-09</c:v>
                </c:pt>
                <c:pt idx="66">
                  <c:v>1396-10-10</c:v>
                </c:pt>
                <c:pt idx="67">
                  <c:v>1396-10-11</c:v>
                </c:pt>
                <c:pt idx="68">
                  <c:v>1396-10-12</c:v>
                </c:pt>
                <c:pt idx="69">
                  <c:v>1396-10-13</c:v>
                </c:pt>
                <c:pt idx="70">
                  <c:v>1396-10-16</c:v>
                </c:pt>
                <c:pt idx="71">
                  <c:v>1396-10-17</c:v>
                </c:pt>
                <c:pt idx="72">
                  <c:v>1396-10-18</c:v>
                </c:pt>
                <c:pt idx="73">
                  <c:v>1396-10-19</c:v>
                </c:pt>
                <c:pt idx="74">
                  <c:v>1396-10-20</c:v>
                </c:pt>
                <c:pt idx="75">
                  <c:v>1396-10-23</c:v>
                </c:pt>
                <c:pt idx="76">
                  <c:v>1396-10-24</c:v>
                </c:pt>
                <c:pt idx="77">
                  <c:v>1396-10-25</c:v>
                </c:pt>
                <c:pt idx="78">
                  <c:v>1396-10-26</c:v>
                </c:pt>
                <c:pt idx="79">
                  <c:v>1396-10-27</c:v>
                </c:pt>
                <c:pt idx="80">
                  <c:v>1396-10-30</c:v>
                </c:pt>
                <c:pt idx="81">
                  <c:v>1396-11-01</c:v>
                </c:pt>
                <c:pt idx="82">
                  <c:v>1396-11-02</c:v>
                </c:pt>
                <c:pt idx="83">
                  <c:v>1396-11-03</c:v>
                </c:pt>
                <c:pt idx="84">
                  <c:v>1396-11-04</c:v>
                </c:pt>
                <c:pt idx="85">
                  <c:v>1396-11-07</c:v>
                </c:pt>
                <c:pt idx="86">
                  <c:v>1396-11-08</c:v>
                </c:pt>
                <c:pt idx="87">
                  <c:v>1396-11-09</c:v>
                </c:pt>
                <c:pt idx="88">
                  <c:v>1396-11-10</c:v>
                </c:pt>
                <c:pt idx="89">
                  <c:v>1396-11-11</c:v>
                </c:pt>
                <c:pt idx="90">
                  <c:v>1396-11-14</c:v>
                </c:pt>
                <c:pt idx="91">
                  <c:v>1396-11-15</c:v>
                </c:pt>
                <c:pt idx="92">
                  <c:v>1396-11-16</c:v>
                </c:pt>
                <c:pt idx="93">
                  <c:v>1396-11-17</c:v>
                </c:pt>
                <c:pt idx="94">
                  <c:v>1396-11-18</c:v>
                </c:pt>
                <c:pt idx="95">
                  <c:v>1396-11-21</c:v>
                </c:pt>
                <c:pt idx="96">
                  <c:v>1396-11-23</c:v>
                </c:pt>
                <c:pt idx="97">
                  <c:v>1396-11-24</c:v>
                </c:pt>
                <c:pt idx="98">
                  <c:v>1396-11-25</c:v>
                </c:pt>
                <c:pt idx="99">
                  <c:v>1396-11-28</c:v>
                </c:pt>
                <c:pt idx="100">
                  <c:v>1396-11-29</c:v>
                </c:pt>
                <c:pt idx="101">
                  <c:v>1396-11-30</c:v>
                </c:pt>
                <c:pt idx="102">
                  <c:v>1396-12-02</c:v>
                </c:pt>
                <c:pt idx="103">
                  <c:v>1396-12-05</c:v>
                </c:pt>
                <c:pt idx="104">
                  <c:v>1396-12-06</c:v>
                </c:pt>
                <c:pt idx="105">
                  <c:v>1396-12-07</c:v>
                </c:pt>
                <c:pt idx="106">
                  <c:v>1396-12-08</c:v>
                </c:pt>
                <c:pt idx="107">
                  <c:v>1396-12-09</c:v>
                </c:pt>
                <c:pt idx="108">
                  <c:v>1396-12-12</c:v>
                </c:pt>
                <c:pt idx="109">
                  <c:v>1396-12-13</c:v>
                </c:pt>
                <c:pt idx="110">
                  <c:v>1396-12-14</c:v>
                </c:pt>
                <c:pt idx="111">
                  <c:v>1396-12-15</c:v>
                </c:pt>
                <c:pt idx="112">
                  <c:v>1396-12-16</c:v>
                </c:pt>
                <c:pt idx="113">
                  <c:v>1396-12-19</c:v>
                </c:pt>
                <c:pt idx="114">
                  <c:v>1396-12-20</c:v>
                </c:pt>
                <c:pt idx="115">
                  <c:v>1396-12-21</c:v>
                </c:pt>
                <c:pt idx="116">
                  <c:v>1396-12-22</c:v>
                </c:pt>
                <c:pt idx="117">
                  <c:v>1396-12-23</c:v>
                </c:pt>
                <c:pt idx="118">
                  <c:v>1396-12-26</c:v>
                </c:pt>
                <c:pt idx="119">
                  <c:v>1396-12-27</c:v>
                </c:pt>
                <c:pt idx="120">
                  <c:v>1396-12-28</c:v>
                </c:pt>
                <c:pt idx="121">
                  <c:v>1397-01-05</c:v>
                </c:pt>
                <c:pt idx="122">
                  <c:v>1397-01-06</c:v>
                </c:pt>
                <c:pt idx="123">
                  <c:v>1397-01-07</c:v>
                </c:pt>
                <c:pt idx="124">
                  <c:v>1397-01-08</c:v>
                </c:pt>
                <c:pt idx="125">
                  <c:v>1397-01-14</c:v>
                </c:pt>
                <c:pt idx="126">
                  <c:v>1397-01-15</c:v>
                </c:pt>
                <c:pt idx="127">
                  <c:v>1397-01-18</c:v>
                </c:pt>
                <c:pt idx="128">
                  <c:v>1397-01-19</c:v>
                </c:pt>
                <c:pt idx="129">
                  <c:v>1397-01-20</c:v>
                </c:pt>
                <c:pt idx="130">
                  <c:v>1397-01-21</c:v>
                </c:pt>
                <c:pt idx="131">
                  <c:v>1397-01-22</c:v>
                </c:pt>
                <c:pt idx="132">
                  <c:v>1397-01-26</c:v>
                </c:pt>
                <c:pt idx="133">
                  <c:v>1397-01-27</c:v>
                </c:pt>
                <c:pt idx="134">
                  <c:v>1397-01-28</c:v>
                </c:pt>
                <c:pt idx="135">
                  <c:v>1397-01-29</c:v>
                </c:pt>
                <c:pt idx="136">
                  <c:v>1397-02-01</c:v>
                </c:pt>
                <c:pt idx="137">
                  <c:v>1397-02-02</c:v>
                </c:pt>
                <c:pt idx="138">
                  <c:v>1397-02-03</c:v>
                </c:pt>
                <c:pt idx="139">
                  <c:v>1397-02-04</c:v>
                </c:pt>
                <c:pt idx="140">
                  <c:v>1397-02-05</c:v>
                </c:pt>
                <c:pt idx="141">
                  <c:v>1397-02-08</c:v>
                </c:pt>
                <c:pt idx="142">
                  <c:v>1397-02-09</c:v>
                </c:pt>
                <c:pt idx="143">
                  <c:v>1397-02-10</c:v>
                </c:pt>
                <c:pt idx="144">
                  <c:v>1397-02-11</c:v>
                </c:pt>
                <c:pt idx="145">
                  <c:v>1397-02-15</c:v>
                </c:pt>
                <c:pt idx="146">
                  <c:v>1397-02-16</c:v>
                </c:pt>
                <c:pt idx="147">
                  <c:v>1397-02-17</c:v>
                </c:pt>
                <c:pt idx="148">
                  <c:v>1397-02-18</c:v>
                </c:pt>
                <c:pt idx="149">
                  <c:v>1397-02-19</c:v>
                </c:pt>
                <c:pt idx="150">
                  <c:v>1397-02-22</c:v>
                </c:pt>
                <c:pt idx="151">
                  <c:v>1397-02-23</c:v>
                </c:pt>
                <c:pt idx="152">
                  <c:v>1397-02-24</c:v>
                </c:pt>
                <c:pt idx="153">
                  <c:v>1397-02-25</c:v>
                </c:pt>
                <c:pt idx="154">
                  <c:v>1397-02-26</c:v>
                </c:pt>
                <c:pt idx="155">
                  <c:v>1397-02-29</c:v>
                </c:pt>
                <c:pt idx="156">
                  <c:v>1397-02-30</c:v>
                </c:pt>
                <c:pt idx="157">
                  <c:v>1397-02-31</c:v>
                </c:pt>
                <c:pt idx="158">
                  <c:v>1397-03-01</c:v>
                </c:pt>
                <c:pt idx="159">
                  <c:v>1397-03-02</c:v>
                </c:pt>
                <c:pt idx="160">
                  <c:v>1397-03-05</c:v>
                </c:pt>
                <c:pt idx="161">
                  <c:v>1397-03-06</c:v>
                </c:pt>
                <c:pt idx="162">
                  <c:v>1397-03-07</c:v>
                </c:pt>
                <c:pt idx="163">
                  <c:v>1397-03-08</c:v>
                </c:pt>
                <c:pt idx="164">
                  <c:v>1397-03-09</c:v>
                </c:pt>
                <c:pt idx="165">
                  <c:v>1397-03-12</c:v>
                </c:pt>
                <c:pt idx="166">
                  <c:v>1397-03-13</c:v>
                </c:pt>
                <c:pt idx="167">
                  <c:v>1397-03-19</c:v>
                </c:pt>
                <c:pt idx="168">
                  <c:v>1397-03-20</c:v>
                </c:pt>
                <c:pt idx="169">
                  <c:v>1397-03-21</c:v>
                </c:pt>
                <c:pt idx="170">
                  <c:v>1397-03-22</c:v>
                </c:pt>
                <c:pt idx="171">
                  <c:v>1397-03-23</c:v>
                </c:pt>
                <c:pt idx="172">
                  <c:v>1397-03-27</c:v>
                </c:pt>
                <c:pt idx="173">
                  <c:v>1397-03-28</c:v>
                </c:pt>
                <c:pt idx="174">
                  <c:v>1397-03-29</c:v>
                </c:pt>
                <c:pt idx="175">
                  <c:v>1397-03-30</c:v>
                </c:pt>
                <c:pt idx="176">
                  <c:v>1397-04-02</c:v>
                </c:pt>
                <c:pt idx="177">
                  <c:v>1397-04-03</c:v>
                </c:pt>
                <c:pt idx="178">
                  <c:v>1397-04-04</c:v>
                </c:pt>
                <c:pt idx="179">
                  <c:v>1397-04-05</c:v>
                </c:pt>
                <c:pt idx="180">
                  <c:v>1397-04-06</c:v>
                </c:pt>
                <c:pt idx="181">
                  <c:v>1397-04-09</c:v>
                </c:pt>
                <c:pt idx="182">
                  <c:v>1397-04-10</c:v>
                </c:pt>
                <c:pt idx="183">
                  <c:v>1397-04-11</c:v>
                </c:pt>
                <c:pt idx="184">
                  <c:v>1397-04-12</c:v>
                </c:pt>
                <c:pt idx="185">
                  <c:v>1397-04-13</c:v>
                </c:pt>
                <c:pt idx="186">
                  <c:v>1397-04-16</c:v>
                </c:pt>
                <c:pt idx="187">
                  <c:v>1397-04-17</c:v>
                </c:pt>
                <c:pt idx="188">
                  <c:v>1397-04-19</c:v>
                </c:pt>
                <c:pt idx="189">
                  <c:v>1397-04-20</c:v>
                </c:pt>
                <c:pt idx="190">
                  <c:v>1397-04-23</c:v>
                </c:pt>
                <c:pt idx="191">
                  <c:v>1397-04-24</c:v>
                </c:pt>
                <c:pt idx="192">
                  <c:v>1397-04-25</c:v>
                </c:pt>
                <c:pt idx="193">
                  <c:v>1397-04-26</c:v>
                </c:pt>
                <c:pt idx="194">
                  <c:v>1397-04-27</c:v>
                </c:pt>
                <c:pt idx="195">
                  <c:v>1397-04-30</c:v>
                </c:pt>
                <c:pt idx="196">
                  <c:v>1397-04-31</c:v>
                </c:pt>
                <c:pt idx="197">
                  <c:v>1397-05-01</c:v>
                </c:pt>
                <c:pt idx="198">
                  <c:v>1397-05-02</c:v>
                </c:pt>
                <c:pt idx="199">
                  <c:v>1397-05-03</c:v>
                </c:pt>
                <c:pt idx="200">
                  <c:v>1397-05-06</c:v>
                </c:pt>
                <c:pt idx="201">
                  <c:v>1397-05-07</c:v>
                </c:pt>
                <c:pt idx="202">
                  <c:v>1397-05-08</c:v>
                </c:pt>
                <c:pt idx="203">
                  <c:v>1397-05-09</c:v>
                </c:pt>
                <c:pt idx="204">
                  <c:v>1397-05-10</c:v>
                </c:pt>
                <c:pt idx="205">
                  <c:v>1397-05-13</c:v>
                </c:pt>
                <c:pt idx="206">
                  <c:v>1397-05-14</c:v>
                </c:pt>
                <c:pt idx="207">
                  <c:v>1397-05-15</c:v>
                </c:pt>
                <c:pt idx="208">
                  <c:v>1397-05-16</c:v>
                </c:pt>
                <c:pt idx="209">
                  <c:v>1397-05-17</c:v>
                </c:pt>
                <c:pt idx="210">
                  <c:v>1397-05-20</c:v>
                </c:pt>
                <c:pt idx="211">
                  <c:v>1397-05-21</c:v>
                </c:pt>
                <c:pt idx="212">
                  <c:v>1397-05-22</c:v>
                </c:pt>
                <c:pt idx="213">
                  <c:v>1397-05-23</c:v>
                </c:pt>
                <c:pt idx="214">
                  <c:v>1397-05-24</c:v>
                </c:pt>
                <c:pt idx="215">
                  <c:v>1397-05-27</c:v>
                </c:pt>
                <c:pt idx="216">
                  <c:v>1397-05-28</c:v>
                </c:pt>
                <c:pt idx="217">
                  <c:v>1397-05-29</c:v>
                </c:pt>
                <c:pt idx="218">
                  <c:v>1397-05-30</c:v>
                </c:pt>
                <c:pt idx="219">
                  <c:v>1397-06-03</c:v>
                </c:pt>
                <c:pt idx="220">
                  <c:v>1397-06-04</c:v>
                </c:pt>
                <c:pt idx="221">
                  <c:v>1397-06-05</c:v>
                </c:pt>
                <c:pt idx="222">
                  <c:v>1397-06-06</c:v>
                </c:pt>
                <c:pt idx="223">
                  <c:v>1397-06-07</c:v>
                </c:pt>
                <c:pt idx="224">
                  <c:v>1397-06-10</c:v>
                </c:pt>
                <c:pt idx="225">
                  <c:v>1397-06-11</c:v>
                </c:pt>
                <c:pt idx="226">
                  <c:v>1397-06-12</c:v>
                </c:pt>
                <c:pt idx="227">
                  <c:v>1397-06-13</c:v>
                </c:pt>
                <c:pt idx="228">
                  <c:v>1397-06-14</c:v>
                </c:pt>
                <c:pt idx="229">
                  <c:v>1397-06-17</c:v>
                </c:pt>
                <c:pt idx="230">
                  <c:v>1397-06-18</c:v>
                </c:pt>
                <c:pt idx="231">
                  <c:v>1397-06-19</c:v>
                </c:pt>
                <c:pt idx="232">
                  <c:v>1397-06-20</c:v>
                </c:pt>
                <c:pt idx="233">
                  <c:v>1397-06-21</c:v>
                </c:pt>
                <c:pt idx="234">
                  <c:v>1397-06-24</c:v>
                </c:pt>
                <c:pt idx="235">
                  <c:v>1397-06-25</c:v>
                </c:pt>
                <c:pt idx="236">
                  <c:v>1397-06-26</c:v>
                </c:pt>
                <c:pt idx="237">
                  <c:v>1397-06-27</c:v>
                </c:pt>
                <c:pt idx="238">
                  <c:v>1397-06-31</c:v>
                </c:pt>
              </c:strCache>
            </c:strRef>
          </c:cat>
          <c:val>
            <c:numRef>
              <c:f>MSCI!$F$365:$F$603</c:f>
              <c:numCache>
                <c:formatCode>General</c:formatCode>
                <c:ptCount val="239"/>
                <c:pt idx="0">
                  <c:v>0.12737024817061715</c:v>
                </c:pt>
                <c:pt idx="1">
                  <c:v>0.12370366577520109</c:v>
                </c:pt>
                <c:pt idx="2">
                  <c:v>0.12120079818965124</c:v>
                </c:pt>
                <c:pt idx="3">
                  <c:v>0.12004960046251911</c:v>
                </c:pt>
                <c:pt idx="4">
                  <c:v>0.11588166991518323</c:v>
                </c:pt>
                <c:pt idx="5">
                  <c:v>0.10940887242723596</c:v>
                </c:pt>
                <c:pt idx="6">
                  <c:v>0.10721522172842568</c:v>
                </c:pt>
                <c:pt idx="7">
                  <c:v>0.10741595813494653</c:v>
                </c:pt>
                <c:pt idx="8">
                  <c:v>0.10050672507092462</c:v>
                </c:pt>
                <c:pt idx="9">
                  <c:v>9.1458566730511892E-2</c:v>
                </c:pt>
                <c:pt idx="10">
                  <c:v>9.4762937392285362E-2</c:v>
                </c:pt>
                <c:pt idx="11">
                  <c:v>9.6668232699542944E-2</c:v>
                </c:pt>
                <c:pt idx="12">
                  <c:v>9.5801011957023618E-2</c:v>
                </c:pt>
                <c:pt idx="13">
                  <c:v>0.10469403884275041</c:v>
                </c:pt>
                <c:pt idx="14">
                  <c:v>0.10590802543481348</c:v>
                </c:pt>
                <c:pt idx="15">
                  <c:v>0.10531175502803602</c:v>
                </c:pt>
                <c:pt idx="16">
                  <c:v>0.10308273378052424</c:v>
                </c:pt>
                <c:pt idx="17">
                  <c:v>0.10119353314570967</c:v>
                </c:pt>
                <c:pt idx="18">
                  <c:v>0.11423878838351853</c:v>
                </c:pt>
                <c:pt idx="19">
                  <c:v>0.11289816130294228</c:v>
                </c:pt>
                <c:pt idx="20">
                  <c:v>0.10914264060783951</c:v>
                </c:pt>
                <c:pt idx="21">
                  <c:v>0.10804889136461715</c:v>
                </c:pt>
                <c:pt idx="22">
                  <c:v>0.10524167210973223</c:v>
                </c:pt>
                <c:pt idx="23">
                  <c:v>0.10929012648924386</c:v>
                </c:pt>
                <c:pt idx="24">
                  <c:v>0.11261213102401979</c:v>
                </c:pt>
                <c:pt idx="25">
                  <c:v>0.11065375517858267</c:v>
                </c:pt>
                <c:pt idx="26">
                  <c:v>0.10530065725426097</c:v>
                </c:pt>
                <c:pt idx="27">
                  <c:v>9.3404712679874491E-2</c:v>
                </c:pt>
                <c:pt idx="28">
                  <c:v>9.3720126662949266E-2</c:v>
                </c:pt>
                <c:pt idx="29">
                  <c:v>9.5203684853800707E-2</c:v>
                </c:pt>
                <c:pt idx="30">
                  <c:v>0.10274393918091063</c:v>
                </c:pt>
                <c:pt idx="31">
                  <c:v>0.10307653107972947</c:v>
                </c:pt>
                <c:pt idx="32">
                  <c:v>0.10906647655939472</c:v>
                </c:pt>
                <c:pt idx="33">
                  <c:v>0.10940072658347799</c:v>
                </c:pt>
                <c:pt idx="34">
                  <c:v>0.10187323485570543</c:v>
                </c:pt>
                <c:pt idx="35">
                  <c:v>9.9673975916285462E-2</c:v>
                </c:pt>
                <c:pt idx="36">
                  <c:v>0.12164271612873612</c:v>
                </c:pt>
                <c:pt idx="37">
                  <c:v>0.11384787123769313</c:v>
                </c:pt>
                <c:pt idx="38">
                  <c:v>0.11579979379747884</c:v>
                </c:pt>
                <c:pt idx="39">
                  <c:v>0.11242162046343962</c:v>
                </c:pt>
                <c:pt idx="40">
                  <c:v>0.12037932157271558</c:v>
                </c:pt>
                <c:pt idx="41">
                  <c:v>0.12704558184598169</c:v>
                </c:pt>
                <c:pt idx="42">
                  <c:v>0.14115915265910339</c:v>
                </c:pt>
                <c:pt idx="43">
                  <c:v>0.14292432194596749</c:v>
                </c:pt>
                <c:pt idx="44">
                  <c:v>0.14939957528169701</c:v>
                </c:pt>
                <c:pt idx="45">
                  <c:v>0.14822083602063829</c:v>
                </c:pt>
                <c:pt idx="46">
                  <c:v>0.14778844727399831</c:v>
                </c:pt>
                <c:pt idx="47">
                  <c:v>0.14223889463101846</c:v>
                </c:pt>
                <c:pt idx="48">
                  <c:v>0.13644327693811187</c:v>
                </c:pt>
                <c:pt idx="49">
                  <c:v>0.13781620508925929</c:v>
                </c:pt>
                <c:pt idx="50">
                  <c:v>0.1385971420256622</c:v>
                </c:pt>
                <c:pt idx="51">
                  <c:v>0.13883033720773419</c:v>
                </c:pt>
                <c:pt idx="52">
                  <c:v>0.13264671132802586</c:v>
                </c:pt>
                <c:pt idx="53">
                  <c:v>0.13876417478879177</c:v>
                </c:pt>
                <c:pt idx="54">
                  <c:v>0.14810001169223574</c:v>
                </c:pt>
                <c:pt idx="55">
                  <c:v>0.16904971090837417</c:v>
                </c:pt>
                <c:pt idx="56">
                  <c:v>0.18148809560590973</c:v>
                </c:pt>
                <c:pt idx="57">
                  <c:v>0.18251153066835757</c:v>
                </c:pt>
                <c:pt idx="58">
                  <c:v>0.18475873659578901</c:v>
                </c:pt>
                <c:pt idx="59">
                  <c:v>0.18336988439950952</c:v>
                </c:pt>
                <c:pt idx="60">
                  <c:v>0.2039829331290548</c:v>
                </c:pt>
                <c:pt idx="61">
                  <c:v>0.21724929389548797</c:v>
                </c:pt>
                <c:pt idx="62">
                  <c:v>0.22564984423676004</c:v>
                </c:pt>
                <c:pt idx="63">
                  <c:v>0.22444150037674082</c:v>
                </c:pt>
                <c:pt idx="64">
                  <c:v>0.22528720670747671</c:v>
                </c:pt>
                <c:pt idx="65">
                  <c:v>0.21565155408827441</c:v>
                </c:pt>
                <c:pt idx="66">
                  <c:v>0.19750052631051318</c:v>
                </c:pt>
                <c:pt idx="67">
                  <c:v>0.20724967938984928</c:v>
                </c:pt>
                <c:pt idx="68">
                  <c:v>0.21078521411156093</c:v>
                </c:pt>
                <c:pt idx="69">
                  <c:v>0.21589687690123704</c:v>
                </c:pt>
                <c:pt idx="70">
                  <c:v>0.21909131316252362</c:v>
                </c:pt>
                <c:pt idx="71">
                  <c:v>0.21840962122564545</c:v>
                </c:pt>
                <c:pt idx="72">
                  <c:v>0.21954847620530615</c:v>
                </c:pt>
                <c:pt idx="73">
                  <c:v>0.21975731511610941</c:v>
                </c:pt>
                <c:pt idx="74">
                  <c:v>0.22011609292508005</c:v>
                </c:pt>
                <c:pt idx="75">
                  <c:v>0.22920893785102314</c:v>
                </c:pt>
                <c:pt idx="76">
                  <c:v>0.23665895042100193</c:v>
                </c:pt>
                <c:pt idx="77">
                  <c:v>0.24174339027488645</c:v>
                </c:pt>
                <c:pt idx="78">
                  <c:v>0.24690666369895231</c:v>
                </c:pt>
                <c:pt idx="79">
                  <c:v>0.25086300424104957</c:v>
                </c:pt>
                <c:pt idx="80">
                  <c:v>0.24642660733295996</c:v>
                </c:pt>
                <c:pt idx="81">
                  <c:v>0.23731768582881307</c:v>
                </c:pt>
                <c:pt idx="82">
                  <c:v>0.24520431378193219</c:v>
                </c:pt>
                <c:pt idx="83">
                  <c:v>0.25255245020071193</c:v>
                </c:pt>
                <c:pt idx="84">
                  <c:v>0.25558548386079361</c:v>
                </c:pt>
                <c:pt idx="85">
                  <c:v>0.26973345380330249</c:v>
                </c:pt>
                <c:pt idx="86">
                  <c:v>0.27374469884303454</c:v>
                </c:pt>
                <c:pt idx="87">
                  <c:v>0.27449330301708441</c:v>
                </c:pt>
                <c:pt idx="88">
                  <c:v>0.26832099429525935</c:v>
                </c:pt>
                <c:pt idx="89">
                  <c:v>0.25874471212677053</c:v>
                </c:pt>
                <c:pt idx="90">
                  <c:v>0.25320036832129111</c:v>
                </c:pt>
                <c:pt idx="91">
                  <c:v>0.26342732471397645</c:v>
                </c:pt>
                <c:pt idx="92">
                  <c:v>0.27605085277452734</c:v>
                </c:pt>
                <c:pt idx="93">
                  <c:v>0.27815991437819787</c:v>
                </c:pt>
                <c:pt idx="94">
                  <c:v>0.28196878663827118</c:v>
                </c:pt>
                <c:pt idx="95">
                  <c:v>0.27377615090013796</c:v>
                </c:pt>
                <c:pt idx="96">
                  <c:v>0.27518074611161447</c:v>
                </c:pt>
                <c:pt idx="97">
                  <c:v>0.27710735151685562</c:v>
                </c:pt>
                <c:pt idx="98">
                  <c:v>0.28010990827527049</c:v>
                </c:pt>
                <c:pt idx="99">
                  <c:v>0.27871335684730858</c:v>
                </c:pt>
                <c:pt idx="100">
                  <c:v>0.27677070968646844</c:v>
                </c:pt>
                <c:pt idx="101">
                  <c:v>0.27152327318282099</c:v>
                </c:pt>
                <c:pt idx="102">
                  <c:v>0.26492833035434682</c:v>
                </c:pt>
                <c:pt idx="103">
                  <c:v>0.26421156188754358</c:v>
                </c:pt>
                <c:pt idx="104">
                  <c:v>0.26232267928986763</c:v>
                </c:pt>
                <c:pt idx="105">
                  <c:v>0.26090292827010741</c:v>
                </c:pt>
                <c:pt idx="106">
                  <c:v>0.26017120718535813</c:v>
                </c:pt>
                <c:pt idx="107">
                  <c:v>0.25812094241846295</c:v>
                </c:pt>
                <c:pt idx="108">
                  <c:v>0.25541832582014501</c:v>
                </c:pt>
                <c:pt idx="109">
                  <c:v>0.25471609355244906</c:v>
                </c:pt>
                <c:pt idx="110">
                  <c:v>0.25231597517083904</c:v>
                </c:pt>
                <c:pt idx="111">
                  <c:v>0.25189738135558226</c:v>
                </c:pt>
                <c:pt idx="112">
                  <c:v>0.25572275138037015</c:v>
                </c:pt>
                <c:pt idx="113">
                  <c:v>0.2582831923654596</c:v>
                </c:pt>
                <c:pt idx="114">
                  <c:v>0.25053750698335842</c:v>
                </c:pt>
                <c:pt idx="115">
                  <c:v>0.25252472643371648</c:v>
                </c:pt>
                <c:pt idx="116">
                  <c:v>0.26254792850541731</c:v>
                </c:pt>
                <c:pt idx="117">
                  <c:v>0.25172179737825529</c:v>
                </c:pt>
                <c:pt idx="118">
                  <c:v>0.25217545100813576</c:v>
                </c:pt>
                <c:pt idx="119">
                  <c:v>0.25530052926688684</c:v>
                </c:pt>
                <c:pt idx="120">
                  <c:v>0.25640861702266471</c:v>
                </c:pt>
                <c:pt idx="121">
                  <c:v>0.25656162078972722</c:v>
                </c:pt>
                <c:pt idx="122">
                  <c:v>0.24938106953256511</c:v>
                </c:pt>
                <c:pt idx="123">
                  <c:v>0.2466361578508578</c:v>
                </c:pt>
                <c:pt idx="124">
                  <c:v>0.25077642255967203</c:v>
                </c:pt>
                <c:pt idx="125">
                  <c:v>0.25234735879406589</c:v>
                </c:pt>
                <c:pt idx="126">
                  <c:v>0.25277084663146288</c:v>
                </c:pt>
                <c:pt idx="127">
                  <c:v>0.24741313975489931</c:v>
                </c:pt>
                <c:pt idx="128">
                  <c:v>0.24124158687294495</c:v>
                </c:pt>
                <c:pt idx="129">
                  <c:v>0.25079623063836243</c:v>
                </c:pt>
                <c:pt idx="130">
                  <c:v>0.24530987940517379</c:v>
                </c:pt>
                <c:pt idx="131">
                  <c:v>0.23754734611148165</c:v>
                </c:pt>
                <c:pt idx="132">
                  <c:v>0.23281539781455018</c:v>
                </c:pt>
                <c:pt idx="133">
                  <c:v>0.22274856032304058</c:v>
                </c:pt>
                <c:pt idx="134">
                  <c:v>0.22257475771894897</c:v>
                </c:pt>
                <c:pt idx="135">
                  <c:v>0.21867540662360474</c:v>
                </c:pt>
                <c:pt idx="136">
                  <c:v>0.21401473397415893</c:v>
                </c:pt>
                <c:pt idx="137">
                  <c:v>0.2076321927218121</c:v>
                </c:pt>
                <c:pt idx="138">
                  <c:v>0.20372403299472297</c:v>
                </c:pt>
                <c:pt idx="139">
                  <c:v>0.20247446326448104</c:v>
                </c:pt>
                <c:pt idx="140">
                  <c:v>0.19537039722481087</c:v>
                </c:pt>
                <c:pt idx="141">
                  <c:v>0.18760155484402419</c:v>
                </c:pt>
                <c:pt idx="142">
                  <c:v>0.18104421857353836</c:v>
                </c:pt>
                <c:pt idx="143">
                  <c:v>0.17576061379274832</c:v>
                </c:pt>
                <c:pt idx="144">
                  <c:v>0.17373701658566931</c:v>
                </c:pt>
                <c:pt idx="145">
                  <c:v>0.16689352635207122</c:v>
                </c:pt>
                <c:pt idx="146">
                  <c:v>0.16314486649813453</c:v>
                </c:pt>
                <c:pt idx="147">
                  <c:v>0.16541722071349119</c:v>
                </c:pt>
                <c:pt idx="148">
                  <c:v>0.17052315141329411</c:v>
                </c:pt>
                <c:pt idx="149">
                  <c:v>0.17558540178224158</c:v>
                </c:pt>
                <c:pt idx="150">
                  <c:v>0.17863468778283975</c:v>
                </c:pt>
                <c:pt idx="151">
                  <c:v>0.18084974311579161</c:v>
                </c:pt>
                <c:pt idx="152">
                  <c:v>0.18588558806293087</c:v>
                </c:pt>
                <c:pt idx="153">
                  <c:v>0.18444196782361999</c:v>
                </c:pt>
                <c:pt idx="154">
                  <c:v>0.18464974669960821</c:v>
                </c:pt>
                <c:pt idx="155">
                  <c:v>0.18933881920388185</c:v>
                </c:pt>
                <c:pt idx="156">
                  <c:v>0.18983710095988493</c:v>
                </c:pt>
                <c:pt idx="157">
                  <c:v>0.18842171340570801</c:v>
                </c:pt>
                <c:pt idx="158">
                  <c:v>0.18527410814968603</c:v>
                </c:pt>
                <c:pt idx="159">
                  <c:v>0.17720554135790878</c:v>
                </c:pt>
                <c:pt idx="160">
                  <c:v>0.17981624257950091</c:v>
                </c:pt>
                <c:pt idx="161">
                  <c:v>0.17875756245963004</c:v>
                </c:pt>
                <c:pt idx="162">
                  <c:v>0.17756926399455675</c:v>
                </c:pt>
                <c:pt idx="163">
                  <c:v>0.17577409663052634</c:v>
                </c:pt>
                <c:pt idx="164">
                  <c:v>0.18111940999392018</c:v>
                </c:pt>
                <c:pt idx="165">
                  <c:v>0.1888005927159373</c:v>
                </c:pt>
                <c:pt idx="166">
                  <c:v>0.190935379782875</c:v>
                </c:pt>
                <c:pt idx="167">
                  <c:v>0.19333387155872139</c:v>
                </c:pt>
                <c:pt idx="168">
                  <c:v>0.1913050390432387</c:v>
                </c:pt>
                <c:pt idx="169">
                  <c:v>0.19378145671444003</c:v>
                </c:pt>
                <c:pt idx="170">
                  <c:v>0.20033003916879943</c:v>
                </c:pt>
                <c:pt idx="171">
                  <c:v>0.24308004789458182</c:v>
                </c:pt>
                <c:pt idx="172">
                  <c:v>0.28296915561443958</c:v>
                </c:pt>
                <c:pt idx="173">
                  <c:v>0.30878407225678517</c:v>
                </c:pt>
                <c:pt idx="174">
                  <c:v>0.33859491906525685</c:v>
                </c:pt>
                <c:pt idx="175">
                  <c:v>0.37073082293278481</c:v>
                </c:pt>
                <c:pt idx="176">
                  <c:v>0.37671239289404124</c:v>
                </c:pt>
                <c:pt idx="177">
                  <c:v>0.41339871350192348</c:v>
                </c:pt>
                <c:pt idx="178">
                  <c:v>0.45808275436002344</c:v>
                </c:pt>
                <c:pt idx="179">
                  <c:v>0.43962483768539373</c:v>
                </c:pt>
                <c:pt idx="180">
                  <c:v>0.4115424097378515</c:v>
                </c:pt>
                <c:pt idx="181">
                  <c:v>0.41647917984357896</c:v>
                </c:pt>
                <c:pt idx="182">
                  <c:v>0.38194971056301941</c:v>
                </c:pt>
                <c:pt idx="183">
                  <c:v>0.39752585313765265</c:v>
                </c:pt>
                <c:pt idx="184">
                  <c:v>0.42744657548170695</c:v>
                </c:pt>
                <c:pt idx="185">
                  <c:v>0.4275434804954843</c:v>
                </c:pt>
                <c:pt idx="186">
                  <c:v>0.40990517397889681</c:v>
                </c:pt>
                <c:pt idx="187">
                  <c:v>0.40926204436353286</c:v>
                </c:pt>
                <c:pt idx="188">
                  <c:v>0.40970925507900691</c:v>
                </c:pt>
                <c:pt idx="189">
                  <c:v>0.39142122891682618</c:v>
                </c:pt>
                <c:pt idx="190">
                  <c:v>0.38076051956349755</c:v>
                </c:pt>
                <c:pt idx="191">
                  <c:v>0.3682561207514301</c:v>
                </c:pt>
                <c:pt idx="192">
                  <c:v>0.36198130440807796</c:v>
                </c:pt>
                <c:pt idx="193">
                  <c:v>0.35589463633344409</c:v>
                </c:pt>
                <c:pt idx="194">
                  <c:v>0.35551621439423653</c:v>
                </c:pt>
                <c:pt idx="195">
                  <c:v>0.35949050263059124</c:v>
                </c:pt>
                <c:pt idx="196">
                  <c:v>0.3668636461829069</c:v>
                </c:pt>
                <c:pt idx="197">
                  <c:v>0.36347027150473887</c:v>
                </c:pt>
                <c:pt idx="198">
                  <c:v>0.35943999989966846</c:v>
                </c:pt>
                <c:pt idx="199">
                  <c:v>0.35724434741930455</c:v>
                </c:pt>
                <c:pt idx="200">
                  <c:v>0.38684505422036208</c:v>
                </c:pt>
                <c:pt idx="201">
                  <c:v>0.40796532406663122</c:v>
                </c:pt>
                <c:pt idx="202">
                  <c:v>0.44265258439294297</c:v>
                </c:pt>
                <c:pt idx="203">
                  <c:v>0.49262087391616594</c:v>
                </c:pt>
                <c:pt idx="204">
                  <c:v>0.52070131874522296</c:v>
                </c:pt>
                <c:pt idx="205">
                  <c:v>0.52729458898145332</c:v>
                </c:pt>
                <c:pt idx="206">
                  <c:v>0.57621540432487373</c:v>
                </c:pt>
                <c:pt idx="207">
                  <c:v>0.63525790012694161</c:v>
                </c:pt>
                <c:pt idx="208">
                  <c:v>0.64076550157892997</c:v>
                </c:pt>
                <c:pt idx="209">
                  <c:v>0.6184106740957771</c:v>
                </c:pt>
                <c:pt idx="210">
                  <c:v>0.58524576667924078</c:v>
                </c:pt>
                <c:pt idx="211">
                  <c:v>0.59809043903171166</c:v>
                </c:pt>
                <c:pt idx="212">
                  <c:v>0.58057478487687852</c:v>
                </c:pt>
                <c:pt idx="213">
                  <c:v>0.60491325618140857</c:v>
                </c:pt>
                <c:pt idx="214">
                  <c:v>0.59579198929590471</c:v>
                </c:pt>
                <c:pt idx="215">
                  <c:v>0.61074435321418274</c:v>
                </c:pt>
                <c:pt idx="216">
                  <c:v>0.64530922993461837</c:v>
                </c:pt>
                <c:pt idx="217">
                  <c:v>0.67783485910622621</c:v>
                </c:pt>
                <c:pt idx="218">
                  <c:v>0.67491335532939667</c:v>
                </c:pt>
                <c:pt idx="219">
                  <c:v>0.66363903805629709</c:v>
                </c:pt>
                <c:pt idx="220">
                  <c:v>0.6896976938702355</c:v>
                </c:pt>
                <c:pt idx="221">
                  <c:v>0.7095242765763019</c:v>
                </c:pt>
                <c:pt idx="222">
                  <c:v>0.66033683612472149</c:v>
                </c:pt>
                <c:pt idx="223">
                  <c:v>0.66548774075680428</c:v>
                </c:pt>
                <c:pt idx="224">
                  <c:v>0.64191184010055835</c:v>
                </c:pt>
                <c:pt idx="225">
                  <c:v>0.61279039633226784</c:v>
                </c:pt>
                <c:pt idx="226">
                  <c:v>0.62937400692188228</c:v>
                </c:pt>
                <c:pt idx="227">
                  <c:v>0.65742365348580223</c:v>
                </c:pt>
                <c:pt idx="228">
                  <c:v>0.6537691493871356</c:v>
                </c:pt>
                <c:pt idx="229">
                  <c:v>0.67363904531081831</c:v>
                </c:pt>
                <c:pt idx="230">
                  <c:v>0.70657020440289298</c:v>
                </c:pt>
                <c:pt idx="231">
                  <c:v>0.76147351594507473</c:v>
                </c:pt>
                <c:pt idx="232">
                  <c:v>0.77441034950169296</c:v>
                </c:pt>
                <c:pt idx="233">
                  <c:v>0.85312818717112449</c:v>
                </c:pt>
                <c:pt idx="234">
                  <c:v>0.8991998986255596</c:v>
                </c:pt>
                <c:pt idx="235">
                  <c:v>0.86772123004806345</c:v>
                </c:pt>
                <c:pt idx="236">
                  <c:v>0.89377529675616896</c:v>
                </c:pt>
                <c:pt idx="237">
                  <c:v>0.88363859163495895</c:v>
                </c:pt>
                <c:pt idx="238">
                  <c:v>0.918404530419487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MSCI!$A$365:$A$603</c:f>
              <c:strCache>
                <c:ptCount val="239"/>
                <c:pt idx="0">
                  <c:v>1396-07-01</c:v>
                </c:pt>
                <c:pt idx="1">
                  <c:v>1396-07-02</c:v>
                </c:pt>
                <c:pt idx="2">
                  <c:v>1396-07-03</c:v>
                </c:pt>
                <c:pt idx="3">
                  <c:v>1396-07-04</c:v>
                </c:pt>
                <c:pt idx="4">
                  <c:v>1396-07-05</c:v>
                </c:pt>
                <c:pt idx="5">
                  <c:v>1396-07-10</c:v>
                </c:pt>
                <c:pt idx="6">
                  <c:v>1396-07-11</c:v>
                </c:pt>
                <c:pt idx="7">
                  <c:v>1396-07-12</c:v>
                </c:pt>
                <c:pt idx="8">
                  <c:v>1396-07-15</c:v>
                </c:pt>
                <c:pt idx="9">
                  <c:v>1396-07-16</c:v>
                </c:pt>
                <c:pt idx="10">
                  <c:v>1396-07-17</c:v>
                </c:pt>
                <c:pt idx="11">
                  <c:v>1396-07-18</c:v>
                </c:pt>
                <c:pt idx="12">
                  <c:v>1396-07-19</c:v>
                </c:pt>
                <c:pt idx="13">
                  <c:v>1396-07-22</c:v>
                </c:pt>
                <c:pt idx="14">
                  <c:v>1396-07-23</c:v>
                </c:pt>
                <c:pt idx="15">
                  <c:v>1396-07-24</c:v>
                </c:pt>
                <c:pt idx="16">
                  <c:v>1396-07-25</c:v>
                </c:pt>
                <c:pt idx="17">
                  <c:v>1396-07-26</c:v>
                </c:pt>
                <c:pt idx="18">
                  <c:v>1396-07-29</c:v>
                </c:pt>
                <c:pt idx="19">
                  <c:v>1396-07-30</c:v>
                </c:pt>
                <c:pt idx="20">
                  <c:v>1396-08-01</c:v>
                </c:pt>
                <c:pt idx="21">
                  <c:v>1396-08-02</c:v>
                </c:pt>
                <c:pt idx="22">
                  <c:v>1396-08-03</c:v>
                </c:pt>
                <c:pt idx="23">
                  <c:v>1396-08-06</c:v>
                </c:pt>
                <c:pt idx="24">
                  <c:v>1396-08-07</c:v>
                </c:pt>
                <c:pt idx="25">
                  <c:v>1396-08-08</c:v>
                </c:pt>
                <c:pt idx="26">
                  <c:v>1396-08-09</c:v>
                </c:pt>
                <c:pt idx="27">
                  <c:v>1396-08-10</c:v>
                </c:pt>
                <c:pt idx="28">
                  <c:v>1396-08-13</c:v>
                </c:pt>
                <c:pt idx="29">
                  <c:v>1396-08-14</c:v>
                </c:pt>
                <c:pt idx="30">
                  <c:v>1396-08-15</c:v>
                </c:pt>
                <c:pt idx="31">
                  <c:v>1396-08-16</c:v>
                </c:pt>
                <c:pt idx="32">
                  <c:v>1396-08-17</c:v>
                </c:pt>
                <c:pt idx="33">
                  <c:v>1396-08-20</c:v>
                </c:pt>
                <c:pt idx="34">
                  <c:v>1396-08-21</c:v>
                </c:pt>
                <c:pt idx="35">
                  <c:v>1396-08-22</c:v>
                </c:pt>
                <c:pt idx="36">
                  <c:v>1396-08-23</c:v>
                </c:pt>
                <c:pt idx="37">
                  <c:v>1396-08-24</c:v>
                </c:pt>
                <c:pt idx="38">
                  <c:v>1396-08-27</c:v>
                </c:pt>
                <c:pt idx="39">
                  <c:v>1396-08-29</c:v>
                </c:pt>
                <c:pt idx="40">
                  <c:v>1396-08-30</c:v>
                </c:pt>
                <c:pt idx="41">
                  <c:v>1396-09-01</c:v>
                </c:pt>
                <c:pt idx="42">
                  <c:v>1396-09-04</c:v>
                </c:pt>
                <c:pt idx="43">
                  <c:v>1396-09-05</c:v>
                </c:pt>
                <c:pt idx="44">
                  <c:v>1396-09-07</c:v>
                </c:pt>
                <c:pt idx="45">
                  <c:v>1396-09-08</c:v>
                </c:pt>
                <c:pt idx="46">
                  <c:v>1396-09-11</c:v>
                </c:pt>
                <c:pt idx="47">
                  <c:v>1396-09-12</c:v>
                </c:pt>
                <c:pt idx="48">
                  <c:v>1396-09-13</c:v>
                </c:pt>
                <c:pt idx="49">
                  <c:v>1396-09-14</c:v>
                </c:pt>
                <c:pt idx="50">
                  <c:v>1396-09-18</c:v>
                </c:pt>
                <c:pt idx="51">
                  <c:v>1396-09-19</c:v>
                </c:pt>
                <c:pt idx="52">
                  <c:v>1396-09-20</c:v>
                </c:pt>
                <c:pt idx="53">
                  <c:v>1396-09-21</c:v>
                </c:pt>
                <c:pt idx="54">
                  <c:v>1396-09-22</c:v>
                </c:pt>
                <c:pt idx="55">
                  <c:v>1396-09-25</c:v>
                </c:pt>
                <c:pt idx="56">
                  <c:v>1396-09-26</c:v>
                </c:pt>
                <c:pt idx="57">
                  <c:v>1396-09-27</c:v>
                </c:pt>
                <c:pt idx="58">
                  <c:v>1396-09-28</c:v>
                </c:pt>
                <c:pt idx="59">
                  <c:v>1396-09-29</c:v>
                </c:pt>
                <c:pt idx="60">
                  <c:v>1396-10-02</c:v>
                </c:pt>
                <c:pt idx="61">
                  <c:v>1396-10-03</c:v>
                </c:pt>
                <c:pt idx="62">
                  <c:v>1396-10-04</c:v>
                </c:pt>
                <c:pt idx="63">
                  <c:v>1396-10-05</c:v>
                </c:pt>
                <c:pt idx="64">
                  <c:v>1396-10-06</c:v>
                </c:pt>
                <c:pt idx="65">
                  <c:v>1396-10-09</c:v>
                </c:pt>
                <c:pt idx="66">
                  <c:v>1396-10-10</c:v>
                </c:pt>
                <c:pt idx="67">
                  <c:v>1396-10-11</c:v>
                </c:pt>
                <c:pt idx="68">
                  <c:v>1396-10-12</c:v>
                </c:pt>
                <c:pt idx="69">
                  <c:v>1396-10-13</c:v>
                </c:pt>
                <c:pt idx="70">
                  <c:v>1396-10-16</c:v>
                </c:pt>
                <c:pt idx="71">
                  <c:v>1396-10-17</c:v>
                </c:pt>
                <c:pt idx="72">
                  <c:v>1396-10-18</c:v>
                </c:pt>
                <c:pt idx="73">
                  <c:v>1396-10-19</c:v>
                </c:pt>
                <c:pt idx="74">
                  <c:v>1396-10-20</c:v>
                </c:pt>
                <c:pt idx="75">
                  <c:v>1396-10-23</c:v>
                </c:pt>
                <c:pt idx="76">
                  <c:v>1396-10-24</c:v>
                </c:pt>
                <c:pt idx="77">
                  <c:v>1396-10-25</c:v>
                </c:pt>
                <c:pt idx="78">
                  <c:v>1396-10-26</c:v>
                </c:pt>
                <c:pt idx="79">
                  <c:v>1396-10-27</c:v>
                </c:pt>
                <c:pt idx="80">
                  <c:v>1396-10-30</c:v>
                </c:pt>
                <c:pt idx="81">
                  <c:v>1396-11-01</c:v>
                </c:pt>
                <c:pt idx="82">
                  <c:v>1396-11-02</c:v>
                </c:pt>
                <c:pt idx="83">
                  <c:v>1396-11-03</c:v>
                </c:pt>
                <c:pt idx="84">
                  <c:v>1396-11-04</c:v>
                </c:pt>
                <c:pt idx="85">
                  <c:v>1396-11-07</c:v>
                </c:pt>
                <c:pt idx="86">
                  <c:v>1396-11-08</c:v>
                </c:pt>
                <c:pt idx="87">
                  <c:v>1396-11-09</c:v>
                </c:pt>
                <c:pt idx="88">
                  <c:v>1396-11-10</c:v>
                </c:pt>
                <c:pt idx="89">
                  <c:v>1396-11-11</c:v>
                </c:pt>
                <c:pt idx="90">
                  <c:v>1396-11-14</c:v>
                </c:pt>
                <c:pt idx="91">
                  <c:v>1396-11-15</c:v>
                </c:pt>
                <c:pt idx="92">
                  <c:v>1396-11-16</c:v>
                </c:pt>
                <c:pt idx="93">
                  <c:v>1396-11-17</c:v>
                </c:pt>
                <c:pt idx="94">
                  <c:v>1396-11-18</c:v>
                </c:pt>
                <c:pt idx="95">
                  <c:v>1396-11-21</c:v>
                </c:pt>
                <c:pt idx="96">
                  <c:v>1396-11-23</c:v>
                </c:pt>
                <c:pt idx="97">
                  <c:v>1396-11-24</c:v>
                </c:pt>
                <c:pt idx="98">
                  <c:v>1396-11-25</c:v>
                </c:pt>
                <c:pt idx="99">
                  <c:v>1396-11-28</c:v>
                </c:pt>
                <c:pt idx="100">
                  <c:v>1396-11-29</c:v>
                </c:pt>
                <c:pt idx="101">
                  <c:v>1396-11-30</c:v>
                </c:pt>
                <c:pt idx="102">
                  <c:v>1396-12-02</c:v>
                </c:pt>
                <c:pt idx="103">
                  <c:v>1396-12-05</c:v>
                </c:pt>
                <c:pt idx="104">
                  <c:v>1396-12-06</c:v>
                </c:pt>
                <c:pt idx="105">
                  <c:v>1396-12-07</c:v>
                </c:pt>
                <c:pt idx="106">
                  <c:v>1396-12-08</c:v>
                </c:pt>
                <c:pt idx="107">
                  <c:v>1396-12-09</c:v>
                </c:pt>
                <c:pt idx="108">
                  <c:v>1396-12-12</c:v>
                </c:pt>
                <c:pt idx="109">
                  <c:v>1396-12-13</c:v>
                </c:pt>
                <c:pt idx="110">
                  <c:v>1396-12-14</c:v>
                </c:pt>
                <c:pt idx="111">
                  <c:v>1396-12-15</c:v>
                </c:pt>
                <c:pt idx="112">
                  <c:v>1396-12-16</c:v>
                </c:pt>
                <c:pt idx="113">
                  <c:v>1396-12-19</c:v>
                </c:pt>
                <c:pt idx="114">
                  <c:v>1396-12-20</c:v>
                </c:pt>
                <c:pt idx="115">
                  <c:v>1396-12-21</c:v>
                </c:pt>
                <c:pt idx="116">
                  <c:v>1396-12-22</c:v>
                </c:pt>
                <c:pt idx="117">
                  <c:v>1396-12-23</c:v>
                </c:pt>
                <c:pt idx="118">
                  <c:v>1396-12-26</c:v>
                </c:pt>
                <c:pt idx="119">
                  <c:v>1396-12-27</c:v>
                </c:pt>
                <c:pt idx="120">
                  <c:v>1396-12-28</c:v>
                </c:pt>
                <c:pt idx="121">
                  <c:v>1397-01-05</c:v>
                </c:pt>
                <c:pt idx="122">
                  <c:v>1397-01-06</c:v>
                </c:pt>
                <c:pt idx="123">
                  <c:v>1397-01-07</c:v>
                </c:pt>
                <c:pt idx="124">
                  <c:v>1397-01-08</c:v>
                </c:pt>
                <c:pt idx="125">
                  <c:v>1397-01-14</c:v>
                </c:pt>
                <c:pt idx="126">
                  <c:v>1397-01-15</c:v>
                </c:pt>
                <c:pt idx="127">
                  <c:v>1397-01-18</c:v>
                </c:pt>
                <c:pt idx="128">
                  <c:v>1397-01-19</c:v>
                </c:pt>
                <c:pt idx="129">
                  <c:v>1397-01-20</c:v>
                </c:pt>
                <c:pt idx="130">
                  <c:v>1397-01-21</c:v>
                </c:pt>
                <c:pt idx="131">
                  <c:v>1397-01-22</c:v>
                </c:pt>
                <c:pt idx="132">
                  <c:v>1397-01-26</c:v>
                </c:pt>
                <c:pt idx="133">
                  <c:v>1397-01-27</c:v>
                </c:pt>
                <c:pt idx="134">
                  <c:v>1397-01-28</c:v>
                </c:pt>
                <c:pt idx="135">
                  <c:v>1397-01-29</c:v>
                </c:pt>
                <c:pt idx="136">
                  <c:v>1397-02-01</c:v>
                </c:pt>
                <c:pt idx="137">
                  <c:v>1397-02-02</c:v>
                </c:pt>
                <c:pt idx="138">
                  <c:v>1397-02-03</c:v>
                </c:pt>
                <c:pt idx="139">
                  <c:v>1397-02-04</c:v>
                </c:pt>
                <c:pt idx="140">
                  <c:v>1397-02-05</c:v>
                </c:pt>
                <c:pt idx="141">
                  <c:v>1397-02-08</c:v>
                </c:pt>
                <c:pt idx="142">
                  <c:v>1397-02-09</c:v>
                </c:pt>
                <c:pt idx="143">
                  <c:v>1397-02-10</c:v>
                </c:pt>
                <c:pt idx="144">
                  <c:v>1397-02-11</c:v>
                </c:pt>
                <c:pt idx="145">
                  <c:v>1397-02-15</c:v>
                </c:pt>
                <c:pt idx="146">
                  <c:v>1397-02-16</c:v>
                </c:pt>
                <c:pt idx="147">
                  <c:v>1397-02-17</c:v>
                </c:pt>
                <c:pt idx="148">
                  <c:v>1397-02-18</c:v>
                </c:pt>
                <c:pt idx="149">
                  <c:v>1397-02-19</c:v>
                </c:pt>
                <c:pt idx="150">
                  <c:v>1397-02-22</c:v>
                </c:pt>
                <c:pt idx="151">
                  <c:v>1397-02-23</c:v>
                </c:pt>
                <c:pt idx="152">
                  <c:v>1397-02-24</c:v>
                </c:pt>
                <c:pt idx="153">
                  <c:v>1397-02-25</c:v>
                </c:pt>
                <c:pt idx="154">
                  <c:v>1397-02-26</c:v>
                </c:pt>
                <c:pt idx="155">
                  <c:v>1397-02-29</c:v>
                </c:pt>
                <c:pt idx="156">
                  <c:v>1397-02-30</c:v>
                </c:pt>
                <c:pt idx="157">
                  <c:v>1397-02-31</c:v>
                </c:pt>
                <c:pt idx="158">
                  <c:v>1397-03-01</c:v>
                </c:pt>
                <c:pt idx="159">
                  <c:v>1397-03-02</c:v>
                </c:pt>
                <c:pt idx="160">
                  <c:v>1397-03-05</c:v>
                </c:pt>
                <c:pt idx="161">
                  <c:v>1397-03-06</c:v>
                </c:pt>
                <c:pt idx="162">
                  <c:v>1397-03-07</c:v>
                </c:pt>
                <c:pt idx="163">
                  <c:v>1397-03-08</c:v>
                </c:pt>
                <c:pt idx="164">
                  <c:v>1397-03-09</c:v>
                </c:pt>
                <c:pt idx="165">
                  <c:v>1397-03-12</c:v>
                </c:pt>
                <c:pt idx="166">
                  <c:v>1397-03-13</c:v>
                </c:pt>
                <c:pt idx="167">
                  <c:v>1397-03-19</c:v>
                </c:pt>
                <c:pt idx="168">
                  <c:v>1397-03-20</c:v>
                </c:pt>
                <c:pt idx="169">
                  <c:v>1397-03-21</c:v>
                </c:pt>
                <c:pt idx="170">
                  <c:v>1397-03-22</c:v>
                </c:pt>
                <c:pt idx="171">
                  <c:v>1397-03-23</c:v>
                </c:pt>
                <c:pt idx="172">
                  <c:v>1397-03-27</c:v>
                </c:pt>
                <c:pt idx="173">
                  <c:v>1397-03-28</c:v>
                </c:pt>
                <c:pt idx="174">
                  <c:v>1397-03-29</c:v>
                </c:pt>
                <c:pt idx="175">
                  <c:v>1397-03-30</c:v>
                </c:pt>
                <c:pt idx="176">
                  <c:v>1397-04-02</c:v>
                </c:pt>
                <c:pt idx="177">
                  <c:v>1397-04-03</c:v>
                </c:pt>
                <c:pt idx="178">
                  <c:v>1397-04-04</c:v>
                </c:pt>
                <c:pt idx="179">
                  <c:v>1397-04-05</c:v>
                </c:pt>
                <c:pt idx="180">
                  <c:v>1397-04-06</c:v>
                </c:pt>
                <c:pt idx="181">
                  <c:v>1397-04-09</c:v>
                </c:pt>
                <c:pt idx="182">
                  <c:v>1397-04-10</c:v>
                </c:pt>
                <c:pt idx="183">
                  <c:v>1397-04-11</c:v>
                </c:pt>
                <c:pt idx="184">
                  <c:v>1397-04-12</c:v>
                </c:pt>
                <c:pt idx="185">
                  <c:v>1397-04-13</c:v>
                </c:pt>
                <c:pt idx="186">
                  <c:v>1397-04-16</c:v>
                </c:pt>
                <c:pt idx="187">
                  <c:v>1397-04-17</c:v>
                </c:pt>
                <c:pt idx="188">
                  <c:v>1397-04-19</c:v>
                </c:pt>
                <c:pt idx="189">
                  <c:v>1397-04-20</c:v>
                </c:pt>
                <c:pt idx="190">
                  <c:v>1397-04-23</c:v>
                </c:pt>
                <c:pt idx="191">
                  <c:v>1397-04-24</c:v>
                </c:pt>
                <c:pt idx="192">
                  <c:v>1397-04-25</c:v>
                </c:pt>
                <c:pt idx="193">
                  <c:v>1397-04-26</c:v>
                </c:pt>
                <c:pt idx="194">
                  <c:v>1397-04-27</c:v>
                </c:pt>
                <c:pt idx="195">
                  <c:v>1397-04-30</c:v>
                </c:pt>
                <c:pt idx="196">
                  <c:v>1397-04-31</c:v>
                </c:pt>
                <c:pt idx="197">
                  <c:v>1397-05-01</c:v>
                </c:pt>
                <c:pt idx="198">
                  <c:v>1397-05-02</c:v>
                </c:pt>
                <c:pt idx="199">
                  <c:v>1397-05-03</c:v>
                </c:pt>
                <c:pt idx="200">
                  <c:v>1397-05-06</c:v>
                </c:pt>
                <c:pt idx="201">
                  <c:v>1397-05-07</c:v>
                </c:pt>
                <c:pt idx="202">
                  <c:v>1397-05-08</c:v>
                </c:pt>
                <c:pt idx="203">
                  <c:v>1397-05-09</c:v>
                </c:pt>
                <c:pt idx="204">
                  <c:v>1397-05-10</c:v>
                </c:pt>
                <c:pt idx="205">
                  <c:v>1397-05-13</c:v>
                </c:pt>
                <c:pt idx="206">
                  <c:v>1397-05-14</c:v>
                </c:pt>
                <c:pt idx="207">
                  <c:v>1397-05-15</c:v>
                </c:pt>
                <c:pt idx="208">
                  <c:v>1397-05-16</c:v>
                </c:pt>
                <c:pt idx="209">
                  <c:v>1397-05-17</c:v>
                </c:pt>
                <c:pt idx="210">
                  <c:v>1397-05-20</c:v>
                </c:pt>
                <c:pt idx="211">
                  <c:v>1397-05-21</c:v>
                </c:pt>
                <c:pt idx="212">
                  <c:v>1397-05-22</c:v>
                </c:pt>
                <c:pt idx="213">
                  <c:v>1397-05-23</c:v>
                </c:pt>
                <c:pt idx="214">
                  <c:v>1397-05-24</c:v>
                </c:pt>
                <c:pt idx="215">
                  <c:v>1397-05-27</c:v>
                </c:pt>
                <c:pt idx="216">
                  <c:v>1397-05-28</c:v>
                </c:pt>
                <c:pt idx="217">
                  <c:v>1397-05-29</c:v>
                </c:pt>
                <c:pt idx="218">
                  <c:v>1397-05-30</c:v>
                </c:pt>
                <c:pt idx="219">
                  <c:v>1397-06-03</c:v>
                </c:pt>
                <c:pt idx="220">
                  <c:v>1397-06-04</c:v>
                </c:pt>
                <c:pt idx="221">
                  <c:v>1397-06-05</c:v>
                </c:pt>
                <c:pt idx="222">
                  <c:v>1397-06-06</c:v>
                </c:pt>
                <c:pt idx="223">
                  <c:v>1397-06-07</c:v>
                </c:pt>
                <c:pt idx="224">
                  <c:v>1397-06-10</c:v>
                </c:pt>
                <c:pt idx="225">
                  <c:v>1397-06-11</c:v>
                </c:pt>
                <c:pt idx="226">
                  <c:v>1397-06-12</c:v>
                </c:pt>
                <c:pt idx="227">
                  <c:v>1397-06-13</c:v>
                </c:pt>
                <c:pt idx="228">
                  <c:v>1397-06-14</c:v>
                </c:pt>
                <c:pt idx="229">
                  <c:v>1397-06-17</c:v>
                </c:pt>
                <c:pt idx="230">
                  <c:v>1397-06-18</c:v>
                </c:pt>
                <c:pt idx="231">
                  <c:v>1397-06-19</c:v>
                </c:pt>
                <c:pt idx="232">
                  <c:v>1397-06-20</c:v>
                </c:pt>
                <c:pt idx="233">
                  <c:v>1397-06-21</c:v>
                </c:pt>
                <c:pt idx="234">
                  <c:v>1397-06-24</c:v>
                </c:pt>
                <c:pt idx="235">
                  <c:v>1397-06-25</c:v>
                </c:pt>
                <c:pt idx="236">
                  <c:v>1397-06-26</c:v>
                </c:pt>
                <c:pt idx="237">
                  <c:v>1397-06-27</c:v>
                </c:pt>
                <c:pt idx="238">
                  <c:v>1397-06-31</c:v>
                </c:pt>
              </c:strCache>
            </c:strRef>
          </c:cat>
          <c:val>
            <c:numRef>
              <c:f>MSCI!$G$365:$G$603</c:f>
              <c:numCache>
                <c:formatCode>General</c:formatCode>
                <c:ptCount val="239"/>
                <c:pt idx="0">
                  <c:v>0.22978410689800421</c:v>
                </c:pt>
                <c:pt idx="1">
                  <c:v>0.22101897735854115</c:v>
                </c:pt>
                <c:pt idx="2">
                  <c:v>0.21230282506015508</c:v>
                </c:pt>
                <c:pt idx="3">
                  <c:v>0.19263512394412841</c:v>
                </c:pt>
                <c:pt idx="4">
                  <c:v>0.19106094169977705</c:v>
                </c:pt>
                <c:pt idx="5">
                  <c:v>0.19596210804375813</c:v>
                </c:pt>
                <c:pt idx="6">
                  <c:v>0.21153187776783833</c:v>
                </c:pt>
                <c:pt idx="7">
                  <c:v>0.20931151427348449</c:v>
                </c:pt>
                <c:pt idx="8">
                  <c:v>0.20696565408522338</c:v>
                </c:pt>
                <c:pt idx="9">
                  <c:v>0.20711263574171834</c:v>
                </c:pt>
                <c:pt idx="10">
                  <c:v>0.20695252740406667</c:v>
                </c:pt>
                <c:pt idx="11">
                  <c:v>0.22039029848290381</c:v>
                </c:pt>
                <c:pt idx="12">
                  <c:v>0.22031214163235435</c:v>
                </c:pt>
                <c:pt idx="13">
                  <c:v>0.23027773528833317</c:v>
                </c:pt>
                <c:pt idx="14">
                  <c:v>0.23068487057838549</c:v>
                </c:pt>
                <c:pt idx="15">
                  <c:v>0.2329247621993995</c:v>
                </c:pt>
                <c:pt idx="16">
                  <c:v>0.22530151957155931</c:v>
                </c:pt>
                <c:pt idx="17">
                  <c:v>0.24994652118315819</c:v>
                </c:pt>
                <c:pt idx="18">
                  <c:v>0.2588540689111074</c:v>
                </c:pt>
                <c:pt idx="19">
                  <c:v>0.26505795173855207</c:v>
                </c:pt>
                <c:pt idx="20">
                  <c:v>0.22822079137086582</c:v>
                </c:pt>
                <c:pt idx="21">
                  <c:v>0.2189412601959817</c:v>
                </c:pt>
                <c:pt idx="22">
                  <c:v>0.21575110761910987</c:v>
                </c:pt>
                <c:pt idx="23">
                  <c:v>0.21535442941388072</c:v>
                </c:pt>
                <c:pt idx="24">
                  <c:v>0.21433144599303144</c:v>
                </c:pt>
                <c:pt idx="25">
                  <c:v>0.21484345221889467</c:v>
                </c:pt>
                <c:pt idx="26">
                  <c:v>0.22897493904983612</c:v>
                </c:pt>
                <c:pt idx="27">
                  <c:v>0.24430444203922486</c:v>
                </c:pt>
                <c:pt idx="28">
                  <c:v>0.24719594609507078</c:v>
                </c:pt>
                <c:pt idx="29">
                  <c:v>0.24917080069385378</c:v>
                </c:pt>
                <c:pt idx="30">
                  <c:v>0.25310775776108474</c:v>
                </c:pt>
                <c:pt idx="31">
                  <c:v>0.27447456218195687</c:v>
                </c:pt>
                <c:pt idx="32">
                  <c:v>0.27071513842942352</c:v>
                </c:pt>
                <c:pt idx="33">
                  <c:v>0.26175298537351566</c:v>
                </c:pt>
                <c:pt idx="34">
                  <c:v>0.25791432435150941</c:v>
                </c:pt>
                <c:pt idx="35">
                  <c:v>0.24467837553327043</c:v>
                </c:pt>
                <c:pt idx="36">
                  <c:v>0.2706016019996591</c:v>
                </c:pt>
                <c:pt idx="37">
                  <c:v>0.29889319598426978</c:v>
                </c:pt>
                <c:pt idx="38">
                  <c:v>0.32921465820268692</c:v>
                </c:pt>
                <c:pt idx="39">
                  <c:v>0.35417659959950387</c:v>
                </c:pt>
                <c:pt idx="40">
                  <c:v>0.36778809017338299</c:v>
                </c:pt>
                <c:pt idx="41">
                  <c:v>0.36536622794074258</c:v>
                </c:pt>
                <c:pt idx="42">
                  <c:v>0.33265249441634936</c:v>
                </c:pt>
                <c:pt idx="43">
                  <c:v>0.35696247344819465</c:v>
                </c:pt>
                <c:pt idx="44">
                  <c:v>0.3371042043267829</c:v>
                </c:pt>
                <c:pt idx="45">
                  <c:v>0.33351247780166382</c:v>
                </c:pt>
                <c:pt idx="46">
                  <c:v>0.31792882599641836</c:v>
                </c:pt>
                <c:pt idx="47">
                  <c:v>0.31274457218814855</c:v>
                </c:pt>
                <c:pt idx="48">
                  <c:v>0.30691812177478539</c:v>
                </c:pt>
                <c:pt idx="49">
                  <c:v>0.30652156124703378</c:v>
                </c:pt>
                <c:pt idx="50">
                  <c:v>0.30944636840134776</c:v>
                </c:pt>
                <c:pt idx="51">
                  <c:v>0.31104137147674971</c:v>
                </c:pt>
                <c:pt idx="52">
                  <c:v>0.30003830572612578</c:v>
                </c:pt>
                <c:pt idx="53">
                  <c:v>0.28210832055877622</c:v>
                </c:pt>
                <c:pt idx="54">
                  <c:v>0.28541524009981734</c:v>
                </c:pt>
                <c:pt idx="55">
                  <c:v>0.29202331191740294</c:v>
                </c:pt>
                <c:pt idx="56">
                  <c:v>0.29330688801247362</c:v>
                </c:pt>
                <c:pt idx="57">
                  <c:v>0.28863429092567272</c:v>
                </c:pt>
                <c:pt idx="58">
                  <c:v>0.29726385260552735</c:v>
                </c:pt>
                <c:pt idx="59">
                  <c:v>0.32426448584146916</c:v>
                </c:pt>
                <c:pt idx="60">
                  <c:v>0.33681811239176151</c:v>
                </c:pt>
                <c:pt idx="61">
                  <c:v>0.33847599581820975</c:v>
                </c:pt>
                <c:pt idx="62">
                  <c:v>0.34063700553355969</c:v>
                </c:pt>
                <c:pt idx="63">
                  <c:v>0.34599698795892864</c:v>
                </c:pt>
                <c:pt idx="64">
                  <c:v>0.35560072684714661</c:v>
                </c:pt>
                <c:pt idx="65">
                  <c:v>0.36777969018932866</c:v>
                </c:pt>
                <c:pt idx="66">
                  <c:v>0.36731702696943147</c:v>
                </c:pt>
                <c:pt idx="67">
                  <c:v>0.35993561878803537</c:v>
                </c:pt>
                <c:pt idx="68">
                  <c:v>0.37357742537313432</c:v>
                </c:pt>
                <c:pt idx="69">
                  <c:v>0.37740479679903238</c:v>
                </c:pt>
                <c:pt idx="70">
                  <c:v>0.38975263377732405</c:v>
                </c:pt>
                <c:pt idx="71">
                  <c:v>0.38447100548109225</c:v>
                </c:pt>
                <c:pt idx="72">
                  <c:v>0.38488725687073244</c:v>
                </c:pt>
                <c:pt idx="73">
                  <c:v>0.37628990777073801</c:v>
                </c:pt>
                <c:pt idx="74">
                  <c:v>0.36541921595545013</c:v>
                </c:pt>
                <c:pt idx="75">
                  <c:v>0.37220071945721944</c:v>
                </c:pt>
                <c:pt idx="76">
                  <c:v>0.36232900657471845</c:v>
                </c:pt>
                <c:pt idx="77">
                  <c:v>0.36309080141146066</c:v>
                </c:pt>
                <c:pt idx="78">
                  <c:v>0.37049673994017773</c:v>
                </c:pt>
                <c:pt idx="79">
                  <c:v>0.37510544252117262</c:v>
                </c:pt>
                <c:pt idx="80">
                  <c:v>0.38217841697676747</c:v>
                </c:pt>
                <c:pt idx="81">
                  <c:v>0.37580772700442155</c:v>
                </c:pt>
                <c:pt idx="82">
                  <c:v>0.37543867442583623</c:v>
                </c:pt>
                <c:pt idx="83">
                  <c:v>0.38955275216633956</c:v>
                </c:pt>
                <c:pt idx="84">
                  <c:v>0.39529341343915592</c:v>
                </c:pt>
                <c:pt idx="85">
                  <c:v>0.39142225108129813</c:v>
                </c:pt>
                <c:pt idx="86">
                  <c:v>0.38806130503420455</c:v>
                </c:pt>
                <c:pt idx="87">
                  <c:v>0.38923522928220988</c:v>
                </c:pt>
                <c:pt idx="88">
                  <c:v>0.36666067845030814</c:v>
                </c:pt>
                <c:pt idx="89">
                  <c:v>0.37400475309115189</c:v>
                </c:pt>
                <c:pt idx="90">
                  <c:v>0.34997745344962228</c:v>
                </c:pt>
                <c:pt idx="91">
                  <c:v>0.33449069003285881</c:v>
                </c:pt>
                <c:pt idx="92">
                  <c:v>0.31593895063515087</c:v>
                </c:pt>
                <c:pt idx="93">
                  <c:v>0.27707949689030964</c:v>
                </c:pt>
                <c:pt idx="94">
                  <c:v>0.27128137899652227</c:v>
                </c:pt>
                <c:pt idx="95">
                  <c:v>0.26263752989780387</c:v>
                </c:pt>
                <c:pt idx="96">
                  <c:v>0.25137791858345615</c:v>
                </c:pt>
                <c:pt idx="97">
                  <c:v>0.25221788025489755</c:v>
                </c:pt>
                <c:pt idx="98">
                  <c:v>0.27086424730029934</c:v>
                </c:pt>
                <c:pt idx="99">
                  <c:v>0.27719920893687533</c:v>
                </c:pt>
                <c:pt idx="100">
                  <c:v>0.28243619390202102</c:v>
                </c:pt>
                <c:pt idx="101">
                  <c:v>0.27528722206884826</c:v>
                </c:pt>
                <c:pt idx="102">
                  <c:v>0.25369994196169476</c:v>
                </c:pt>
                <c:pt idx="103">
                  <c:v>0.28974788490490022</c:v>
                </c:pt>
                <c:pt idx="104">
                  <c:v>0.29167426185379086</c:v>
                </c:pt>
                <c:pt idx="105">
                  <c:v>0.2912736347870224</c:v>
                </c:pt>
                <c:pt idx="106">
                  <c:v>0.27486198012513796</c:v>
                </c:pt>
                <c:pt idx="107">
                  <c:v>0.26532440089267939</c:v>
                </c:pt>
                <c:pt idx="108">
                  <c:v>0.25603801172693186</c:v>
                </c:pt>
                <c:pt idx="109">
                  <c:v>0.25482176280415159</c:v>
                </c:pt>
                <c:pt idx="110">
                  <c:v>0.25604194922947121</c:v>
                </c:pt>
                <c:pt idx="111">
                  <c:v>0.27220902106620359</c:v>
                </c:pt>
                <c:pt idx="112">
                  <c:v>0.27045852741335841</c:v>
                </c:pt>
                <c:pt idx="113">
                  <c:v>0.29273013055611985</c:v>
                </c:pt>
                <c:pt idx="114">
                  <c:v>0.30091393591746751</c:v>
                </c:pt>
                <c:pt idx="115">
                  <c:v>0.30507207688200744</c:v>
                </c:pt>
                <c:pt idx="116">
                  <c:v>0.30904909616001697</c:v>
                </c:pt>
                <c:pt idx="117">
                  <c:v>0.30055706144750616</c:v>
                </c:pt>
                <c:pt idx="118">
                  <c:v>0.28989101921559435</c:v>
                </c:pt>
                <c:pt idx="119">
                  <c:v>0.28568140649973373</c:v>
                </c:pt>
                <c:pt idx="120">
                  <c:v>0.28045575922635813</c:v>
                </c:pt>
                <c:pt idx="121">
                  <c:v>0.2562789190629664</c:v>
                </c:pt>
                <c:pt idx="122">
                  <c:v>0.23906641374178617</c:v>
                </c:pt>
                <c:pt idx="123">
                  <c:v>0.23198090113252223</c:v>
                </c:pt>
                <c:pt idx="124">
                  <c:v>0.20626335233388704</c:v>
                </c:pt>
                <c:pt idx="125">
                  <c:v>0.21169916434540403</c:v>
                </c:pt>
                <c:pt idx="126">
                  <c:v>0.19098853986313791</c:v>
                </c:pt>
                <c:pt idx="127">
                  <c:v>0.19368839133208482</c:v>
                </c:pt>
                <c:pt idx="128">
                  <c:v>0.20352691291509095</c:v>
                </c:pt>
                <c:pt idx="129">
                  <c:v>0.20504159888931484</c:v>
                </c:pt>
                <c:pt idx="130">
                  <c:v>0.21264521986752216</c:v>
                </c:pt>
                <c:pt idx="131">
                  <c:v>0.22134509728952456</c:v>
                </c:pt>
                <c:pt idx="132">
                  <c:v>0.21396853299786289</c:v>
                </c:pt>
                <c:pt idx="133">
                  <c:v>0.21424843423799578</c:v>
                </c:pt>
                <c:pt idx="134">
                  <c:v>0.21515341264871624</c:v>
                </c:pt>
                <c:pt idx="135">
                  <c:v>0.22399069211764755</c:v>
                </c:pt>
                <c:pt idx="136">
                  <c:v>0.2116888193901485</c:v>
                </c:pt>
                <c:pt idx="137">
                  <c:v>0.20683902732910209</c:v>
                </c:pt>
                <c:pt idx="138">
                  <c:v>0.20941839824579711</c:v>
                </c:pt>
                <c:pt idx="139">
                  <c:v>0.21123494102338092</c:v>
                </c:pt>
                <c:pt idx="140">
                  <c:v>0.1828723298312005</c:v>
                </c:pt>
                <c:pt idx="141">
                  <c:v>0.19334443902479359</c:v>
                </c:pt>
                <c:pt idx="142">
                  <c:v>0.19378809092406524</c:v>
                </c:pt>
                <c:pt idx="143">
                  <c:v>0.18513429615380717</c:v>
                </c:pt>
                <c:pt idx="144">
                  <c:v>0.1830949730238931</c:v>
                </c:pt>
                <c:pt idx="145">
                  <c:v>0.16954363601866351</c:v>
                </c:pt>
                <c:pt idx="146">
                  <c:v>0.1666479546011268</c:v>
                </c:pt>
                <c:pt idx="147">
                  <c:v>0.15316892500430068</c:v>
                </c:pt>
                <c:pt idx="148">
                  <c:v>0.15919005011463483</c:v>
                </c:pt>
                <c:pt idx="149">
                  <c:v>0.16075107422449819</c:v>
                </c:pt>
                <c:pt idx="150">
                  <c:v>0.17620955791302806</c:v>
                </c:pt>
                <c:pt idx="151">
                  <c:v>0.18146399894428034</c:v>
                </c:pt>
                <c:pt idx="152">
                  <c:v>0.17999192408641229</c:v>
                </c:pt>
                <c:pt idx="153">
                  <c:v>0.15594569335436992</c:v>
                </c:pt>
                <c:pt idx="154">
                  <c:v>0.15028869498712361</c:v>
                </c:pt>
                <c:pt idx="155">
                  <c:v>0.1357503261510602</c:v>
                </c:pt>
                <c:pt idx="156">
                  <c:v>0.12866376963661752</c:v>
                </c:pt>
                <c:pt idx="157">
                  <c:v>0.11963942662923022</c:v>
                </c:pt>
                <c:pt idx="158">
                  <c:v>0.13227843708793108</c:v>
                </c:pt>
                <c:pt idx="159">
                  <c:v>0.14527426544164457</c:v>
                </c:pt>
                <c:pt idx="160">
                  <c:v>0.15513505264764227</c:v>
                </c:pt>
                <c:pt idx="161">
                  <c:v>0.13207659964529816</c:v>
                </c:pt>
                <c:pt idx="162">
                  <c:v>0.13194022718448539</c:v>
                </c:pt>
                <c:pt idx="163">
                  <c:v>0.12061331502542205</c:v>
                </c:pt>
                <c:pt idx="164">
                  <c:v>0.10050577277213724</c:v>
                </c:pt>
                <c:pt idx="165">
                  <c:v>0.10488936572578011</c:v>
                </c:pt>
                <c:pt idx="166">
                  <c:v>0.10487035267617872</c:v>
                </c:pt>
                <c:pt idx="167">
                  <c:v>0.121804692107228</c:v>
                </c:pt>
                <c:pt idx="168">
                  <c:v>0.13120484484365336</c:v>
                </c:pt>
                <c:pt idx="169">
                  <c:v>0.1274972541336421</c:v>
                </c:pt>
                <c:pt idx="170">
                  <c:v>0.12279872820876281</c:v>
                </c:pt>
                <c:pt idx="171">
                  <c:v>0.11807039133645092</c:v>
                </c:pt>
                <c:pt idx="172">
                  <c:v>9.9113133765365902E-2</c:v>
                </c:pt>
                <c:pt idx="173">
                  <c:v>9.4719713031755415E-2</c:v>
                </c:pt>
                <c:pt idx="174">
                  <c:v>7.5437101058557721E-2</c:v>
                </c:pt>
                <c:pt idx="175">
                  <c:v>8.267147299411759E-2</c:v>
                </c:pt>
                <c:pt idx="176">
                  <c:v>6.5355286132841472E-2</c:v>
                </c:pt>
                <c:pt idx="177">
                  <c:v>6.1440163593046604E-2</c:v>
                </c:pt>
                <c:pt idx="178">
                  <c:v>5.7212628985547243E-2</c:v>
                </c:pt>
                <c:pt idx="179">
                  <c:v>5.4099412606742669E-2</c:v>
                </c:pt>
                <c:pt idx="180">
                  <c:v>4.3076526515113844E-2</c:v>
                </c:pt>
                <c:pt idx="181">
                  <c:v>4.9648772442298261E-2</c:v>
                </c:pt>
                <c:pt idx="182">
                  <c:v>4.856574032380645E-2</c:v>
                </c:pt>
                <c:pt idx="183">
                  <c:v>4.9156669463386926E-2</c:v>
                </c:pt>
                <c:pt idx="184">
                  <c:v>4.5054836478608751E-2</c:v>
                </c:pt>
                <c:pt idx="185">
                  <c:v>4.2122235993463431E-2</c:v>
                </c:pt>
                <c:pt idx="186">
                  <c:v>5.1605228582814355E-2</c:v>
                </c:pt>
                <c:pt idx="187">
                  <c:v>5.4467713098802939E-2</c:v>
                </c:pt>
                <c:pt idx="188">
                  <c:v>6.9006277813095984E-2</c:v>
                </c:pt>
                <c:pt idx="189">
                  <c:v>5.4334802198346299E-2</c:v>
                </c:pt>
                <c:pt idx="190">
                  <c:v>5.7966506655677819E-2</c:v>
                </c:pt>
                <c:pt idx="191">
                  <c:v>5.9177612091119158E-2</c:v>
                </c:pt>
                <c:pt idx="192">
                  <c:v>6.0388986317114091E-2</c:v>
                </c:pt>
                <c:pt idx="193">
                  <c:v>5.1767825574543291E-2</c:v>
                </c:pt>
                <c:pt idx="194">
                  <c:v>3.7722108942615629E-2</c:v>
                </c:pt>
                <c:pt idx="195">
                  <c:v>1.8582976152806019E-2</c:v>
                </c:pt>
                <c:pt idx="196">
                  <c:v>1.2308779435075579E-2</c:v>
                </c:pt>
                <c:pt idx="197">
                  <c:v>1.7089059008130958E-2</c:v>
                </c:pt>
                <c:pt idx="198">
                  <c:v>2.5777845294949975E-2</c:v>
                </c:pt>
                <c:pt idx="199">
                  <c:v>2.7072406897332479E-2</c:v>
                </c:pt>
                <c:pt idx="200">
                  <c:v>8.1625477659861279E-3</c:v>
                </c:pt>
                <c:pt idx="201">
                  <c:v>2.4858948318663865E-2</c:v>
                </c:pt>
                <c:pt idx="202">
                  <c:v>2.4307741456585319E-2</c:v>
                </c:pt>
                <c:pt idx="203">
                  <c:v>2.4272621951793916E-2</c:v>
                </c:pt>
                <c:pt idx="204">
                  <c:v>2.3138690941268303E-2</c:v>
                </c:pt>
                <c:pt idx="205">
                  <c:v>1.1923122441657164E-2</c:v>
                </c:pt>
                <c:pt idx="206">
                  <c:v>8.195659641726083E-3</c:v>
                </c:pt>
                <c:pt idx="207">
                  <c:v>4.4737064235671475E-3</c:v>
                </c:pt>
                <c:pt idx="208">
                  <c:v>1.0093545369504131E-2</c:v>
                </c:pt>
                <c:pt idx="209">
                  <c:v>9.121751077133089E-3</c:v>
                </c:pt>
                <c:pt idx="210">
                  <c:v>-1.5275318771048818E-2</c:v>
                </c:pt>
                <c:pt idx="211">
                  <c:v>-2.3037866388930128E-2</c:v>
                </c:pt>
                <c:pt idx="212">
                  <c:v>-3.2664830834561842E-2</c:v>
                </c:pt>
                <c:pt idx="213">
                  <c:v>-2.4660404894660148E-2</c:v>
                </c:pt>
                <c:pt idx="214">
                  <c:v>-3.4279524193259303E-2</c:v>
                </c:pt>
                <c:pt idx="215">
                  <c:v>-2.5685527829931609E-2</c:v>
                </c:pt>
                <c:pt idx="216">
                  <c:v>-2.0921558392255624E-2</c:v>
                </c:pt>
                <c:pt idx="217">
                  <c:v>-1.791906965254475E-2</c:v>
                </c:pt>
                <c:pt idx="218">
                  <c:v>-1.5052769577560521E-2</c:v>
                </c:pt>
                <c:pt idx="219">
                  <c:v>-1.3561717424297459E-3</c:v>
                </c:pt>
                <c:pt idx="220">
                  <c:v>1.9000008153196024E-3</c:v>
                </c:pt>
                <c:pt idx="221">
                  <c:v>5.1520222627532419E-3</c:v>
                </c:pt>
                <c:pt idx="222">
                  <c:v>-1.7715287360609011E-3</c:v>
                </c:pt>
                <c:pt idx="223">
                  <c:v>-4.7136481963554466E-3</c:v>
                </c:pt>
                <c:pt idx="224">
                  <c:v>-2.2933760478244469E-2</c:v>
                </c:pt>
                <c:pt idx="225">
                  <c:v>-2.8964608044432016E-2</c:v>
                </c:pt>
                <c:pt idx="226">
                  <c:v>-3.4974379769233455E-2</c:v>
                </c:pt>
                <c:pt idx="227">
                  <c:v>-3.7975268906708104E-2</c:v>
                </c:pt>
                <c:pt idx="228">
                  <c:v>-6.0919117647058818E-2</c:v>
                </c:pt>
                <c:pt idx="229">
                  <c:v>-6.4288373430249068E-2</c:v>
                </c:pt>
                <c:pt idx="230">
                  <c:v>-6.5415320141071542E-2</c:v>
                </c:pt>
                <c:pt idx="231">
                  <c:v>-6.654420588180987E-2</c:v>
                </c:pt>
                <c:pt idx="232">
                  <c:v>-7.5212225673545796E-2</c:v>
                </c:pt>
                <c:pt idx="233">
                  <c:v>-7.2582580919145601E-2</c:v>
                </c:pt>
                <c:pt idx="234">
                  <c:v>-7.6915637146663274E-2</c:v>
                </c:pt>
                <c:pt idx="235">
                  <c:v>-7.7443184919667396E-2</c:v>
                </c:pt>
                <c:pt idx="236">
                  <c:v>-7.7867290838822045E-2</c:v>
                </c:pt>
                <c:pt idx="237">
                  <c:v>-7.2508322267294867E-2</c:v>
                </c:pt>
                <c:pt idx="238">
                  <c:v>-6.731699917655054E-2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MSCI!$A$365:$A$603</c:f>
              <c:strCache>
                <c:ptCount val="239"/>
                <c:pt idx="0">
                  <c:v>1396-07-01</c:v>
                </c:pt>
                <c:pt idx="1">
                  <c:v>1396-07-02</c:v>
                </c:pt>
                <c:pt idx="2">
                  <c:v>1396-07-03</c:v>
                </c:pt>
                <c:pt idx="3">
                  <c:v>1396-07-04</c:v>
                </c:pt>
                <c:pt idx="4">
                  <c:v>1396-07-05</c:v>
                </c:pt>
                <c:pt idx="5">
                  <c:v>1396-07-10</c:v>
                </c:pt>
                <c:pt idx="6">
                  <c:v>1396-07-11</c:v>
                </c:pt>
                <c:pt idx="7">
                  <c:v>1396-07-12</c:v>
                </c:pt>
                <c:pt idx="8">
                  <c:v>1396-07-15</c:v>
                </c:pt>
                <c:pt idx="9">
                  <c:v>1396-07-16</c:v>
                </c:pt>
                <c:pt idx="10">
                  <c:v>1396-07-17</c:v>
                </c:pt>
                <c:pt idx="11">
                  <c:v>1396-07-18</c:v>
                </c:pt>
                <c:pt idx="12">
                  <c:v>1396-07-19</c:v>
                </c:pt>
                <c:pt idx="13">
                  <c:v>1396-07-22</c:v>
                </c:pt>
                <c:pt idx="14">
                  <c:v>1396-07-23</c:v>
                </c:pt>
                <c:pt idx="15">
                  <c:v>1396-07-24</c:v>
                </c:pt>
                <c:pt idx="16">
                  <c:v>1396-07-25</c:v>
                </c:pt>
                <c:pt idx="17">
                  <c:v>1396-07-26</c:v>
                </c:pt>
                <c:pt idx="18">
                  <c:v>1396-07-29</c:v>
                </c:pt>
                <c:pt idx="19">
                  <c:v>1396-07-30</c:v>
                </c:pt>
                <c:pt idx="20">
                  <c:v>1396-08-01</c:v>
                </c:pt>
                <c:pt idx="21">
                  <c:v>1396-08-02</c:v>
                </c:pt>
                <c:pt idx="22">
                  <c:v>1396-08-03</c:v>
                </c:pt>
                <c:pt idx="23">
                  <c:v>1396-08-06</c:v>
                </c:pt>
                <c:pt idx="24">
                  <c:v>1396-08-07</c:v>
                </c:pt>
                <c:pt idx="25">
                  <c:v>1396-08-08</c:v>
                </c:pt>
                <c:pt idx="26">
                  <c:v>1396-08-09</c:v>
                </c:pt>
                <c:pt idx="27">
                  <c:v>1396-08-10</c:v>
                </c:pt>
                <c:pt idx="28">
                  <c:v>1396-08-13</c:v>
                </c:pt>
                <c:pt idx="29">
                  <c:v>1396-08-14</c:v>
                </c:pt>
                <c:pt idx="30">
                  <c:v>1396-08-15</c:v>
                </c:pt>
                <c:pt idx="31">
                  <c:v>1396-08-16</c:v>
                </c:pt>
                <c:pt idx="32">
                  <c:v>1396-08-17</c:v>
                </c:pt>
                <c:pt idx="33">
                  <c:v>1396-08-20</c:v>
                </c:pt>
                <c:pt idx="34">
                  <c:v>1396-08-21</c:v>
                </c:pt>
                <c:pt idx="35">
                  <c:v>1396-08-22</c:v>
                </c:pt>
                <c:pt idx="36">
                  <c:v>1396-08-23</c:v>
                </c:pt>
                <c:pt idx="37">
                  <c:v>1396-08-24</c:v>
                </c:pt>
                <c:pt idx="38">
                  <c:v>1396-08-27</c:v>
                </c:pt>
                <c:pt idx="39">
                  <c:v>1396-08-29</c:v>
                </c:pt>
                <c:pt idx="40">
                  <c:v>1396-08-30</c:v>
                </c:pt>
                <c:pt idx="41">
                  <c:v>1396-09-01</c:v>
                </c:pt>
                <c:pt idx="42">
                  <c:v>1396-09-04</c:v>
                </c:pt>
                <c:pt idx="43">
                  <c:v>1396-09-05</c:v>
                </c:pt>
                <c:pt idx="44">
                  <c:v>1396-09-07</c:v>
                </c:pt>
                <c:pt idx="45">
                  <c:v>1396-09-08</c:v>
                </c:pt>
                <c:pt idx="46">
                  <c:v>1396-09-11</c:v>
                </c:pt>
                <c:pt idx="47">
                  <c:v>1396-09-12</c:v>
                </c:pt>
                <c:pt idx="48">
                  <c:v>1396-09-13</c:v>
                </c:pt>
                <c:pt idx="49">
                  <c:v>1396-09-14</c:v>
                </c:pt>
                <c:pt idx="50">
                  <c:v>1396-09-18</c:v>
                </c:pt>
                <c:pt idx="51">
                  <c:v>1396-09-19</c:v>
                </c:pt>
                <c:pt idx="52">
                  <c:v>1396-09-20</c:v>
                </c:pt>
                <c:pt idx="53">
                  <c:v>1396-09-21</c:v>
                </c:pt>
                <c:pt idx="54">
                  <c:v>1396-09-22</c:v>
                </c:pt>
                <c:pt idx="55">
                  <c:v>1396-09-25</c:v>
                </c:pt>
                <c:pt idx="56">
                  <c:v>1396-09-26</c:v>
                </c:pt>
                <c:pt idx="57">
                  <c:v>1396-09-27</c:v>
                </c:pt>
                <c:pt idx="58">
                  <c:v>1396-09-28</c:v>
                </c:pt>
                <c:pt idx="59">
                  <c:v>1396-09-29</c:v>
                </c:pt>
                <c:pt idx="60">
                  <c:v>1396-10-02</c:v>
                </c:pt>
                <c:pt idx="61">
                  <c:v>1396-10-03</c:v>
                </c:pt>
                <c:pt idx="62">
                  <c:v>1396-10-04</c:v>
                </c:pt>
                <c:pt idx="63">
                  <c:v>1396-10-05</c:v>
                </c:pt>
                <c:pt idx="64">
                  <c:v>1396-10-06</c:v>
                </c:pt>
                <c:pt idx="65">
                  <c:v>1396-10-09</c:v>
                </c:pt>
                <c:pt idx="66">
                  <c:v>1396-10-10</c:v>
                </c:pt>
                <c:pt idx="67">
                  <c:v>1396-10-11</c:v>
                </c:pt>
                <c:pt idx="68">
                  <c:v>1396-10-12</c:v>
                </c:pt>
                <c:pt idx="69">
                  <c:v>1396-10-13</c:v>
                </c:pt>
                <c:pt idx="70">
                  <c:v>1396-10-16</c:v>
                </c:pt>
                <c:pt idx="71">
                  <c:v>1396-10-17</c:v>
                </c:pt>
                <c:pt idx="72">
                  <c:v>1396-10-18</c:v>
                </c:pt>
                <c:pt idx="73">
                  <c:v>1396-10-19</c:v>
                </c:pt>
                <c:pt idx="74">
                  <c:v>1396-10-20</c:v>
                </c:pt>
                <c:pt idx="75">
                  <c:v>1396-10-23</c:v>
                </c:pt>
                <c:pt idx="76">
                  <c:v>1396-10-24</c:v>
                </c:pt>
                <c:pt idx="77">
                  <c:v>1396-10-25</c:v>
                </c:pt>
                <c:pt idx="78">
                  <c:v>1396-10-26</c:v>
                </c:pt>
                <c:pt idx="79">
                  <c:v>1396-10-27</c:v>
                </c:pt>
                <c:pt idx="80">
                  <c:v>1396-10-30</c:v>
                </c:pt>
                <c:pt idx="81">
                  <c:v>1396-11-01</c:v>
                </c:pt>
                <c:pt idx="82">
                  <c:v>1396-11-02</c:v>
                </c:pt>
                <c:pt idx="83">
                  <c:v>1396-11-03</c:v>
                </c:pt>
                <c:pt idx="84">
                  <c:v>1396-11-04</c:v>
                </c:pt>
                <c:pt idx="85">
                  <c:v>1396-11-07</c:v>
                </c:pt>
                <c:pt idx="86">
                  <c:v>1396-11-08</c:v>
                </c:pt>
                <c:pt idx="87">
                  <c:v>1396-11-09</c:v>
                </c:pt>
                <c:pt idx="88">
                  <c:v>1396-11-10</c:v>
                </c:pt>
                <c:pt idx="89">
                  <c:v>1396-11-11</c:v>
                </c:pt>
                <c:pt idx="90">
                  <c:v>1396-11-14</c:v>
                </c:pt>
                <c:pt idx="91">
                  <c:v>1396-11-15</c:v>
                </c:pt>
                <c:pt idx="92">
                  <c:v>1396-11-16</c:v>
                </c:pt>
                <c:pt idx="93">
                  <c:v>1396-11-17</c:v>
                </c:pt>
                <c:pt idx="94">
                  <c:v>1396-11-18</c:v>
                </c:pt>
                <c:pt idx="95">
                  <c:v>1396-11-21</c:v>
                </c:pt>
                <c:pt idx="96">
                  <c:v>1396-11-23</c:v>
                </c:pt>
                <c:pt idx="97">
                  <c:v>1396-11-24</c:v>
                </c:pt>
                <c:pt idx="98">
                  <c:v>1396-11-25</c:v>
                </c:pt>
                <c:pt idx="99">
                  <c:v>1396-11-28</c:v>
                </c:pt>
                <c:pt idx="100">
                  <c:v>1396-11-29</c:v>
                </c:pt>
                <c:pt idx="101">
                  <c:v>1396-11-30</c:v>
                </c:pt>
                <c:pt idx="102">
                  <c:v>1396-12-02</c:v>
                </c:pt>
                <c:pt idx="103">
                  <c:v>1396-12-05</c:v>
                </c:pt>
                <c:pt idx="104">
                  <c:v>1396-12-06</c:v>
                </c:pt>
                <c:pt idx="105">
                  <c:v>1396-12-07</c:v>
                </c:pt>
                <c:pt idx="106">
                  <c:v>1396-12-08</c:v>
                </c:pt>
                <c:pt idx="107">
                  <c:v>1396-12-09</c:v>
                </c:pt>
                <c:pt idx="108">
                  <c:v>1396-12-12</c:v>
                </c:pt>
                <c:pt idx="109">
                  <c:v>1396-12-13</c:v>
                </c:pt>
                <c:pt idx="110">
                  <c:v>1396-12-14</c:v>
                </c:pt>
                <c:pt idx="111">
                  <c:v>1396-12-15</c:v>
                </c:pt>
                <c:pt idx="112">
                  <c:v>1396-12-16</c:v>
                </c:pt>
                <c:pt idx="113">
                  <c:v>1396-12-19</c:v>
                </c:pt>
                <c:pt idx="114">
                  <c:v>1396-12-20</c:v>
                </c:pt>
                <c:pt idx="115">
                  <c:v>1396-12-21</c:v>
                </c:pt>
                <c:pt idx="116">
                  <c:v>1396-12-22</c:v>
                </c:pt>
                <c:pt idx="117">
                  <c:v>1396-12-23</c:v>
                </c:pt>
                <c:pt idx="118">
                  <c:v>1396-12-26</c:v>
                </c:pt>
                <c:pt idx="119">
                  <c:v>1396-12-27</c:v>
                </c:pt>
                <c:pt idx="120">
                  <c:v>1396-12-28</c:v>
                </c:pt>
                <c:pt idx="121">
                  <c:v>1397-01-05</c:v>
                </c:pt>
                <c:pt idx="122">
                  <c:v>1397-01-06</c:v>
                </c:pt>
                <c:pt idx="123">
                  <c:v>1397-01-07</c:v>
                </c:pt>
                <c:pt idx="124">
                  <c:v>1397-01-08</c:v>
                </c:pt>
                <c:pt idx="125">
                  <c:v>1397-01-14</c:v>
                </c:pt>
                <c:pt idx="126">
                  <c:v>1397-01-15</c:v>
                </c:pt>
                <c:pt idx="127">
                  <c:v>1397-01-18</c:v>
                </c:pt>
                <c:pt idx="128">
                  <c:v>1397-01-19</c:v>
                </c:pt>
                <c:pt idx="129">
                  <c:v>1397-01-20</c:v>
                </c:pt>
                <c:pt idx="130">
                  <c:v>1397-01-21</c:v>
                </c:pt>
                <c:pt idx="131">
                  <c:v>1397-01-22</c:v>
                </c:pt>
                <c:pt idx="132">
                  <c:v>1397-01-26</c:v>
                </c:pt>
                <c:pt idx="133">
                  <c:v>1397-01-27</c:v>
                </c:pt>
                <c:pt idx="134">
                  <c:v>1397-01-28</c:v>
                </c:pt>
                <c:pt idx="135">
                  <c:v>1397-01-29</c:v>
                </c:pt>
                <c:pt idx="136">
                  <c:v>1397-02-01</c:v>
                </c:pt>
                <c:pt idx="137">
                  <c:v>1397-02-02</c:v>
                </c:pt>
                <c:pt idx="138">
                  <c:v>1397-02-03</c:v>
                </c:pt>
                <c:pt idx="139">
                  <c:v>1397-02-04</c:v>
                </c:pt>
                <c:pt idx="140">
                  <c:v>1397-02-05</c:v>
                </c:pt>
                <c:pt idx="141">
                  <c:v>1397-02-08</c:v>
                </c:pt>
                <c:pt idx="142">
                  <c:v>1397-02-09</c:v>
                </c:pt>
                <c:pt idx="143">
                  <c:v>1397-02-10</c:v>
                </c:pt>
                <c:pt idx="144">
                  <c:v>1397-02-11</c:v>
                </c:pt>
                <c:pt idx="145">
                  <c:v>1397-02-15</c:v>
                </c:pt>
                <c:pt idx="146">
                  <c:v>1397-02-16</c:v>
                </c:pt>
                <c:pt idx="147">
                  <c:v>1397-02-17</c:v>
                </c:pt>
                <c:pt idx="148">
                  <c:v>1397-02-18</c:v>
                </c:pt>
                <c:pt idx="149">
                  <c:v>1397-02-19</c:v>
                </c:pt>
                <c:pt idx="150">
                  <c:v>1397-02-22</c:v>
                </c:pt>
                <c:pt idx="151">
                  <c:v>1397-02-23</c:v>
                </c:pt>
                <c:pt idx="152">
                  <c:v>1397-02-24</c:v>
                </c:pt>
                <c:pt idx="153">
                  <c:v>1397-02-25</c:v>
                </c:pt>
                <c:pt idx="154">
                  <c:v>1397-02-26</c:v>
                </c:pt>
                <c:pt idx="155">
                  <c:v>1397-02-29</c:v>
                </c:pt>
                <c:pt idx="156">
                  <c:v>1397-02-30</c:v>
                </c:pt>
                <c:pt idx="157">
                  <c:v>1397-02-31</c:v>
                </c:pt>
                <c:pt idx="158">
                  <c:v>1397-03-01</c:v>
                </c:pt>
                <c:pt idx="159">
                  <c:v>1397-03-02</c:v>
                </c:pt>
                <c:pt idx="160">
                  <c:v>1397-03-05</c:v>
                </c:pt>
                <c:pt idx="161">
                  <c:v>1397-03-06</c:v>
                </c:pt>
                <c:pt idx="162">
                  <c:v>1397-03-07</c:v>
                </c:pt>
                <c:pt idx="163">
                  <c:v>1397-03-08</c:v>
                </c:pt>
                <c:pt idx="164">
                  <c:v>1397-03-09</c:v>
                </c:pt>
                <c:pt idx="165">
                  <c:v>1397-03-12</c:v>
                </c:pt>
                <c:pt idx="166">
                  <c:v>1397-03-13</c:v>
                </c:pt>
                <c:pt idx="167">
                  <c:v>1397-03-19</c:v>
                </c:pt>
                <c:pt idx="168">
                  <c:v>1397-03-20</c:v>
                </c:pt>
                <c:pt idx="169">
                  <c:v>1397-03-21</c:v>
                </c:pt>
                <c:pt idx="170">
                  <c:v>1397-03-22</c:v>
                </c:pt>
                <c:pt idx="171">
                  <c:v>1397-03-23</c:v>
                </c:pt>
                <c:pt idx="172">
                  <c:v>1397-03-27</c:v>
                </c:pt>
                <c:pt idx="173">
                  <c:v>1397-03-28</c:v>
                </c:pt>
                <c:pt idx="174">
                  <c:v>1397-03-29</c:v>
                </c:pt>
                <c:pt idx="175">
                  <c:v>1397-03-30</c:v>
                </c:pt>
                <c:pt idx="176">
                  <c:v>1397-04-02</c:v>
                </c:pt>
                <c:pt idx="177">
                  <c:v>1397-04-03</c:v>
                </c:pt>
                <c:pt idx="178">
                  <c:v>1397-04-04</c:v>
                </c:pt>
                <c:pt idx="179">
                  <c:v>1397-04-05</c:v>
                </c:pt>
                <c:pt idx="180">
                  <c:v>1397-04-06</c:v>
                </c:pt>
                <c:pt idx="181">
                  <c:v>1397-04-09</c:v>
                </c:pt>
                <c:pt idx="182">
                  <c:v>1397-04-10</c:v>
                </c:pt>
                <c:pt idx="183">
                  <c:v>1397-04-11</c:v>
                </c:pt>
                <c:pt idx="184">
                  <c:v>1397-04-12</c:v>
                </c:pt>
                <c:pt idx="185">
                  <c:v>1397-04-13</c:v>
                </c:pt>
                <c:pt idx="186">
                  <c:v>1397-04-16</c:v>
                </c:pt>
                <c:pt idx="187">
                  <c:v>1397-04-17</c:v>
                </c:pt>
                <c:pt idx="188">
                  <c:v>1397-04-19</c:v>
                </c:pt>
                <c:pt idx="189">
                  <c:v>1397-04-20</c:v>
                </c:pt>
                <c:pt idx="190">
                  <c:v>1397-04-23</c:v>
                </c:pt>
                <c:pt idx="191">
                  <c:v>1397-04-24</c:v>
                </c:pt>
                <c:pt idx="192">
                  <c:v>1397-04-25</c:v>
                </c:pt>
                <c:pt idx="193">
                  <c:v>1397-04-26</c:v>
                </c:pt>
                <c:pt idx="194">
                  <c:v>1397-04-27</c:v>
                </c:pt>
                <c:pt idx="195">
                  <c:v>1397-04-30</c:v>
                </c:pt>
                <c:pt idx="196">
                  <c:v>1397-04-31</c:v>
                </c:pt>
                <c:pt idx="197">
                  <c:v>1397-05-01</c:v>
                </c:pt>
                <c:pt idx="198">
                  <c:v>1397-05-02</c:v>
                </c:pt>
                <c:pt idx="199">
                  <c:v>1397-05-03</c:v>
                </c:pt>
                <c:pt idx="200">
                  <c:v>1397-05-06</c:v>
                </c:pt>
                <c:pt idx="201">
                  <c:v>1397-05-07</c:v>
                </c:pt>
                <c:pt idx="202">
                  <c:v>1397-05-08</c:v>
                </c:pt>
                <c:pt idx="203">
                  <c:v>1397-05-09</c:v>
                </c:pt>
                <c:pt idx="204">
                  <c:v>1397-05-10</c:v>
                </c:pt>
                <c:pt idx="205">
                  <c:v>1397-05-13</c:v>
                </c:pt>
                <c:pt idx="206">
                  <c:v>1397-05-14</c:v>
                </c:pt>
                <c:pt idx="207">
                  <c:v>1397-05-15</c:v>
                </c:pt>
                <c:pt idx="208">
                  <c:v>1397-05-16</c:v>
                </c:pt>
                <c:pt idx="209">
                  <c:v>1397-05-17</c:v>
                </c:pt>
                <c:pt idx="210">
                  <c:v>1397-05-20</c:v>
                </c:pt>
                <c:pt idx="211">
                  <c:v>1397-05-21</c:v>
                </c:pt>
                <c:pt idx="212">
                  <c:v>1397-05-22</c:v>
                </c:pt>
                <c:pt idx="213">
                  <c:v>1397-05-23</c:v>
                </c:pt>
                <c:pt idx="214">
                  <c:v>1397-05-24</c:v>
                </c:pt>
                <c:pt idx="215">
                  <c:v>1397-05-27</c:v>
                </c:pt>
                <c:pt idx="216">
                  <c:v>1397-05-28</c:v>
                </c:pt>
                <c:pt idx="217">
                  <c:v>1397-05-29</c:v>
                </c:pt>
                <c:pt idx="218">
                  <c:v>1397-05-30</c:v>
                </c:pt>
                <c:pt idx="219">
                  <c:v>1397-06-03</c:v>
                </c:pt>
                <c:pt idx="220">
                  <c:v>1397-06-04</c:v>
                </c:pt>
                <c:pt idx="221">
                  <c:v>1397-06-05</c:v>
                </c:pt>
                <c:pt idx="222">
                  <c:v>1397-06-06</c:v>
                </c:pt>
                <c:pt idx="223">
                  <c:v>1397-06-07</c:v>
                </c:pt>
                <c:pt idx="224">
                  <c:v>1397-06-10</c:v>
                </c:pt>
                <c:pt idx="225">
                  <c:v>1397-06-11</c:v>
                </c:pt>
                <c:pt idx="226">
                  <c:v>1397-06-12</c:v>
                </c:pt>
                <c:pt idx="227">
                  <c:v>1397-06-13</c:v>
                </c:pt>
                <c:pt idx="228">
                  <c:v>1397-06-14</c:v>
                </c:pt>
                <c:pt idx="229">
                  <c:v>1397-06-17</c:v>
                </c:pt>
                <c:pt idx="230">
                  <c:v>1397-06-18</c:v>
                </c:pt>
                <c:pt idx="231">
                  <c:v>1397-06-19</c:v>
                </c:pt>
                <c:pt idx="232">
                  <c:v>1397-06-20</c:v>
                </c:pt>
                <c:pt idx="233">
                  <c:v>1397-06-21</c:v>
                </c:pt>
                <c:pt idx="234">
                  <c:v>1397-06-24</c:v>
                </c:pt>
                <c:pt idx="235">
                  <c:v>1397-06-25</c:v>
                </c:pt>
                <c:pt idx="236">
                  <c:v>1397-06-26</c:v>
                </c:pt>
                <c:pt idx="237">
                  <c:v>1397-06-27</c:v>
                </c:pt>
                <c:pt idx="238">
                  <c:v>1397-06-31</c:v>
                </c:pt>
              </c:strCache>
            </c:strRef>
          </c:cat>
          <c:val>
            <c:numRef>
              <c:f>MSCI!$H$365:$H$603</c:f>
              <c:numCache>
                <c:formatCode>General</c:formatCode>
                <c:ptCount val="239"/>
                <c:pt idx="0">
                  <c:v>0.13009057841808724</c:v>
                </c:pt>
                <c:pt idx="1">
                  <c:v>0.12900462566386817</c:v>
                </c:pt>
                <c:pt idx="2">
                  <c:v>0.12394705174488574</c:v>
                </c:pt>
                <c:pt idx="3">
                  <c:v>0.12776694575065939</c:v>
                </c:pt>
                <c:pt idx="4">
                  <c:v>0.10877689694224246</c:v>
                </c:pt>
                <c:pt idx="5">
                  <c:v>0.10589827450095868</c:v>
                </c:pt>
                <c:pt idx="6">
                  <c:v>0.11384092838947057</c:v>
                </c:pt>
                <c:pt idx="7">
                  <c:v>0.12227843783753056</c:v>
                </c:pt>
                <c:pt idx="8">
                  <c:v>0.12819078758676072</c:v>
                </c:pt>
                <c:pt idx="9">
                  <c:v>0.13173738945063818</c:v>
                </c:pt>
                <c:pt idx="10">
                  <c:v>0.12653626449714395</c:v>
                </c:pt>
                <c:pt idx="11">
                  <c:v>0.12639576378496598</c:v>
                </c:pt>
                <c:pt idx="12">
                  <c:v>0.11439367914805909</c:v>
                </c:pt>
                <c:pt idx="13">
                  <c:v>0.11984713156990723</c:v>
                </c:pt>
                <c:pt idx="14">
                  <c:v>0.12601661062735281</c:v>
                </c:pt>
                <c:pt idx="15">
                  <c:v>0.13115791896869267</c:v>
                </c:pt>
                <c:pt idx="16">
                  <c:v>0.12609195402298856</c:v>
                </c:pt>
                <c:pt idx="17">
                  <c:v>0.12530571140843039</c:v>
                </c:pt>
                <c:pt idx="18">
                  <c:v>0.12443158924768327</c:v>
                </c:pt>
                <c:pt idx="19">
                  <c:v>0.12943898207056104</c:v>
                </c:pt>
                <c:pt idx="20">
                  <c:v>0.11670599067733201</c:v>
                </c:pt>
                <c:pt idx="21">
                  <c:v>0.11030296088425628</c:v>
                </c:pt>
                <c:pt idx="22">
                  <c:v>0.11333085989896974</c:v>
                </c:pt>
                <c:pt idx="23">
                  <c:v>0.10948457722789229</c:v>
                </c:pt>
                <c:pt idx="24">
                  <c:v>0.10414537194775697</c:v>
                </c:pt>
                <c:pt idx="25">
                  <c:v>0.10248148776213895</c:v>
                </c:pt>
                <c:pt idx="26">
                  <c:v>0.10756836491546573</c:v>
                </c:pt>
                <c:pt idx="27">
                  <c:v>0.11378658441244616</c:v>
                </c:pt>
                <c:pt idx="28">
                  <c:v>0.11399715504978669</c:v>
                </c:pt>
                <c:pt idx="29">
                  <c:v>0.1129114787651373</c:v>
                </c:pt>
                <c:pt idx="30">
                  <c:v>0.11481102003642984</c:v>
                </c:pt>
                <c:pt idx="31">
                  <c:v>0.1139798488664987</c:v>
                </c:pt>
                <c:pt idx="32">
                  <c:v>0.1143546718767956</c:v>
                </c:pt>
                <c:pt idx="33">
                  <c:v>0.1130897583429229</c:v>
                </c:pt>
                <c:pt idx="34">
                  <c:v>0.1086258316127553</c:v>
                </c:pt>
                <c:pt idx="35">
                  <c:v>9.4190190643208549E-2</c:v>
                </c:pt>
                <c:pt idx="36">
                  <c:v>0.10343059038067026</c:v>
                </c:pt>
                <c:pt idx="37">
                  <c:v>0.11255830072343453</c:v>
                </c:pt>
                <c:pt idx="38">
                  <c:v>0.11579924572091671</c:v>
                </c:pt>
                <c:pt idx="39">
                  <c:v>0.1338684925038367</c:v>
                </c:pt>
                <c:pt idx="40">
                  <c:v>0.1337034193586486</c:v>
                </c:pt>
                <c:pt idx="41">
                  <c:v>0.12651869158878526</c:v>
                </c:pt>
                <c:pt idx="42">
                  <c:v>9.4338555511566113E-2</c:v>
                </c:pt>
                <c:pt idx="43">
                  <c:v>0.1441904424360565</c:v>
                </c:pt>
                <c:pt idx="44">
                  <c:v>0.14283180608926993</c:v>
                </c:pt>
                <c:pt idx="45">
                  <c:v>0.13753077734787178</c:v>
                </c:pt>
                <c:pt idx="46">
                  <c:v>0.13982957304958266</c:v>
                </c:pt>
                <c:pt idx="47">
                  <c:v>0.14060012969404001</c:v>
                </c:pt>
                <c:pt idx="48">
                  <c:v>0.14595103578154434</c:v>
                </c:pt>
                <c:pt idx="49">
                  <c:v>0.12643291409476953</c:v>
                </c:pt>
                <c:pt idx="50">
                  <c:v>0.12423839528296421</c:v>
                </c:pt>
                <c:pt idx="51">
                  <c:v>0.12377981863339693</c:v>
                </c:pt>
                <c:pt idx="52">
                  <c:v>0.11554104370739537</c:v>
                </c:pt>
                <c:pt idx="53">
                  <c:v>0.11903945111492287</c:v>
                </c:pt>
                <c:pt idx="54">
                  <c:v>0.1166609842027504</c:v>
                </c:pt>
                <c:pt idx="55">
                  <c:v>0.11778382669842347</c:v>
                </c:pt>
                <c:pt idx="56">
                  <c:v>0.11575435421850266</c:v>
                </c:pt>
                <c:pt idx="57">
                  <c:v>0.1243344284581398</c:v>
                </c:pt>
                <c:pt idx="58">
                  <c:v>0.12755914467697904</c:v>
                </c:pt>
                <c:pt idx="59">
                  <c:v>0.12928820138135744</c:v>
                </c:pt>
                <c:pt idx="60">
                  <c:v>0.14358797493820763</c:v>
                </c:pt>
                <c:pt idx="61">
                  <c:v>0.14756174794173527</c:v>
                </c:pt>
                <c:pt idx="62">
                  <c:v>0.14911522277941103</c:v>
                </c:pt>
                <c:pt idx="63">
                  <c:v>0.14802318539666071</c:v>
                </c:pt>
                <c:pt idx="64">
                  <c:v>0.15361984424574548</c:v>
                </c:pt>
                <c:pt idx="65">
                  <c:v>0.16835172453636837</c:v>
                </c:pt>
                <c:pt idx="66">
                  <c:v>0.17031826568265673</c:v>
                </c:pt>
                <c:pt idx="67">
                  <c:v>0.16347477064220173</c:v>
                </c:pt>
                <c:pt idx="68">
                  <c:v>0.16200958029197077</c:v>
                </c:pt>
                <c:pt idx="69">
                  <c:v>0.16023451730418947</c:v>
                </c:pt>
                <c:pt idx="70">
                  <c:v>0.17644632800500615</c:v>
                </c:pt>
                <c:pt idx="71">
                  <c:v>0.18418053339411911</c:v>
                </c:pt>
                <c:pt idx="72">
                  <c:v>0.18190070921985813</c:v>
                </c:pt>
                <c:pt idx="73">
                  <c:v>0.16870064608758084</c:v>
                </c:pt>
                <c:pt idx="74">
                  <c:v>0.16634842188026511</c:v>
                </c:pt>
                <c:pt idx="75">
                  <c:v>0.17763826185101594</c:v>
                </c:pt>
                <c:pt idx="76">
                  <c:v>0.18600692277137831</c:v>
                </c:pt>
                <c:pt idx="77">
                  <c:v>0.18006517047297965</c:v>
                </c:pt>
                <c:pt idx="78">
                  <c:v>0.18714800630772688</c:v>
                </c:pt>
                <c:pt idx="79">
                  <c:v>0.20136131593874085</c:v>
                </c:pt>
                <c:pt idx="80">
                  <c:v>0.21071911632101004</c:v>
                </c:pt>
                <c:pt idx="81">
                  <c:v>0.18985490945900363</c:v>
                </c:pt>
                <c:pt idx="82">
                  <c:v>0.18688414137727749</c:v>
                </c:pt>
                <c:pt idx="83">
                  <c:v>0.19410774410774412</c:v>
                </c:pt>
                <c:pt idx="84">
                  <c:v>0.18949249064820495</c:v>
                </c:pt>
                <c:pt idx="85">
                  <c:v>0.18362330847832076</c:v>
                </c:pt>
                <c:pt idx="86">
                  <c:v>0.19124500665778954</c:v>
                </c:pt>
                <c:pt idx="87">
                  <c:v>0.18634254449754128</c:v>
                </c:pt>
                <c:pt idx="88">
                  <c:v>0.17671817023868863</c:v>
                </c:pt>
                <c:pt idx="89">
                  <c:v>0.17688770705224099</c:v>
                </c:pt>
                <c:pt idx="90">
                  <c:v>0.18006193159627304</c:v>
                </c:pt>
                <c:pt idx="91">
                  <c:v>0.17510572000890279</c:v>
                </c:pt>
                <c:pt idx="92">
                  <c:v>0.161009670000831</c:v>
                </c:pt>
                <c:pt idx="93">
                  <c:v>0.1383508577753183</c:v>
                </c:pt>
                <c:pt idx="94">
                  <c:v>0.14241588527302818</c:v>
                </c:pt>
                <c:pt idx="95">
                  <c:v>0.14604089322325042</c:v>
                </c:pt>
                <c:pt idx="96">
                  <c:v>0.14387732506643047</c:v>
                </c:pt>
                <c:pt idx="97">
                  <c:v>0.14590737488418393</c:v>
                </c:pt>
                <c:pt idx="98">
                  <c:v>0.14848199966819653</c:v>
                </c:pt>
                <c:pt idx="99">
                  <c:v>0.15152558242000347</c:v>
                </c:pt>
                <c:pt idx="100">
                  <c:v>0.15786274726489125</c:v>
                </c:pt>
                <c:pt idx="101">
                  <c:v>0.1634095175002761</c:v>
                </c:pt>
                <c:pt idx="102">
                  <c:v>0.15559960356788904</c:v>
                </c:pt>
                <c:pt idx="103">
                  <c:v>0.1487784792753224</c:v>
                </c:pt>
                <c:pt idx="104">
                  <c:v>0.15396080596190997</c:v>
                </c:pt>
                <c:pt idx="105">
                  <c:v>0.15409673144876312</c:v>
                </c:pt>
                <c:pt idx="106">
                  <c:v>0.15133171912832921</c:v>
                </c:pt>
                <c:pt idx="107">
                  <c:v>0.14232214894466555</c:v>
                </c:pt>
                <c:pt idx="108">
                  <c:v>0.14200132209552141</c:v>
                </c:pt>
                <c:pt idx="109">
                  <c:v>0.14678543764523622</c:v>
                </c:pt>
                <c:pt idx="110">
                  <c:v>0.15035334705915071</c:v>
                </c:pt>
                <c:pt idx="111">
                  <c:v>0.15795658012533575</c:v>
                </c:pt>
                <c:pt idx="112">
                  <c:v>0.14631595096302696</c:v>
                </c:pt>
                <c:pt idx="113">
                  <c:v>0.15525553140500459</c:v>
                </c:pt>
                <c:pt idx="114">
                  <c:v>0.15078881815665635</c:v>
                </c:pt>
                <c:pt idx="115">
                  <c:v>0.16376113786042401</c:v>
                </c:pt>
                <c:pt idx="116">
                  <c:v>0.16449303512958546</c:v>
                </c:pt>
                <c:pt idx="117">
                  <c:v>0.15962180200222464</c:v>
                </c:pt>
                <c:pt idx="118">
                  <c:v>0.15315578560694609</c:v>
                </c:pt>
                <c:pt idx="119">
                  <c:v>0.14931346934237588</c:v>
                </c:pt>
                <c:pt idx="120">
                  <c:v>0.14875619121820916</c:v>
                </c:pt>
                <c:pt idx="121">
                  <c:v>0.14998052201012846</c:v>
                </c:pt>
                <c:pt idx="122">
                  <c:v>0.15293004619066175</c:v>
                </c:pt>
                <c:pt idx="123">
                  <c:v>0.13323165749768506</c:v>
                </c:pt>
                <c:pt idx="124">
                  <c:v>0.12523100336993154</c:v>
                </c:pt>
                <c:pt idx="125">
                  <c:v>0.13167918163020986</c:v>
                </c:pt>
                <c:pt idx="126">
                  <c:v>0.12881965248651883</c:v>
                </c:pt>
                <c:pt idx="127">
                  <c:v>0.13699264505584297</c:v>
                </c:pt>
                <c:pt idx="128">
                  <c:v>0.13777536034811</c:v>
                </c:pt>
                <c:pt idx="129">
                  <c:v>0.14030446987691625</c:v>
                </c:pt>
                <c:pt idx="130">
                  <c:v>0.13827902732299124</c:v>
                </c:pt>
                <c:pt idx="131">
                  <c:v>0.13818206284061096</c:v>
                </c:pt>
                <c:pt idx="132">
                  <c:v>0.13506087706066161</c:v>
                </c:pt>
                <c:pt idx="133">
                  <c:v>0.13968373493975905</c:v>
                </c:pt>
                <c:pt idx="134">
                  <c:v>0.13551077136900624</c:v>
                </c:pt>
                <c:pt idx="135">
                  <c:v>0.15073370738023306</c:v>
                </c:pt>
                <c:pt idx="136">
                  <c:v>0.15416148059959967</c:v>
                </c:pt>
                <c:pt idx="137">
                  <c:v>0.15675001355968976</c:v>
                </c:pt>
                <c:pt idx="138">
                  <c:v>0.15694896851248652</c:v>
                </c:pt>
                <c:pt idx="139">
                  <c:v>0.15128149435273675</c:v>
                </c:pt>
                <c:pt idx="140">
                  <c:v>0.13882531385002905</c:v>
                </c:pt>
                <c:pt idx="141">
                  <c:v>0.13840324763193501</c:v>
                </c:pt>
                <c:pt idx="142">
                  <c:v>0.13616722480285204</c:v>
                </c:pt>
                <c:pt idx="143">
                  <c:v>0.12354798993629879</c:v>
                </c:pt>
                <c:pt idx="144">
                  <c:v>0.11893684154232842</c:v>
                </c:pt>
                <c:pt idx="145">
                  <c:v>0.10814220796578433</c:v>
                </c:pt>
                <c:pt idx="146">
                  <c:v>0.10517877184543845</c:v>
                </c:pt>
                <c:pt idx="147">
                  <c:v>0.10746364414029075</c:v>
                </c:pt>
                <c:pt idx="148">
                  <c:v>0.10162950257289882</c:v>
                </c:pt>
                <c:pt idx="149">
                  <c:v>0.10554061323292085</c:v>
                </c:pt>
                <c:pt idx="150">
                  <c:v>0.11399989228780694</c:v>
                </c:pt>
                <c:pt idx="151">
                  <c:v>0.11326530612244889</c:v>
                </c:pt>
                <c:pt idx="152">
                  <c:v>0.11167539826793527</c:v>
                </c:pt>
                <c:pt idx="153">
                  <c:v>9.7433434715330058E-2</c:v>
                </c:pt>
                <c:pt idx="154">
                  <c:v>9.0270291851319628E-2</c:v>
                </c:pt>
                <c:pt idx="155">
                  <c:v>8.5784574468085184E-2</c:v>
                </c:pt>
                <c:pt idx="156">
                  <c:v>7.9292822358670412E-2</c:v>
                </c:pt>
                <c:pt idx="157">
                  <c:v>7.7253218884120178E-2</c:v>
                </c:pt>
                <c:pt idx="158">
                  <c:v>8.1658624529402424E-2</c:v>
                </c:pt>
                <c:pt idx="159">
                  <c:v>6.2700603627045437E-2</c:v>
                </c:pt>
                <c:pt idx="160">
                  <c:v>7.1002638522427608E-2</c:v>
                </c:pt>
                <c:pt idx="161">
                  <c:v>7.0298122929701945E-2</c:v>
                </c:pt>
                <c:pt idx="162">
                  <c:v>7.774558862259684E-2</c:v>
                </c:pt>
                <c:pt idx="163">
                  <c:v>8.4298482204241409E-2</c:v>
                </c:pt>
                <c:pt idx="164">
                  <c:v>6.9703462688146534E-2</c:v>
                </c:pt>
                <c:pt idx="165">
                  <c:v>7.8774009206836304E-2</c:v>
                </c:pt>
                <c:pt idx="166">
                  <c:v>8.106393104542331E-2</c:v>
                </c:pt>
                <c:pt idx="167">
                  <c:v>8.3604581072937778E-2</c:v>
                </c:pt>
                <c:pt idx="168">
                  <c:v>8.3807716635041052E-2</c:v>
                </c:pt>
                <c:pt idx="169">
                  <c:v>8.4204153615329735E-2</c:v>
                </c:pt>
                <c:pt idx="170">
                  <c:v>7.9499447920500677E-2</c:v>
                </c:pt>
                <c:pt idx="171">
                  <c:v>7.4531874605512138E-2</c:v>
                </c:pt>
                <c:pt idx="172">
                  <c:v>7.1761716023860167E-2</c:v>
                </c:pt>
                <c:pt idx="173">
                  <c:v>7.1191442272224181E-2</c:v>
                </c:pt>
                <c:pt idx="174">
                  <c:v>6.5288299663299743E-2</c:v>
                </c:pt>
                <c:pt idx="175">
                  <c:v>5.7033422530038402E-2</c:v>
                </c:pt>
                <c:pt idx="176">
                  <c:v>5.3696447230930033E-2</c:v>
                </c:pt>
                <c:pt idx="177">
                  <c:v>5.5771419600455285E-2</c:v>
                </c:pt>
                <c:pt idx="178">
                  <c:v>5.0369129273784008E-2</c:v>
                </c:pt>
                <c:pt idx="179">
                  <c:v>4.1710006240898823E-2</c:v>
                </c:pt>
                <c:pt idx="180">
                  <c:v>4.1899004638074056E-2</c:v>
                </c:pt>
                <c:pt idx="181">
                  <c:v>3.8584876383572997E-2</c:v>
                </c:pt>
                <c:pt idx="182">
                  <c:v>3.7600801993189714E-2</c:v>
                </c:pt>
                <c:pt idx="183">
                  <c:v>3.40428666126531E-2</c:v>
                </c:pt>
                <c:pt idx="184">
                  <c:v>2.5203168398312936E-2</c:v>
                </c:pt>
                <c:pt idx="185">
                  <c:v>3.5861288330932384E-2</c:v>
                </c:pt>
                <c:pt idx="186">
                  <c:v>4.0984871874035322E-2</c:v>
                </c:pt>
                <c:pt idx="187">
                  <c:v>3.7319545408006416E-2</c:v>
                </c:pt>
                <c:pt idx="188">
                  <c:v>6.1720730508562305E-2</c:v>
                </c:pt>
                <c:pt idx="189">
                  <c:v>6.113741609865242E-2</c:v>
                </c:pt>
                <c:pt idx="190">
                  <c:v>6.6054494631521132E-2</c:v>
                </c:pt>
                <c:pt idx="191">
                  <c:v>6.770261078846862E-2</c:v>
                </c:pt>
                <c:pt idx="192">
                  <c:v>7.2379758734137489E-2</c:v>
                </c:pt>
                <c:pt idx="193">
                  <c:v>6.6860918882355902E-2</c:v>
                </c:pt>
                <c:pt idx="194">
                  <c:v>6.1659019435995388E-2</c:v>
                </c:pt>
                <c:pt idx="195">
                  <c:v>5.6625810177757918E-2</c:v>
                </c:pt>
                <c:pt idx="196">
                  <c:v>5.4957448990054392E-2</c:v>
                </c:pt>
                <c:pt idx="197">
                  <c:v>5.9082306000306728E-2</c:v>
                </c:pt>
                <c:pt idx="198">
                  <c:v>6.2461632903621833E-2</c:v>
                </c:pt>
                <c:pt idx="199">
                  <c:v>6.2081993158727755E-2</c:v>
                </c:pt>
                <c:pt idx="200">
                  <c:v>5.7526390580592723E-2</c:v>
                </c:pt>
                <c:pt idx="201">
                  <c:v>6.3615957555351432E-2</c:v>
                </c:pt>
                <c:pt idx="202">
                  <c:v>6.1985988425220961E-2</c:v>
                </c:pt>
                <c:pt idx="203">
                  <c:v>5.4475300807229399E-2</c:v>
                </c:pt>
                <c:pt idx="204">
                  <c:v>6.2849303932527301E-2</c:v>
                </c:pt>
                <c:pt idx="205">
                  <c:v>6.1344923398506168E-2</c:v>
                </c:pt>
                <c:pt idx="206">
                  <c:v>6.0841159657002875E-2</c:v>
                </c:pt>
                <c:pt idx="207">
                  <c:v>6.6407846342460219E-2</c:v>
                </c:pt>
                <c:pt idx="208">
                  <c:v>7.2505384063172862E-2</c:v>
                </c:pt>
                <c:pt idx="209">
                  <c:v>6.8831500894911635E-2</c:v>
                </c:pt>
                <c:pt idx="210">
                  <c:v>5.416794361017474E-2</c:v>
                </c:pt>
                <c:pt idx="211">
                  <c:v>4.7718582717308111E-2</c:v>
                </c:pt>
                <c:pt idx="212">
                  <c:v>1.8553347227164174E-2</c:v>
                </c:pt>
                <c:pt idx="213">
                  <c:v>1.8469522743461919E-2</c:v>
                </c:pt>
                <c:pt idx="214">
                  <c:v>2.8283164539134154E-2</c:v>
                </c:pt>
                <c:pt idx="215">
                  <c:v>2.9500076990196522E-2</c:v>
                </c:pt>
                <c:pt idx="216">
                  <c:v>2.5574139430208254E-2</c:v>
                </c:pt>
                <c:pt idx="217">
                  <c:v>3.6452191745706131E-2</c:v>
                </c:pt>
                <c:pt idx="218">
                  <c:v>3.8878657663188099E-2</c:v>
                </c:pt>
                <c:pt idx="219">
                  <c:v>3.5717553759341047E-2</c:v>
                </c:pt>
                <c:pt idx="220">
                  <c:v>3.4395292207792139E-2</c:v>
                </c:pt>
                <c:pt idx="221">
                  <c:v>4.1451040081177171E-2</c:v>
                </c:pt>
                <c:pt idx="222">
                  <c:v>4.3243243243243246E-2</c:v>
                </c:pt>
                <c:pt idx="223">
                  <c:v>3.9804504459112211E-2</c:v>
                </c:pt>
                <c:pt idx="224">
                  <c:v>3.6193164633531616E-2</c:v>
                </c:pt>
                <c:pt idx="225">
                  <c:v>3.4988656415427366E-2</c:v>
                </c:pt>
                <c:pt idx="226">
                  <c:v>2.7116768123962354E-2</c:v>
                </c:pt>
                <c:pt idx="227">
                  <c:v>2.3391518688062884E-2</c:v>
                </c:pt>
                <c:pt idx="228">
                  <c:v>9.7831568330812857E-3</c:v>
                </c:pt>
                <c:pt idx="229">
                  <c:v>1.8226879473434376E-2</c:v>
                </c:pt>
                <c:pt idx="230">
                  <c:v>2.1044978086563138E-2</c:v>
                </c:pt>
                <c:pt idx="231">
                  <c:v>2.0253548158997825E-2</c:v>
                </c:pt>
                <c:pt idx="232">
                  <c:v>1.9774011299434902E-2</c:v>
                </c:pt>
                <c:pt idx="233">
                  <c:v>1.4600745141476246E-2</c:v>
                </c:pt>
                <c:pt idx="234">
                  <c:v>4.4840264321557299E-3</c:v>
                </c:pt>
                <c:pt idx="235">
                  <c:v>5.0153937828980588E-3</c:v>
                </c:pt>
                <c:pt idx="236">
                  <c:v>6.4753935046812927E-4</c:v>
                </c:pt>
                <c:pt idx="237">
                  <c:v>2.5985707860676222E-3</c:v>
                </c:pt>
                <c:pt idx="238">
                  <c:v>-3.8679410076610798E-3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393616"/>
        <c:axId val="319392832"/>
      </c:lineChart>
      <c:catAx>
        <c:axId val="31939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19392832"/>
        <c:crosses val="autoZero"/>
        <c:auto val="1"/>
        <c:lblAlgn val="ctr"/>
        <c:lblOffset val="100"/>
        <c:noMultiLvlLbl val="0"/>
      </c:catAx>
      <c:valAx>
        <c:axId val="3193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193936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شکل14- روند نسبت </a:t>
            </a: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P/E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بازار</a:t>
            </a:r>
          </a:p>
        </c:rich>
      </c:tx>
      <c:layout>
        <c:manualLayout>
          <c:xMode val="edge"/>
          <c:yMode val="edge"/>
          <c:x val="0.37639834550177803"/>
          <c:y val="1.075268817204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76093224273233E-2"/>
          <c:y val="7.9659639319278636E-2"/>
          <c:w val="0.92220609004930831"/>
          <c:h val="0.71428865746620385"/>
        </c:manualLayout>
      </c:layout>
      <c:areaChart>
        <c:grouping val="stacked"/>
        <c:varyColors val="0"/>
        <c:ser>
          <c:idx val="0"/>
          <c:order val="0"/>
          <c:tx>
            <c:strRef>
              <c:f>'نمودار pe بازار'!$B$1</c:f>
              <c:strCache>
                <c:ptCount val="1"/>
                <c:pt idx="0">
                  <c:v>1390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بازار'!$A$2:$A$91</c:f>
              <c:strCache>
                <c:ptCount val="89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</c:strCache>
            </c:strRef>
          </c:cat>
          <c:val>
            <c:numRef>
              <c:f>'نمودار pe بازار'!$B$2:$B$91</c:f>
              <c:numCache>
                <c:formatCode>General</c:formatCode>
                <c:ptCount val="89"/>
                <c:pt idx="0">
                  <c:v>9.01</c:v>
                </c:pt>
                <c:pt idx="1">
                  <c:v>8.69</c:v>
                </c:pt>
                <c:pt idx="2">
                  <c:v>8.19</c:v>
                </c:pt>
                <c:pt idx="3">
                  <c:v>7.53</c:v>
                </c:pt>
                <c:pt idx="4">
                  <c:v>7.21</c:v>
                </c:pt>
                <c:pt idx="5">
                  <c:v>7.63</c:v>
                </c:pt>
                <c:pt idx="6">
                  <c:v>7.31</c:v>
                </c:pt>
                <c:pt idx="7">
                  <c:v>6.87</c:v>
                </c:pt>
                <c:pt idx="8">
                  <c:v>6.53</c:v>
                </c:pt>
                <c:pt idx="9">
                  <c:v>6.79</c:v>
                </c:pt>
                <c:pt idx="10">
                  <c:v>6.12</c:v>
                </c:pt>
                <c:pt idx="11">
                  <c:v>6.05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6-4092-AE8D-7870EE75FAFB}"/>
            </c:ext>
          </c:extLst>
        </c:ser>
        <c:ser>
          <c:idx val="1"/>
          <c:order val="1"/>
          <c:tx>
            <c:strRef>
              <c:f>'نمودار pe بازار'!$C$1</c:f>
              <c:strCache>
                <c:ptCount val="1"/>
                <c:pt idx="0">
                  <c:v>1391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بازار'!$A$2:$A$91</c:f>
              <c:strCache>
                <c:ptCount val="89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</c:strCache>
            </c:strRef>
          </c:cat>
          <c:val>
            <c:numRef>
              <c:f>'نمودار pe بازار'!$C$2:$C$90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6.35</c:v>
                </c:pt>
                <c:pt idx="13">
                  <c:v>6.03</c:v>
                </c:pt>
                <c:pt idx="14">
                  <c:v>5.65</c:v>
                </c:pt>
                <c:pt idx="15">
                  <c:v>5.0199999999999996</c:v>
                </c:pt>
                <c:pt idx="16">
                  <c:v>4.59</c:v>
                </c:pt>
                <c:pt idx="17">
                  <c:v>5</c:v>
                </c:pt>
                <c:pt idx="18">
                  <c:v>5.26</c:v>
                </c:pt>
                <c:pt idx="19">
                  <c:v>5.03</c:v>
                </c:pt>
                <c:pt idx="20">
                  <c:v>5.67</c:v>
                </c:pt>
                <c:pt idx="21">
                  <c:v>5.89</c:v>
                </c:pt>
                <c:pt idx="22">
                  <c:v>5.63</c:v>
                </c:pt>
                <c:pt idx="23">
                  <c:v>5.34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B6-4092-AE8D-7870EE75FAFB}"/>
            </c:ext>
          </c:extLst>
        </c:ser>
        <c:ser>
          <c:idx val="2"/>
          <c:order val="2"/>
          <c:tx>
            <c:strRef>
              <c:f>'نمودار pe بازار'!$D$1</c:f>
              <c:strCache>
                <c:ptCount val="1"/>
                <c:pt idx="0">
                  <c:v>1392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بازار'!$A$2:$A$91</c:f>
              <c:strCache>
                <c:ptCount val="89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</c:strCache>
            </c:strRef>
          </c:cat>
          <c:val>
            <c:numRef>
              <c:f>'نمودار pe بازار'!$D$2:$D$90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5.71</c:v>
                </c:pt>
                <c:pt idx="25">
                  <c:v>5.67</c:v>
                </c:pt>
                <c:pt idx="26">
                  <c:v>6.46</c:v>
                </c:pt>
                <c:pt idx="27">
                  <c:v>6.13</c:v>
                </c:pt>
                <c:pt idx="28">
                  <c:v>6.25</c:v>
                </c:pt>
                <c:pt idx="29">
                  <c:v>7.16</c:v>
                </c:pt>
                <c:pt idx="30">
                  <c:v>7.36</c:v>
                </c:pt>
                <c:pt idx="31">
                  <c:v>8.0399999999999991</c:v>
                </c:pt>
                <c:pt idx="32">
                  <c:v>7.58</c:v>
                </c:pt>
                <c:pt idx="33">
                  <c:v>7.45</c:v>
                </c:pt>
                <c:pt idx="34">
                  <c:v>7.1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B6-4092-AE8D-7870EE75FAFB}"/>
            </c:ext>
          </c:extLst>
        </c:ser>
        <c:ser>
          <c:idx val="3"/>
          <c:order val="3"/>
          <c:tx>
            <c:strRef>
              <c:f>'نمودار pe بازار'!$E$1</c:f>
              <c:strCache>
                <c:ptCount val="1"/>
                <c:pt idx="0">
                  <c:v>1393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بازار'!$A$2:$A$91</c:f>
              <c:strCache>
                <c:ptCount val="89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</c:strCache>
            </c:strRef>
          </c:cat>
          <c:val>
            <c:numRef>
              <c:f>'نمودار pe بازار'!$E$2:$E$90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</c:v>
                </c:pt>
                <c:pt idx="36">
                  <c:v>6.65</c:v>
                </c:pt>
                <c:pt idx="37">
                  <c:v>6.42</c:v>
                </c:pt>
                <c:pt idx="38">
                  <c:v>5.82</c:v>
                </c:pt>
                <c:pt idx="39">
                  <c:v>5.8</c:v>
                </c:pt>
                <c:pt idx="40">
                  <c:v>5.6</c:v>
                </c:pt>
                <c:pt idx="41">
                  <c:v>5.43</c:v>
                </c:pt>
                <c:pt idx="42">
                  <c:v>5.54</c:v>
                </c:pt>
                <c:pt idx="43">
                  <c:v>5.58</c:v>
                </c:pt>
                <c:pt idx="44">
                  <c:v>5.07</c:v>
                </c:pt>
                <c:pt idx="45">
                  <c:v>5.07</c:v>
                </c:pt>
                <c:pt idx="46">
                  <c:v>5.43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B6-4092-AE8D-7870EE75FAFB}"/>
            </c:ext>
          </c:extLst>
        </c:ser>
        <c:ser>
          <c:idx val="4"/>
          <c:order val="4"/>
          <c:tx>
            <c:strRef>
              <c:f>'نمودار pe بازار'!$F$1</c:f>
              <c:strCache>
                <c:ptCount val="1"/>
                <c:pt idx="0">
                  <c:v>1394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بازار'!$A$2:$A$91</c:f>
              <c:strCache>
                <c:ptCount val="89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</c:strCache>
            </c:strRef>
          </c:cat>
          <c:val>
            <c:numRef>
              <c:f>'نمودار pe بازار'!$F$2:$F$90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5.75</c:v>
                </c:pt>
                <c:pt idx="48">
                  <c:v>5.52</c:v>
                </c:pt>
                <c:pt idx="49">
                  <c:v>5.44</c:v>
                </c:pt>
                <c:pt idx="50">
                  <c:v>5.88</c:v>
                </c:pt>
                <c:pt idx="51">
                  <c:v>5.66</c:v>
                </c:pt>
                <c:pt idx="52">
                  <c:v>5.33</c:v>
                </c:pt>
                <c:pt idx="53">
                  <c:v>5.6</c:v>
                </c:pt>
                <c:pt idx="54">
                  <c:v>5.79</c:v>
                </c:pt>
                <c:pt idx="55">
                  <c:v>5.63</c:v>
                </c:pt>
                <c:pt idx="56">
                  <c:v>6.18</c:v>
                </c:pt>
                <c:pt idx="57">
                  <c:v>7.17</c:v>
                </c:pt>
                <c:pt idx="58">
                  <c:v>7.45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0B6-4092-AE8D-7870EE75FAFB}"/>
            </c:ext>
          </c:extLst>
        </c:ser>
        <c:ser>
          <c:idx val="5"/>
          <c:order val="5"/>
          <c:tx>
            <c:strRef>
              <c:f>'نمودار pe بازار'!$G$1</c:f>
              <c:strCache>
                <c:ptCount val="1"/>
                <c:pt idx="0">
                  <c:v>1395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بازار'!$A$2:$A$91</c:f>
              <c:strCache>
                <c:ptCount val="89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</c:strCache>
            </c:strRef>
          </c:cat>
          <c:val>
            <c:numRef>
              <c:f>'نمودار pe بازار'!$G$2:$G$90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7.39</c:v>
                </c:pt>
                <c:pt idx="61">
                  <c:v>6.94</c:v>
                </c:pt>
                <c:pt idx="62">
                  <c:v>6.99</c:v>
                </c:pt>
                <c:pt idx="63">
                  <c:v>7.1</c:v>
                </c:pt>
                <c:pt idx="64">
                  <c:v>7.29</c:v>
                </c:pt>
                <c:pt idx="65">
                  <c:v>7.36</c:v>
                </c:pt>
                <c:pt idx="66" formatCode="#,##0.00">
                  <c:v>7.4229251289878793</c:v>
                </c:pt>
                <c:pt idx="67">
                  <c:v>7.51</c:v>
                </c:pt>
                <c:pt idx="68">
                  <c:v>7.55</c:v>
                </c:pt>
                <c:pt idx="69">
                  <c:v>7.0209431404899965</c:v>
                </c:pt>
                <c:pt idx="70">
                  <c:v>6.84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B6-4092-AE8D-7870EE75FAFB}"/>
            </c:ext>
          </c:extLst>
        </c:ser>
        <c:ser>
          <c:idx val="6"/>
          <c:order val="6"/>
          <c:tx>
            <c:strRef>
              <c:f>'نمودار pe بازار'!$H$1</c:f>
              <c:strCache>
                <c:ptCount val="1"/>
                <c:pt idx="0">
                  <c:v>1396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بازار'!$A$2:$A$91</c:f>
              <c:strCache>
                <c:ptCount val="89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</c:strCache>
            </c:strRef>
          </c:cat>
          <c:val>
            <c:numRef>
              <c:f>'نمودار pe بازار'!$H$2:$H$91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6.9631860959617313</c:v>
                </c:pt>
                <c:pt idx="72">
                  <c:v>7.16</c:v>
                </c:pt>
                <c:pt idx="73">
                  <c:v>6.9791776760286774</c:v>
                </c:pt>
                <c:pt idx="74">
                  <c:v>6.6957022085304834</c:v>
                </c:pt>
                <c:pt idx="75">
                  <c:v>6.53</c:v>
                </c:pt>
                <c:pt idx="76">
                  <c:v>6.9554149878676279</c:v>
                </c:pt>
                <c:pt idx="77">
                  <c:v>6.629366400089995</c:v>
                </c:pt>
                <c:pt idx="78">
                  <c:v>6.7767705333537673</c:v>
                </c:pt>
                <c:pt idx="79">
                  <c:v>7.0594914892690372</c:v>
                </c:pt>
                <c:pt idx="80">
                  <c:v>7.1701543738755582</c:v>
                </c:pt>
                <c:pt idx="81">
                  <c:v>6.8210180696016787</c:v>
                </c:pt>
                <c:pt idx="82">
                  <c:v>6.4422686995656608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B6-4092-AE8D-7870EE75FAFB}"/>
            </c:ext>
          </c:extLst>
        </c:ser>
        <c:ser>
          <c:idx val="7"/>
          <c:order val="7"/>
          <c:tx>
            <c:strRef>
              <c:f>'نمودار pe بازار'!$I$1</c:f>
              <c:strCache>
                <c:ptCount val="1"/>
                <c:pt idx="0">
                  <c:v>1397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بازار'!$A$2:$A$91</c:f>
              <c:strCache>
                <c:ptCount val="89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</c:strCache>
            </c:strRef>
          </c:cat>
          <c:val>
            <c:numRef>
              <c:f>'نمودار pe بازار'!$I$2:$I$91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6.1491469440532196</c:v>
                </c:pt>
                <c:pt idx="84">
                  <c:v>6.3196181554716437</c:v>
                </c:pt>
                <c:pt idx="85">
                  <c:v>6.6437592713425646</c:v>
                </c:pt>
                <c:pt idx="86">
                  <c:v>6.3365038719655029</c:v>
                </c:pt>
                <c:pt idx="87">
                  <c:v>7.8139109267211238</c:v>
                </c:pt>
                <c:pt idx="88">
                  <c:v>9.0538395468802868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A9-4ADD-A71E-5E921643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392048"/>
        <c:axId val="318891432"/>
      </c:areaChart>
      <c:catAx>
        <c:axId val="31939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18891432"/>
        <c:crosses val="autoZero"/>
        <c:auto val="1"/>
        <c:lblAlgn val="ctr"/>
        <c:lblOffset val="100"/>
        <c:noMultiLvlLbl val="0"/>
      </c:catAx>
      <c:valAx>
        <c:axId val="31889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19392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22825343944043"/>
          <c:y val="0.94295880521232078"/>
          <c:w val="0.70266911019007394"/>
          <c:h val="5.704119478767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IPT.Mitra" panose="00000400000000000000" pitchFamily="2" charset="2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مرداد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09-4CDF-93DE-2C7FC569975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709-4CDF-93DE-2C7FC56997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709-4CDF-93DE-2C7FC56997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41529541347</c:v>
                </c:pt>
                <c:pt idx="1">
                  <c:v>22447886106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09-4CDF-93DE-2C7FC569975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شهریور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709-4CDF-93DE-2C7FC5699750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709-4CDF-93DE-2C7FC56997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709-4CDF-93DE-2C7FC56997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48039518218</c:v>
                </c:pt>
                <c:pt idx="1">
                  <c:v>35804044156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709-4CDF-93DE-2C7FC569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97 تا پایان شهریورماه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'!$H$28:$H$33</c:f>
              <c:strCache>
                <c:ptCount val="6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</c:strCache>
            </c:strRef>
          </c:cat>
          <c:val>
            <c:numRef>
              <c:f>'آمار معاملات حقیقی و حقوقی '!$J$28:$J$33</c:f>
              <c:numCache>
                <c:formatCode>0.00%</c:formatCode>
                <c:ptCount val="6"/>
                <c:pt idx="0">
                  <c:v>0.6918281940821922</c:v>
                </c:pt>
                <c:pt idx="1">
                  <c:v>0.772671330411557</c:v>
                </c:pt>
                <c:pt idx="2">
                  <c:v>0.65128792305850602</c:v>
                </c:pt>
                <c:pt idx="3">
                  <c:v>0.59876999346263038</c:v>
                </c:pt>
                <c:pt idx="4">
                  <c:v>0.58474494493085771</c:v>
                </c:pt>
                <c:pt idx="5">
                  <c:v>0.49538918180740626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6B-4359-9BF5-2DE0D7C1E8D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E6B-4359-9BF5-2DE0D7C1E8D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6B-4359-9BF5-2DE0D7C1E8D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'!$H$28:$H$33</c:f>
              <c:strCache>
                <c:ptCount val="6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</c:strCache>
            </c:strRef>
          </c:cat>
          <c:val>
            <c:numRef>
              <c:f>'آمار معاملات حقیقی و حقوقی '!$L$28:$L$33</c:f>
              <c:numCache>
                <c:formatCode>0.00%</c:formatCode>
                <c:ptCount val="6"/>
                <c:pt idx="0">
                  <c:v>0.3081718059178078</c:v>
                </c:pt>
                <c:pt idx="1">
                  <c:v>0.22732866958844306</c:v>
                </c:pt>
                <c:pt idx="2">
                  <c:v>0.34871207694149398</c:v>
                </c:pt>
                <c:pt idx="3">
                  <c:v>0.40123000653736968</c:v>
                </c:pt>
                <c:pt idx="4">
                  <c:v>0.4152550550691424</c:v>
                </c:pt>
                <c:pt idx="5">
                  <c:v>0.50461081819259379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0222624"/>
        <c:axId val="319160544"/>
      </c:barChart>
      <c:valAx>
        <c:axId val="31916054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20222624"/>
        <c:crosses val="autoZero"/>
        <c:crossBetween val="between"/>
      </c:valAx>
      <c:catAx>
        <c:axId val="32022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191605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97 تا پایان </a:t>
            </a:r>
            <a:r>
              <a:rPr lang="fa-IR" sz="1100" b="1" i="0" u="none" strike="noStrike" cap="none" normalizeH="0" baseline="0">
                <a:effectLst/>
              </a:rPr>
              <a:t>شهریورماه</a:t>
            </a:r>
            <a:r>
              <a:rPr lang="fa-IR" sz="1100" b="1" i="0" baseline="0">
                <a:effectLst/>
              </a:rPr>
              <a:t>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08038970892122"/>
          <c:y val="5.84797134928139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'!$H$96:$H$101</c:f>
              <c:strCache>
                <c:ptCount val="6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</c:strCache>
            </c:strRef>
          </c:cat>
          <c:val>
            <c:numRef>
              <c:f>'آمار معاملات حقیقی و حقوقی '!$J$96:$J$101</c:f>
              <c:numCache>
                <c:formatCode>0.00%</c:formatCode>
                <c:ptCount val="6"/>
                <c:pt idx="0">
                  <c:v>0.93959221665138049</c:v>
                </c:pt>
                <c:pt idx="1">
                  <c:v>0.95842916183217663</c:v>
                </c:pt>
                <c:pt idx="2">
                  <c:v>0.93199967653572624</c:v>
                </c:pt>
                <c:pt idx="3">
                  <c:v>0.93562826979005465</c:v>
                </c:pt>
                <c:pt idx="4">
                  <c:v>0.93423071242520261</c:v>
                </c:pt>
                <c:pt idx="5">
                  <c:v>0.93698676495844813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776949241135565E-4"/>
                  <c:y val="-5.951287576936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BF-4BF0-9C6C-A392AEC26E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'!$H$96:$H$101</c:f>
              <c:strCache>
                <c:ptCount val="6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</c:strCache>
            </c:strRef>
          </c:cat>
          <c:val>
            <c:numRef>
              <c:f>'آمار معاملات حقیقی و حقوقی '!$L$96:$L$101</c:f>
              <c:numCache>
                <c:formatCode>0.00%</c:formatCode>
                <c:ptCount val="6"/>
                <c:pt idx="0">
                  <c:v>6.0407783348619452E-2</c:v>
                </c:pt>
                <c:pt idx="1">
                  <c:v>4.1570838167823372E-2</c:v>
                </c:pt>
                <c:pt idx="2">
                  <c:v>6.8000323464273732E-2</c:v>
                </c:pt>
                <c:pt idx="3">
                  <c:v>6.4371730209945355E-2</c:v>
                </c:pt>
                <c:pt idx="4">
                  <c:v>6.5769287574797469E-2</c:v>
                </c:pt>
                <c:pt idx="5">
                  <c:v>6.3013235041551902E-2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0223800"/>
        <c:axId val="320223408"/>
      </c:barChart>
      <c:valAx>
        <c:axId val="320223408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20223800"/>
        <c:crosses val="autoZero"/>
        <c:crossBetween val="between"/>
      </c:valAx>
      <c:catAx>
        <c:axId val="32022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202234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 '!$K$104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 '!$H$129:$H$134</c:f>
              <c:strCache>
                <c:ptCount val="6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</c:strCache>
            </c:strRef>
          </c:cat>
          <c:val>
            <c:numRef>
              <c:f>'آمار معاملات حقیقی و حقوقی '!$K$129:$K$134</c:f>
              <c:numCache>
                <c:formatCode>#,##0</c:formatCode>
                <c:ptCount val="6"/>
                <c:pt idx="0">
                  <c:v>0</c:v>
                </c:pt>
                <c:pt idx="1">
                  <c:v>48501</c:v>
                </c:pt>
                <c:pt idx="2">
                  <c:v>158270</c:v>
                </c:pt>
                <c:pt idx="3">
                  <c:v>268752</c:v>
                </c:pt>
                <c:pt idx="4">
                  <c:v>424851</c:v>
                </c:pt>
                <c:pt idx="5">
                  <c:v>659172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 '!$J$104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F-4631-875B-75819A55AF0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F-4631-875B-75819A55AF0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3D-42CA-A4DD-B3A50A8CACA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250-4EA2-903D-98412459FD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'!$H$129:$H$134</c:f>
              <c:strCache>
                <c:ptCount val="6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</c:strCache>
            </c:strRef>
          </c:cat>
          <c:val>
            <c:numRef>
              <c:f>'آمار معاملات حقیقی و حقوقی '!$J$129:$J$134</c:f>
              <c:numCache>
                <c:formatCode>#,##0</c:formatCode>
                <c:ptCount val="6"/>
                <c:pt idx="0">
                  <c:v>48501</c:v>
                </c:pt>
                <c:pt idx="1">
                  <c:v>109769</c:v>
                </c:pt>
                <c:pt idx="2">
                  <c:v>110482</c:v>
                </c:pt>
                <c:pt idx="3">
                  <c:v>156099</c:v>
                </c:pt>
                <c:pt idx="4">
                  <c:v>234321</c:v>
                </c:pt>
                <c:pt idx="5">
                  <c:v>285425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224584"/>
        <c:axId val="320224976"/>
      </c:barChart>
      <c:catAx>
        <c:axId val="320224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20224976"/>
        <c:crosses val="autoZero"/>
        <c:auto val="1"/>
        <c:lblAlgn val="ctr"/>
        <c:lblOffset val="100"/>
        <c:noMultiLvlLbl val="0"/>
      </c:catAx>
      <c:valAx>
        <c:axId val="320224976"/>
        <c:scaling>
          <c:orientation val="minMax"/>
          <c:max val="1000000.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202245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97 تا انتهای </a:t>
            </a:r>
            <a:r>
              <a:rPr lang="fa-IR" sz="1050" b="1" i="0" u="none" strike="noStrike" cap="none" normalizeH="0" baseline="0">
                <a:effectLst/>
              </a:rPr>
              <a:t>شهریور‌ماه</a:t>
            </a:r>
            <a:r>
              <a:rPr lang="fa-IR" sz="1050" b="1" i="0" baseline="0">
                <a:effectLst/>
              </a:rPr>
              <a:t>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337402295574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'!$H$62:$H$67</c:f>
              <c:strCache>
                <c:ptCount val="6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</c:strCache>
            </c:strRef>
          </c:cat>
          <c:val>
            <c:numRef>
              <c:f>'آمار معاملات حقیقی و حقوقی '!$J$62:$J$67</c:f>
              <c:numCache>
                <c:formatCode>0.00%</c:formatCode>
                <c:ptCount val="6"/>
                <c:pt idx="0">
                  <c:v>0.42712202046760323</c:v>
                </c:pt>
                <c:pt idx="1">
                  <c:v>0.62890037722528347</c:v>
                </c:pt>
                <c:pt idx="2">
                  <c:v>0.52261098371406411</c:v>
                </c:pt>
                <c:pt idx="3">
                  <c:v>0.44918230043230251</c:v>
                </c:pt>
                <c:pt idx="4">
                  <c:v>0.4594713461156642</c:v>
                </c:pt>
                <c:pt idx="5">
                  <c:v>0.36744415218847715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07-4D4F-B152-F7DD4D6449C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07-4D4F-B152-F7DD4D6449C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07-4D4F-B152-F7DD4D6449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'!$H$62:$H$67</c:f>
              <c:strCache>
                <c:ptCount val="6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</c:strCache>
            </c:strRef>
          </c:cat>
          <c:val>
            <c:numRef>
              <c:f>'آمار معاملات حقیقی و حقوقی '!$L$62:$L$67</c:f>
              <c:numCache>
                <c:formatCode>0.00%</c:formatCode>
                <c:ptCount val="6"/>
                <c:pt idx="0">
                  <c:v>0.57287797953239683</c:v>
                </c:pt>
                <c:pt idx="1">
                  <c:v>0.37109962277471659</c:v>
                </c:pt>
                <c:pt idx="2">
                  <c:v>0.47738901628593583</c:v>
                </c:pt>
                <c:pt idx="3">
                  <c:v>0.55081769956769755</c:v>
                </c:pt>
                <c:pt idx="4">
                  <c:v>0.5405286538843358</c:v>
                </c:pt>
                <c:pt idx="5">
                  <c:v>0.63255584781152285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0226152"/>
        <c:axId val="320225760"/>
      </c:barChart>
      <c:valAx>
        <c:axId val="32022576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20226152"/>
        <c:crosses val="autoZero"/>
        <c:crossBetween val="between"/>
      </c:valAx>
      <c:catAx>
        <c:axId val="320226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2022576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 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'!$D$21:$D$24</c:f>
              <c:numCache>
                <c:formatCode>0.0%</c:formatCode>
                <c:ptCount val="4"/>
                <c:pt idx="0">
                  <c:v>0.63255584781152285</c:v>
                </c:pt>
                <c:pt idx="1">
                  <c:v>0.25837086238842588</c:v>
                </c:pt>
                <c:pt idx="2">
                  <c:v>6.3013235041551902E-2</c:v>
                </c:pt>
                <c:pt idx="3">
                  <c:v>0.21191199998879309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 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'!$H$21:$H$24</c:f>
              <c:numCache>
                <c:formatCode>0.0%</c:formatCode>
                <c:ptCount val="4"/>
                <c:pt idx="0">
                  <c:v>0.36744415218847715</c:v>
                </c:pt>
                <c:pt idx="1">
                  <c:v>0.74162913761157412</c:v>
                </c:pt>
                <c:pt idx="2">
                  <c:v>0.93698676495844813</c:v>
                </c:pt>
                <c:pt idx="3">
                  <c:v>0.78808800001120694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156936"/>
        <c:axId val="530157328"/>
      </c:barChart>
      <c:catAx>
        <c:axId val="53015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157328"/>
        <c:crosses val="autoZero"/>
        <c:auto val="1"/>
        <c:lblAlgn val="ctr"/>
        <c:lblOffset val="100"/>
        <c:noMultiLvlLbl val="0"/>
      </c:catAx>
      <c:valAx>
        <c:axId val="53015732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5301569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'!$E$21:$E$24</c:f>
              <c:numCache>
                <c:formatCode>0.00%</c:formatCode>
                <c:ptCount val="4"/>
                <c:pt idx="0">
                  <c:v>0.95779843352122418</c:v>
                </c:pt>
                <c:pt idx="1">
                  <c:v>1.6832438474319044E-2</c:v>
                </c:pt>
                <c:pt idx="2">
                  <c:v>2.5351619577533055E-2</c:v>
                </c:pt>
                <c:pt idx="3">
                  <c:v>1.7508426923728749E-5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'!$I$21:$I$24</c:f>
              <c:numCache>
                <c:formatCode>0.00%</c:formatCode>
                <c:ptCount val="4"/>
                <c:pt idx="0">
                  <c:v>0.56673055244805748</c:v>
                </c:pt>
                <c:pt idx="1">
                  <c:v>4.921532120541712E-2</c:v>
                </c:pt>
                <c:pt idx="2">
                  <c:v>0.38398780148821166</c:v>
                </c:pt>
                <c:pt idx="3">
                  <c:v>6.6324858313728343E-5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شهریورماه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3</xdr:col>
      <xdr:colOff>73026</xdr:colOff>
      <xdr:row>0</xdr:row>
      <xdr:rowOff>141816</xdr:rowOff>
    </xdr:from>
    <xdr:to>
      <xdr:col>9</xdr:col>
      <xdr:colOff>305859</xdr:colOff>
      <xdr:row>5</xdr:row>
      <xdr:rowOff>105832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214974" y="141816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0.97684</cdr:x>
      <cdr:y>0.78892</cdr:y>
    </cdr:from>
    <cdr:to>
      <cdr:x>0.97847</cdr:x>
      <cdr:y>0.8684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826320" y="3324403"/>
          <a:ext cx="9722" cy="33492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0.05322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09881" y="2962057"/>
          <a:ext cx="5105" cy="3171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7</xdr:row>
      <xdr:rowOff>200023</xdr:rowOff>
    </xdr:from>
    <xdr:to>
      <xdr:col>14</xdr:col>
      <xdr:colOff>438151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21166</xdr:rowOff>
    </xdr:from>
    <xdr:to>
      <xdr:col>16</xdr:col>
      <xdr:colOff>134470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</xdr:row>
      <xdr:rowOff>97973</xdr:rowOff>
    </xdr:from>
    <xdr:to>
      <xdr:col>15</xdr:col>
      <xdr:colOff>466725</xdr:colOff>
      <xdr:row>16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76199</xdr:rowOff>
    </xdr:from>
    <xdr:to>
      <xdr:col>13</xdr:col>
      <xdr:colOff>247651</xdr:colOff>
      <xdr:row>16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157163</xdr:colOff>
      <xdr:row>1</xdr:row>
      <xdr:rowOff>40483</xdr:rowOff>
    </xdr:from>
    <xdr:to>
      <xdr:col>15</xdr:col>
      <xdr:colOff>361950</xdr:colOff>
      <xdr:row>16</xdr:row>
      <xdr:rowOff>47626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0</xdr:row>
      <xdr:rowOff>64466</xdr:rowOff>
    </xdr:from>
    <xdr:to>
      <xdr:col>15</xdr:col>
      <xdr:colOff>180975</xdr:colOff>
      <xdr:row>14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0</xdr:row>
      <xdr:rowOff>85725</xdr:rowOff>
    </xdr:from>
    <xdr:to>
      <xdr:col>15</xdr:col>
      <xdr:colOff>304800</xdr:colOff>
      <xdr:row>14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</xdr:row>
      <xdr:rowOff>47627</xdr:rowOff>
    </xdr:from>
    <xdr:to>
      <xdr:col>16</xdr:col>
      <xdr:colOff>352424</xdr:colOff>
      <xdr:row>15</xdr:row>
      <xdr:rowOff>161926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320</xdr:row>
      <xdr:rowOff>95249</xdr:rowOff>
    </xdr:from>
    <xdr:to>
      <xdr:col>14</xdr:col>
      <xdr:colOff>323849</xdr:colOff>
      <xdr:row>339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80684</xdr:colOff>
      <xdr:row>0</xdr:row>
      <xdr:rowOff>46504</xdr:rowOff>
    </xdr:from>
    <xdr:to>
      <xdr:col>16</xdr:col>
      <xdr:colOff>128310</xdr:colOff>
      <xdr:row>15</xdr:row>
      <xdr:rowOff>84604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20</xdr:row>
      <xdr:rowOff>247651</xdr:rowOff>
    </xdr:from>
    <xdr:to>
      <xdr:col>21</xdr:col>
      <xdr:colOff>463924</xdr:colOff>
      <xdr:row>33</xdr:row>
      <xdr:rowOff>64997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590550</xdr:colOff>
      <xdr:row>84</xdr:row>
      <xdr:rowOff>209550</xdr:rowOff>
    </xdr:from>
    <xdr:to>
      <xdr:col>22</xdr:col>
      <xdr:colOff>313765</xdr:colOff>
      <xdr:row>99</xdr:row>
      <xdr:rowOff>5600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816552</xdr:colOff>
      <xdr:row>121</xdr:row>
      <xdr:rowOff>76201</xdr:rowOff>
    </xdr:from>
    <xdr:to>
      <xdr:col>19</xdr:col>
      <xdr:colOff>543232</xdr:colOff>
      <xdr:row>132</xdr:row>
      <xdr:rowOff>181842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76200</xdr:colOff>
      <xdr:row>56</xdr:row>
      <xdr:rowOff>209549</xdr:rowOff>
    </xdr:from>
    <xdr:to>
      <xdr:col>22</xdr:col>
      <xdr:colOff>471768</xdr:colOff>
      <xdr:row>68</xdr:row>
      <xdr:rowOff>142874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0</xdr:row>
      <xdr:rowOff>133350</xdr:rowOff>
    </xdr:from>
    <xdr:to>
      <xdr:col>17</xdr:col>
      <xdr:colOff>590549</xdr:colOff>
      <xdr:row>13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428626</xdr:colOff>
      <xdr:row>14</xdr:row>
      <xdr:rowOff>9526</xdr:rowOff>
    </xdr:from>
    <xdr:to>
      <xdr:col>16</xdr:col>
      <xdr:colOff>180976</xdr:colOff>
      <xdr:row>28</xdr:row>
      <xdr:rowOff>11431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295275</xdr:colOff>
      <xdr:row>14</xdr:row>
      <xdr:rowOff>19049</xdr:rowOff>
    </xdr:from>
    <xdr:to>
      <xdr:col>23</xdr:col>
      <xdr:colOff>188595</xdr:colOff>
      <xdr:row>28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Table3" displayName="Table3" ref="C20:I66" totalsRowShown="0" headerRowDxfId="34" tableBorderDxfId="33">
  <autoFilter ref="C20:I66"/>
  <sortState ref="C21:I66">
    <sortCondition descending="1" ref="D20:D66"/>
  </sortState>
  <tableColumns count="7">
    <tableColumn id="1" name="نام نوع صنعت" dataDxfId="32"/>
    <tableColumn id="2" name="شهریورماه 1397" dataDxfId="31"/>
    <tableColumn id="5" name="مرداد‌ماه 1397" dataDxfId="30"/>
    <tableColumn id="3" name="شهریورماه 1396" dataDxfId="29"/>
    <tableColumn id="6" name="نسبت به ماه قبل" dataDxfId="28">
      <calculatedColumnFormula>Table3[[#This Row],[شهریورماه 1397]]/Table3[[#This Row],[مرداد‌ماه 1397]]-1</calculatedColumnFormula>
    </tableColumn>
    <tableColumn id="4" name="نسبت به ماه مشابه سال قبل" dataDxfId="27">
      <calculatedColumnFormula>Table3[[#This Row],[شهریورماه 1397]]/Table3[[#This Row],[شهریورماه 1396]]-1</calculatedColumnFormula>
    </tableColumn>
    <tableColumn id="7" name=" تجمعی تا پایان شهریورماه 97" dataDxfId="26">
      <calculatedColumnFormula>Table3[[#This Row],[مرداد‌ماه 1397]]+Table3[[#This Row],[شهریورماه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2:F65" totalsRowShown="0" headerRowDxfId="25" headerRowBorderDxfId="24" tableBorderDxfId="23">
  <autoFilter ref="B22:F65"/>
  <sortState ref="B23:F66">
    <sortCondition descending="1" ref="C22:C66"/>
  </sortState>
  <tableColumns count="5">
    <tableColumn id="1" name="نام نوع صنعت" dataDxfId="22"/>
    <tableColumn id="4" name="شهریورماه 1397" dataDxfId="21"/>
    <tableColumn id="2" name="مرداد‌ماه 1397" dataDxfId="20"/>
    <tableColumn id="3" name="شهریورماه 1396" dataDxfId="19"/>
    <tableColumn id="5" name="نسبت به ماه قبل" dataDxfId="18">
      <calculatedColumnFormula>Table5[[#This Row],[شهریورماه 1397]]/Table5[[#This Row],[مرداد‌ماه 1397]]-1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4" name="Table315" displayName="Table315" ref="C22:I68" totalsRowShown="0" headerRowDxfId="17" tableBorderDxfId="16">
  <autoFilter ref="C22:I68"/>
  <sortState ref="C23:I68">
    <sortCondition descending="1" ref="D22:D68"/>
  </sortState>
  <tableColumns count="7">
    <tableColumn id="1" name="نام نوع صنعت" dataDxfId="15"/>
    <tableColumn id="2" name="شهریورماه 1397" dataDxfId="14"/>
    <tableColumn id="5" name="مرداد‌ماه 1397" dataDxfId="13"/>
    <tableColumn id="3" name="شهریورماه 1396" dataDxfId="12"/>
    <tableColumn id="6" name="نسبت به ماه قبل" dataDxfId="11">
      <calculatedColumnFormula>Table315[[#This Row],[شهریورماه 1397]]/Table315[[#This Row],[مرداد‌ماه 1397]]-1</calculatedColumnFormula>
    </tableColumn>
    <tableColumn id="4" name="نسبت به ماه مشابه سال قبل" dataDxfId="10">
      <calculatedColumnFormula>Table315[[#This Row],[شهریورماه 1397]]/Table315[[#This Row],[شهریورماه 1396]]-1</calculatedColumnFormula>
    </tableColumn>
    <tableColumn id="7" name=" تجمعی تا پایان شهریورماه 97" dataDxfId="9">
      <calculatedColumnFormula>Table315[[#This Row],[مرداد‌ماه 1397]]+Table315[[#This Row],[شهریورماه 1397]]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A1:F46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zoomScale="90" zoomScaleNormal="90" workbookViewId="0">
      <selection activeCell="B25" sqref="B25"/>
    </sheetView>
  </sheetViews>
  <sheetFormatPr defaultRowHeight="18"/>
  <cols>
    <col min="1" max="1" width="49.85546875" style="17" customWidth="1"/>
    <col min="2" max="2" width="57.140625" bestFit="1" customWidth="1"/>
  </cols>
  <sheetData>
    <row r="1" spans="1:2" ht="15" customHeight="1">
      <c r="A1" s="881" t="s">
        <v>582</v>
      </c>
      <c r="B1" s="881"/>
    </row>
    <row r="2" spans="1:2" ht="12" customHeight="1">
      <c r="A2" s="881"/>
      <c r="B2" s="881"/>
    </row>
    <row r="3" spans="1:2" ht="19.5" customHeight="1">
      <c r="A3" s="111" t="s">
        <v>583</v>
      </c>
      <c r="B3" s="46" t="s">
        <v>588</v>
      </c>
    </row>
    <row r="4" spans="1:2" ht="19.5" customHeight="1">
      <c r="A4" s="46" t="s">
        <v>584</v>
      </c>
      <c r="B4" s="47" t="s">
        <v>610</v>
      </c>
    </row>
    <row r="5" spans="1:2" ht="19.5" customHeight="1">
      <c r="A5" s="47" t="s">
        <v>46</v>
      </c>
      <c r="B5" s="46" t="s">
        <v>589</v>
      </c>
    </row>
    <row r="6" spans="1:2" ht="19.5" customHeight="1">
      <c r="A6" s="47" t="s">
        <v>326</v>
      </c>
      <c r="B6" s="46" t="s">
        <v>612</v>
      </c>
    </row>
    <row r="7" spans="1:2" ht="19.5" customHeight="1">
      <c r="A7" s="46" t="s">
        <v>585</v>
      </c>
      <c r="B7" s="47" t="s">
        <v>611</v>
      </c>
    </row>
    <row r="8" spans="1:2" ht="19.5" customHeight="1">
      <c r="A8" s="47" t="s">
        <v>598</v>
      </c>
      <c r="B8" s="46" t="s">
        <v>613</v>
      </c>
    </row>
    <row r="9" spans="1:2" ht="19.5" customHeight="1">
      <c r="A9" s="47" t="s">
        <v>599</v>
      </c>
      <c r="B9" s="47" t="s">
        <v>590</v>
      </c>
    </row>
    <row r="10" spans="1:2" ht="19.5" customHeight="1">
      <c r="A10" s="47" t="s">
        <v>600</v>
      </c>
      <c r="B10" s="47" t="s">
        <v>591</v>
      </c>
    </row>
    <row r="11" spans="1:2" ht="19.5" customHeight="1">
      <c r="A11" s="47" t="s">
        <v>601</v>
      </c>
      <c r="B11" s="47" t="s">
        <v>592</v>
      </c>
    </row>
    <row r="12" spans="1:2" ht="19.5" customHeight="1">
      <c r="A12" s="47" t="s">
        <v>602</v>
      </c>
      <c r="B12" s="47" t="s">
        <v>593</v>
      </c>
    </row>
    <row r="13" spans="1:2" ht="19.5" customHeight="1">
      <c r="A13" s="47" t="s">
        <v>603</v>
      </c>
      <c r="B13" s="46" t="s">
        <v>594</v>
      </c>
    </row>
    <row r="14" spans="1:2" ht="19.5" customHeight="1">
      <c r="A14" s="47" t="s">
        <v>604</v>
      </c>
      <c r="B14" s="46" t="s">
        <v>614</v>
      </c>
    </row>
    <row r="15" spans="1:2" ht="19.5" customHeight="1">
      <c r="A15" s="47" t="s">
        <v>605</v>
      </c>
      <c r="B15" s="47" t="s">
        <v>595</v>
      </c>
    </row>
    <row r="16" spans="1:2" ht="19.5" customHeight="1">
      <c r="A16" s="47" t="s">
        <v>606</v>
      </c>
      <c r="B16" s="47" t="s">
        <v>615</v>
      </c>
    </row>
    <row r="17" spans="1:2" ht="19.5" customHeight="1">
      <c r="A17" s="47" t="s">
        <v>607</v>
      </c>
      <c r="B17" s="46" t="s">
        <v>596</v>
      </c>
    </row>
    <row r="18" spans="1:2" ht="19.5" customHeight="1">
      <c r="A18" s="47" t="s">
        <v>608</v>
      </c>
      <c r="B18" s="46" t="s">
        <v>597</v>
      </c>
    </row>
    <row r="19" spans="1:2" ht="19.5" customHeight="1">
      <c r="A19" s="47" t="s">
        <v>609</v>
      </c>
      <c r="B19" s="47" t="s">
        <v>641</v>
      </c>
    </row>
    <row r="20" spans="1:2" ht="19.5" customHeight="1">
      <c r="A20" s="47" t="s">
        <v>586</v>
      </c>
      <c r="B20" s="47"/>
    </row>
    <row r="21" spans="1:2" ht="19.5" customHeight="1">
      <c r="A21" s="47" t="s">
        <v>587</v>
      </c>
      <c r="B21" s="47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صندوق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9"/>
  <sheetViews>
    <sheetView showGridLines="0" rightToLeft="1" zoomScale="90" zoomScaleNormal="90" workbookViewId="0">
      <selection activeCell="F14" sqref="F14"/>
    </sheetView>
  </sheetViews>
  <sheetFormatPr defaultRowHeight="15"/>
  <cols>
    <col min="1" max="1" width="3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5.42578125" customWidth="1"/>
    <col min="7" max="7" width="14" customWidth="1"/>
    <col min="8" max="8" width="16.5703125" customWidth="1"/>
    <col min="9" max="9" width="12" customWidth="1"/>
    <col min="10" max="10" width="13.42578125" customWidth="1"/>
  </cols>
  <sheetData>
    <row r="2" spans="2:7" ht="19.5">
      <c r="B2" s="8" t="s">
        <v>295</v>
      </c>
      <c r="C2" s="882" t="s">
        <v>325</v>
      </c>
      <c r="D2" s="882"/>
      <c r="E2" s="883"/>
      <c r="F2" s="666" t="s">
        <v>61</v>
      </c>
      <c r="G2" s="662"/>
    </row>
    <row r="3" spans="2:7" ht="37.5">
      <c r="B3" s="120" t="s">
        <v>98</v>
      </c>
      <c r="C3" s="121" t="s">
        <v>1271</v>
      </c>
      <c r="D3" s="121" t="s">
        <v>1100</v>
      </c>
      <c r="E3" s="121" t="s">
        <v>895</v>
      </c>
      <c r="F3" s="121" t="s">
        <v>44</v>
      </c>
      <c r="G3" s="125" t="s">
        <v>932</v>
      </c>
    </row>
    <row r="4" spans="2:7" ht="17.25">
      <c r="B4" s="329" t="s">
        <v>0</v>
      </c>
      <c r="C4" s="407">
        <v>3967308.3627182702</v>
      </c>
      <c r="D4" s="407">
        <v>3336633.1119089499</v>
      </c>
      <c r="E4" s="408">
        <v>2416833.8250293802</v>
      </c>
      <c r="F4" s="679">
        <f>C4/D4-1</f>
        <v>0.18901546249071988</v>
      </c>
      <c r="G4" s="679">
        <f>C4/E4-1</f>
        <v>0.64153129670387732</v>
      </c>
    </row>
    <row r="5" spans="2:7" ht="17.25">
      <c r="B5" s="329" t="s">
        <v>1</v>
      </c>
      <c r="C5" s="59">
        <v>2156830.23398674</v>
      </c>
      <c r="D5" s="59">
        <v>1894504.3764913499</v>
      </c>
      <c r="E5" s="82">
        <v>1406022.8352451201</v>
      </c>
      <c r="F5" s="680">
        <f>C5/D5-1</f>
        <v>0.13846674663334446</v>
      </c>
      <c r="G5" s="680">
        <f t="shared" ref="G5" si="0">C5/E5-1</f>
        <v>0.5339937445686842</v>
      </c>
    </row>
    <row r="6" spans="2:7" ht="18">
      <c r="B6" s="663" t="s">
        <v>42</v>
      </c>
      <c r="C6" s="84">
        <v>6124138.5967050102</v>
      </c>
      <c r="D6" s="84">
        <v>5231137.4884002898</v>
      </c>
      <c r="E6" s="85">
        <v>3822856.6602744898</v>
      </c>
      <c r="F6" s="126">
        <f>C6/D6-1</f>
        <v>0.17070878184427252</v>
      </c>
      <c r="G6" s="126">
        <f>C6/E6-1</f>
        <v>0.60197965577534451</v>
      </c>
    </row>
    <row r="7" spans="2:7" ht="37.5">
      <c r="B7" s="120" t="s">
        <v>326</v>
      </c>
      <c r="C7" s="121" t="s">
        <v>1271</v>
      </c>
      <c r="D7" s="121" t="s">
        <v>1100</v>
      </c>
      <c r="E7" s="121" t="s">
        <v>895</v>
      </c>
      <c r="F7" s="121" t="s">
        <v>44</v>
      </c>
      <c r="G7" s="125" t="s">
        <v>932</v>
      </c>
    </row>
    <row r="8" spans="2:7" ht="34.5">
      <c r="B8" s="329" t="s">
        <v>64</v>
      </c>
      <c r="C8" s="407">
        <v>629056.62438086595</v>
      </c>
      <c r="D8" s="407">
        <v>557217.70799226803</v>
      </c>
      <c r="E8" s="408">
        <v>482554.23035469698</v>
      </c>
      <c r="F8" s="679">
        <f t="shared" ref="F8:F13" si="1">C8/D8-1</f>
        <v>0.12892432411640931</v>
      </c>
      <c r="G8" s="679">
        <f t="shared" ref="G8:G12" si="2">C8/E8-1</f>
        <v>0.30359778199122567</v>
      </c>
    </row>
    <row r="9" spans="2:7" ht="21" customHeight="1">
      <c r="B9" s="329" t="s">
        <v>0</v>
      </c>
      <c r="C9" s="407">
        <v>153170.644</v>
      </c>
      <c r="D9" s="407">
        <v>118712.594</v>
      </c>
      <c r="E9" s="408">
        <v>103949.2135</v>
      </c>
      <c r="F9" s="679">
        <f t="shared" si="1"/>
        <v>0.29026448533337579</v>
      </c>
      <c r="G9" s="679">
        <f t="shared" si="2"/>
        <v>0.47351421759434476</v>
      </c>
    </row>
    <row r="10" spans="2:7" ht="17.25">
      <c r="B10" s="329" t="s">
        <v>1</v>
      </c>
      <c r="C10" s="407">
        <v>864886.88823736203</v>
      </c>
      <c r="D10" s="407">
        <v>722508.42831611796</v>
      </c>
      <c r="E10" s="408">
        <v>543696.45648507995</v>
      </c>
      <c r="F10" s="679">
        <f t="shared" si="1"/>
        <v>0.19706131353107126</v>
      </c>
      <c r="G10" s="679">
        <f t="shared" si="2"/>
        <v>0.59075321886173837</v>
      </c>
    </row>
    <row r="11" spans="2:7" ht="17.25">
      <c r="B11" s="329" t="s">
        <v>66</v>
      </c>
      <c r="C11" s="59">
        <v>513024.03178236098</v>
      </c>
      <c r="D11" s="59">
        <v>366298.612264845</v>
      </c>
      <c r="E11" s="82">
        <v>335549.55805303197</v>
      </c>
      <c r="F11" s="680">
        <f t="shared" si="1"/>
        <v>0.40056231338225512</v>
      </c>
      <c r="G11" s="680">
        <f t="shared" si="2"/>
        <v>0.52890689160520377</v>
      </c>
    </row>
    <row r="12" spans="2:7" ht="18">
      <c r="B12" s="663" t="s">
        <v>42</v>
      </c>
      <c r="C12" s="84">
        <v>2160138.1884005889</v>
      </c>
      <c r="D12" s="84">
        <v>1764737.3425732311</v>
      </c>
      <c r="E12" s="85">
        <v>1465749.4583928089</v>
      </c>
      <c r="F12" s="126">
        <f t="shared" si="1"/>
        <v>0.22405648494455765</v>
      </c>
      <c r="G12" s="126">
        <f t="shared" si="2"/>
        <v>0.4737431257652831</v>
      </c>
    </row>
    <row r="13" spans="2:7" ht="18.75">
      <c r="B13" s="668" t="s">
        <v>103</v>
      </c>
      <c r="C13" s="119">
        <f>C12+C6</f>
        <v>8284276.7851055991</v>
      </c>
      <c r="D13" s="119">
        <v>6995874.8309735209</v>
      </c>
      <c r="E13" s="119">
        <v>5288606.1186672989</v>
      </c>
      <c r="F13" s="669">
        <f t="shared" si="1"/>
        <v>0.1841659528309183</v>
      </c>
      <c r="G13" s="669">
        <f>C13/E13-1</f>
        <v>0.56643860390064238</v>
      </c>
    </row>
    <row r="15" spans="2:7">
      <c r="C15" s="6"/>
    </row>
    <row r="16" spans="2:7" ht="19.5">
      <c r="B16" s="8" t="s">
        <v>295</v>
      </c>
      <c r="C16" s="882" t="s">
        <v>325</v>
      </c>
      <c r="D16" s="883"/>
    </row>
    <row r="17" spans="2:7" ht="19.5">
      <c r="B17" s="830" t="s">
        <v>98</v>
      </c>
      <c r="C17" s="121" t="s">
        <v>1271</v>
      </c>
      <c r="D17" s="831" t="s">
        <v>296</v>
      </c>
      <c r="F17" s="600"/>
      <c r="G17" s="600"/>
    </row>
    <row r="18" spans="2:7" ht="17.25">
      <c r="B18" s="9" t="s">
        <v>99</v>
      </c>
      <c r="C18" s="272">
        <v>3967308.3627182702</v>
      </c>
      <c r="D18" s="55">
        <f>C18/C27</f>
        <v>0.47889616265008694</v>
      </c>
      <c r="F18" s="600"/>
      <c r="G18" s="600"/>
    </row>
    <row r="19" spans="2:7" ht="17.25">
      <c r="B19" s="9" t="s">
        <v>100</v>
      </c>
      <c r="C19" s="272">
        <v>2156830.23398674</v>
      </c>
      <c r="D19" s="55">
        <f>C19/C27</f>
        <v>0.26035226609817419</v>
      </c>
      <c r="F19" s="600"/>
      <c r="G19" s="600"/>
    </row>
    <row r="20" spans="2:7" ht="18">
      <c r="B20" s="10" t="s">
        <v>42</v>
      </c>
      <c r="C20" s="95">
        <v>6124138.5967050102</v>
      </c>
      <c r="D20" s="241">
        <f>C20/C27</f>
        <v>0.73924842874826113</v>
      </c>
    </row>
    <row r="21" spans="2:7" ht="18.75">
      <c r="B21" s="246" t="s">
        <v>326</v>
      </c>
      <c r="C21" s="670" t="s">
        <v>1271</v>
      </c>
      <c r="D21" s="499"/>
    </row>
    <row r="22" spans="2:7" ht="27" customHeight="1">
      <c r="B22" s="9" t="s">
        <v>64</v>
      </c>
      <c r="C22" s="118">
        <v>629056.62438086595</v>
      </c>
      <c r="D22" s="55">
        <f>C22/$C$27</f>
        <v>7.5933800945889987E-2</v>
      </c>
    </row>
    <row r="23" spans="2:7" ht="17.25">
      <c r="B23" s="9" t="s">
        <v>101</v>
      </c>
      <c r="C23" s="118">
        <v>153170.644</v>
      </c>
      <c r="D23" s="55">
        <f>C23/$C$27</f>
        <v>1.8489319945874737E-2</v>
      </c>
    </row>
    <row r="24" spans="2:7" ht="17.25">
      <c r="B24" s="9" t="s">
        <v>102</v>
      </c>
      <c r="C24" s="118">
        <v>864886.88823736203</v>
      </c>
      <c r="D24" s="55">
        <f>C24/$C$27</f>
        <v>0.10440101298792341</v>
      </c>
    </row>
    <row r="25" spans="2:7" ht="17.25">
      <c r="B25" s="9" t="s">
        <v>66</v>
      </c>
      <c r="C25" s="272">
        <v>513024.03178236098</v>
      </c>
      <c r="D25" s="55">
        <f>C25/$C$27</f>
        <v>6.192743737205076E-2</v>
      </c>
    </row>
    <row r="26" spans="2:7" ht="18.75" customHeight="1">
      <c r="B26" s="10" t="s">
        <v>42</v>
      </c>
      <c r="C26" s="95">
        <v>2160138.1884005889</v>
      </c>
      <c r="D26" s="276">
        <f>C26/$C$27</f>
        <v>0.26075157125173887</v>
      </c>
    </row>
    <row r="27" spans="2:7" ht="18.75">
      <c r="B27" s="246" t="s">
        <v>103</v>
      </c>
      <c r="C27" s="497">
        <v>8284276.7851055991</v>
      </c>
      <c r="D27" s="498">
        <f>D26+D20</f>
        <v>1</v>
      </c>
    </row>
    <row r="28" spans="2:7" ht="19.5" customHeight="1"/>
    <row r="30" spans="2:7">
      <c r="E30" s="6"/>
    </row>
    <row r="31" spans="2:7">
      <c r="E31" s="6"/>
    </row>
    <row r="32" spans="2:7">
      <c r="E32" s="6"/>
    </row>
    <row r="33" spans="5:5">
      <c r="E33" s="6"/>
    </row>
    <row r="34" spans="5:5">
      <c r="E34" s="6"/>
    </row>
    <row r="35" spans="5:5">
      <c r="E35" s="6"/>
    </row>
    <row r="36" spans="5:5">
      <c r="E36" s="6"/>
    </row>
    <row r="39" spans="5:5" ht="18" customHeight="1"/>
    <row r="40" spans="5:5" ht="17.25" customHeight="1"/>
    <row r="52" spans="4:4" ht="18.75">
      <c r="D52" s="12"/>
    </row>
    <row r="59" spans="4:4" ht="35.25" customHeight="1"/>
  </sheetData>
  <mergeCells count="2">
    <mergeCell ref="C2:E2"/>
    <mergeCell ref="C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0"/>
  <sheetViews>
    <sheetView showGridLines="0" rightToLeft="1" zoomScaleNormal="100" workbookViewId="0">
      <selection activeCell="B6" sqref="B6"/>
    </sheetView>
  </sheetViews>
  <sheetFormatPr defaultColWidth="9.140625" defaultRowHeight="15"/>
  <cols>
    <col min="1" max="1" width="32.7109375" style="489" bestFit="1" customWidth="1"/>
    <col min="2" max="2" width="13.140625" style="489" bestFit="1" customWidth="1"/>
    <col min="3" max="3" width="13.28515625" style="489" bestFit="1" customWidth="1"/>
    <col min="4" max="4" width="13.140625" style="489" bestFit="1" customWidth="1"/>
    <col min="5" max="5" width="13.28515625" style="489" bestFit="1" customWidth="1"/>
    <col min="6" max="6" width="11.28515625" style="489" customWidth="1"/>
    <col min="7" max="7" width="14.42578125" style="489" bestFit="1" customWidth="1"/>
    <col min="8" max="8" width="18.5703125" style="489" customWidth="1"/>
    <col min="9" max="9" width="10.7109375" style="489" customWidth="1"/>
    <col min="10" max="16384" width="9.140625" style="489"/>
  </cols>
  <sheetData>
    <row r="2" spans="1:8" ht="16.5">
      <c r="A2" s="640"/>
      <c r="B2" s="639" t="s">
        <v>841</v>
      </c>
      <c r="C2" s="639" t="s">
        <v>894</v>
      </c>
      <c r="D2" s="639" t="s">
        <v>936</v>
      </c>
      <c r="E2" s="639" t="s">
        <v>1010</v>
      </c>
      <c r="F2" s="639" t="s">
        <v>1100</v>
      </c>
      <c r="G2" s="638" t="s">
        <v>1271</v>
      </c>
      <c r="H2" s="638"/>
    </row>
    <row r="3" spans="1:8" ht="18.75">
      <c r="A3" s="637" t="s">
        <v>295</v>
      </c>
      <c r="B3" s="636"/>
      <c r="C3" s="636"/>
      <c r="D3" s="636"/>
      <c r="E3" s="636"/>
      <c r="F3" s="636"/>
      <c r="G3" s="635"/>
      <c r="H3" s="611" t="s">
        <v>1011</v>
      </c>
    </row>
    <row r="4" spans="1:8" ht="17.25">
      <c r="A4" s="605" t="s">
        <v>0</v>
      </c>
      <c r="B4" s="604">
        <v>2416833.8250293802</v>
      </c>
      <c r="C4" s="604">
        <v>2403033.2003092398</v>
      </c>
      <c r="D4" s="604">
        <v>2763785.2299751202</v>
      </c>
      <c r="E4" s="604">
        <v>2642137.9624000802</v>
      </c>
      <c r="F4" s="604">
        <v>3336633.1119089499</v>
      </c>
      <c r="G4" s="633">
        <v>3967308.3627182702</v>
      </c>
      <c r="H4" s="634"/>
    </row>
    <row r="5" spans="1:8" ht="17.25">
      <c r="A5" s="605" t="s">
        <v>1</v>
      </c>
      <c r="B5" s="604">
        <v>1406022.8352451201</v>
      </c>
      <c r="C5" s="604">
        <v>1324226.4820683</v>
      </c>
      <c r="D5" s="604">
        <v>1445546.5499819401</v>
      </c>
      <c r="E5" s="604">
        <v>1594810.5262482599</v>
      </c>
      <c r="F5" s="604">
        <v>1894504.3764913499</v>
      </c>
      <c r="G5" s="633">
        <v>2156830.23398674</v>
      </c>
      <c r="H5" s="633"/>
    </row>
    <row r="6" spans="1:8" ht="18">
      <c r="A6" s="632" t="s">
        <v>42</v>
      </c>
      <c r="B6" s="631">
        <v>3822856.6602744898</v>
      </c>
      <c r="C6" s="631">
        <v>3727259.6823775498</v>
      </c>
      <c r="D6" s="631">
        <v>4209331.7799570598</v>
      </c>
      <c r="E6" s="631">
        <v>4236948.4886483401</v>
      </c>
      <c r="F6" s="631">
        <v>5231137.4884002898</v>
      </c>
      <c r="G6" s="630">
        <v>6124138.5967050102</v>
      </c>
      <c r="H6" s="630"/>
    </row>
    <row r="8" spans="1:8" ht="16.5" customHeight="1">
      <c r="A8" s="629"/>
      <c r="B8" s="629"/>
      <c r="C8" s="629"/>
      <c r="D8" s="629"/>
      <c r="E8" s="629"/>
      <c r="F8" s="629"/>
      <c r="G8" s="628" t="s">
        <v>324</v>
      </c>
    </row>
    <row r="9" spans="1:8" ht="16.5" customHeight="1">
      <c r="A9" s="613"/>
      <c r="B9" s="884" t="s">
        <v>1271</v>
      </c>
      <c r="C9" s="884"/>
      <c r="D9" s="884" t="s">
        <v>1266</v>
      </c>
      <c r="E9" s="884"/>
      <c r="F9" s="884" t="s">
        <v>841</v>
      </c>
      <c r="G9" s="885"/>
    </row>
    <row r="10" spans="1:8" ht="18.75">
      <c r="A10" s="627"/>
      <c r="B10" s="627" t="s">
        <v>325</v>
      </c>
      <c r="C10" s="627" t="s">
        <v>104</v>
      </c>
      <c r="D10" s="627" t="s">
        <v>325</v>
      </c>
      <c r="E10" s="627" t="s">
        <v>104</v>
      </c>
      <c r="F10" s="627" t="s">
        <v>325</v>
      </c>
      <c r="G10" s="626" t="s">
        <v>104</v>
      </c>
    </row>
    <row r="11" spans="1:8" ht="17.25">
      <c r="A11" s="605" t="s">
        <v>34</v>
      </c>
      <c r="B11" s="604">
        <v>1533568.3446</v>
      </c>
      <c r="C11" s="340">
        <v>0.25041372274381701</v>
      </c>
      <c r="D11" s="604">
        <v>1410522.570634</v>
      </c>
      <c r="E11" s="338">
        <v>0.269639743509273</v>
      </c>
      <c r="F11" s="625">
        <v>842845.27160800004</v>
      </c>
      <c r="G11" s="624">
        <v>0.220475248357201</v>
      </c>
    </row>
    <row r="12" spans="1:8" ht="17.25">
      <c r="A12" s="605" t="s">
        <v>28</v>
      </c>
      <c r="B12" s="604">
        <v>979614.76771935006</v>
      </c>
      <c r="C12" s="340">
        <v>0.15995960121582101</v>
      </c>
      <c r="D12" s="604">
        <v>936088.32919027796</v>
      </c>
      <c r="E12" s="338">
        <v>0.178945464780078</v>
      </c>
      <c r="F12" s="623">
        <v>543405.89155779104</v>
      </c>
      <c r="G12" s="340">
        <v>0.14214655161011799</v>
      </c>
    </row>
    <row r="13" spans="1:8" ht="17.25">
      <c r="A13" s="605" t="s">
        <v>27</v>
      </c>
      <c r="B13" s="604">
        <v>591758.09740600002</v>
      </c>
      <c r="C13" s="340">
        <v>9.6627156303155007E-2</v>
      </c>
      <c r="D13" s="604">
        <v>461886.53256700002</v>
      </c>
      <c r="E13" s="338">
        <v>8.8295620902949998E-2</v>
      </c>
      <c r="F13" s="623">
        <v>329696.76902900002</v>
      </c>
      <c r="G13" s="340">
        <v>8.6243560334099995E-2</v>
      </c>
    </row>
    <row r="14" spans="1:8" ht="17.25">
      <c r="A14" s="605" t="s">
        <v>8</v>
      </c>
      <c r="B14" s="604">
        <v>516767.65664200002</v>
      </c>
      <c r="C14" s="340">
        <v>8.4382096923809005E-2</v>
      </c>
      <c r="D14" s="604">
        <v>459605.71912000002</v>
      </c>
      <c r="E14" s="338">
        <v>8.7859613733943007E-2</v>
      </c>
      <c r="F14" s="623">
        <v>260216.65239800001</v>
      </c>
      <c r="G14" s="340">
        <v>6.8068639638536002E-2</v>
      </c>
    </row>
    <row r="15" spans="1:8" ht="17.25">
      <c r="A15" s="605" t="s">
        <v>25</v>
      </c>
      <c r="B15" s="604">
        <v>364001</v>
      </c>
      <c r="C15" s="340">
        <v>5.9437093764639001E-2</v>
      </c>
      <c r="D15" s="604">
        <v>313349</v>
      </c>
      <c r="E15" s="338">
        <v>5.9900738738913002E-2</v>
      </c>
      <c r="F15" s="623">
        <v>235835</v>
      </c>
      <c r="G15" s="340">
        <v>6.1690777593284001E-2</v>
      </c>
    </row>
    <row r="16" spans="1:8" ht="17.25">
      <c r="A16" s="605" t="s">
        <v>11</v>
      </c>
      <c r="B16" s="604">
        <v>352184.93621499999</v>
      </c>
      <c r="C16" s="340">
        <v>5.7507669144602001E-2</v>
      </c>
      <c r="D16" s="604">
        <v>277258.13028500002</v>
      </c>
      <c r="E16" s="338">
        <v>5.3001499367929E-2</v>
      </c>
      <c r="F16" s="623">
        <v>263641.73577600002</v>
      </c>
      <c r="G16" s="340">
        <v>6.8964588318377998E-2</v>
      </c>
    </row>
    <row r="17" spans="1:7" ht="17.25">
      <c r="A17" s="605" t="s">
        <v>38</v>
      </c>
      <c r="B17" s="604">
        <v>315528</v>
      </c>
      <c r="C17" s="340">
        <v>5.1522021426779002E-2</v>
      </c>
      <c r="D17" s="604">
        <v>264290.40000000002</v>
      </c>
      <c r="E17" s="338">
        <v>5.0522548984049002E-2</v>
      </c>
      <c r="F17" s="623">
        <v>306753.59999999998</v>
      </c>
      <c r="G17" s="340">
        <v>8.0241983223606997E-2</v>
      </c>
    </row>
    <row r="18" spans="1:7" ht="17.25">
      <c r="A18" s="605" t="s">
        <v>15</v>
      </c>
      <c r="B18" s="604">
        <v>205803.12759602501</v>
      </c>
      <c r="C18" s="340">
        <v>3.3605236776769999E-2</v>
      </c>
      <c r="D18" s="604">
        <v>140454.17916398801</v>
      </c>
      <c r="E18" s="338">
        <v>2.6849643978090001E-2</v>
      </c>
      <c r="F18" s="623">
        <v>149840.028526065</v>
      </c>
      <c r="G18" s="340">
        <v>3.9195827058634003E-2</v>
      </c>
    </row>
    <row r="19" spans="1:7" ht="17.25">
      <c r="A19" s="605" t="s">
        <v>17</v>
      </c>
      <c r="B19" s="604">
        <v>186476.43468800001</v>
      </c>
      <c r="C19" s="340">
        <v>3.0449414516570999E-2</v>
      </c>
      <c r="D19" s="608">
        <v>176089.91563199999</v>
      </c>
      <c r="E19" s="338">
        <v>3.3661878706584998E-2</v>
      </c>
      <c r="F19" s="623">
        <v>145753.145376</v>
      </c>
      <c r="G19" s="340">
        <v>3.8126761824634002E-2</v>
      </c>
    </row>
    <row r="20" spans="1:7" ht="17.25">
      <c r="A20" s="605" t="s">
        <v>26</v>
      </c>
      <c r="B20" s="604">
        <v>175652.016</v>
      </c>
      <c r="C20" s="340">
        <v>2.8681913909412E-2</v>
      </c>
      <c r="D20" s="604">
        <v>133013.11199999999</v>
      </c>
      <c r="E20" s="338">
        <v>2.5427187164349999E-2</v>
      </c>
      <c r="F20" s="623">
        <v>103696.768</v>
      </c>
      <c r="G20" s="340">
        <v>2.7125465905529E-2</v>
      </c>
    </row>
    <row r="21" spans="1:7" ht="17.25">
      <c r="A21" s="605" t="s">
        <v>42</v>
      </c>
      <c r="B21" s="622">
        <f>SUM(B11:B20)</f>
        <v>5221354.3808663758</v>
      </c>
      <c r="C21" s="620">
        <f>B21/$B$23</f>
        <v>0.85258592672537448</v>
      </c>
      <c r="D21" s="621">
        <f>SUM(D11:D20)</f>
        <v>4572557.8885922655</v>
      </c>
      <c r="E21" s="620">
        <f>D21/D23</f>
        <v>0.87410393986616064</v>
      </c>
      <c r="F21" s="621">
        <f>SUM(F11:F20)</f>
        <v>3181684.8622708567</v>
      </c>
      <c r="G21" s="620">
        <f>F21/$F$23</f>
        <v>0.83227940386402155</v>
      </c>
    </row>
    <row r="22" spans="1:7" ht="17.25">
      <c r="A22" s="605" t="s">
        <v>95</v>
      </c>
      <c r="B22" s="604">
        <f>B23-B21</f>
        <v>902784.21583863441</v>
      </c>
      <c r="C22" s="340">
        <f>B22/$B$23</f>
        <v>0.14741407327462547</v>
      </c>
      <c r="D22" s="619">
        <f>D23-D21</f>
        <v>658579.59980802424</v>
      </c>
      <c r="E22" s="342">
        <f>E23-E21</f>
        <v>0.12589606013383936</v>
      </c>
      <c r="F22" s="619">
        <f>F23-F21</f>
        <v>641171.79800363304</v>
      </c>
      <c r="G22" s="342">
        <f>F22/$F$23</f>
        <v>0.16772059613597845</v>
      </c>
    </row>
    <row r="23" spans="1:7" ht="17.25">
      <c r="A23" s="603" t="s">
        <v>103</v>
      </c>
      <c r="B23" s="618">
        <f>G6</f>
        <v>6124138.5967050102</v>
      </c>
      <c r="C23" s="617">
        <v>1</v>
      </c>
      <c r="D23" s="616">
        <f>F6</f>
        <v>5231137.4884002898</v>
      </c>
      <c r="E23" s="615">
        <v>1</v>
      </c>
      <c r="F23" s="616">
        <v>3822856.6602744898</v>
      </c>
      <c r="G23" s="615">
        <v>1</v>
      </c>
    </row>
    <row r="27" spans="1:7">
      <c r="A27" s="886" t="s">
        <v>2</v>
      </c>
      <c r="B27" s="887"/>
      <c r="C27" s="887"/>
      <c r="D27" s="887"/>
      <c r="E27" s="614"/>
      <c r="F27" s="614"/>
      <c r="G27" s="614"/>
    </row>
    <row r="28" spans="1:7" ht="25.5" customHeight="1">
      <c r="A28" s="613"/>
      <c r="B28" s="888" t="s">
        <v>1271</v>
      </c>
      <c r="C28" s="888"/>
      <c r="D28" s="888" t="s">
        <v>1100</v>
      </c>
      <c r="E28" s="888"/>
      <c r="F28" s="888" t="s">
        <v>841</v>
      </c>
      <c r="G28" s="889"/>
    </row>
    <row r="29" spans="1:7" ht="25.5" customHeight="1">
      <c r="A29" s="696" t="s">
        <v>3</v>
      </c>
      <c r="B29" s="697" t="s">
        <v>325</v>
      </c>
      <c r="C29" s="697" t="s">
        <v>104</v>
      </c>
      <c r="D29" s="697" t="s">
        <v>325</v>
      </c>
      <c r="E29" s="697" t="s">
        <v>104</v>
      </c>
      <c r="F29" s="697" t="s">
        <v>325</v>
      </c>
      <c r="G29" s="698" t="s">
        <v>104</v>
      </c>
    </row>
    <row r="30" spans="1:7" ht="18">
      <c r="A30" s="645" t="s">
        <v>94</v>
      </c>
      <c r="B30" s="644">
        <v>6124138.5967050102</v>
      </c>
      <c r="C30" s="500">
        <v>1</v>
      </c>
      <c r="D30" s="644">
        <v>5231137.4884002898</v>
      </c>
      <c r="E30" s="500">
        <v>1</v>
      </c>
      <c r="F30" s="644">
        <v>3822856.6602744898</v>
      </c>
      <c r="G30" s="502">
        <v>1</v>
      </c>
    </row>
    <row r="31" spans="1:7" ht="17.25">
      <c r="A31" s="605" t="s">
        <v>34</v>
      </c>
      <c r="B31" s="604">
        <v>1533568.3446</v>
      </c>
      <c r="C31" s="338">
        <v>0.25041372274381701</v>
      </c>
      <c r="D31" s="604">
        <v>1410522.570634</v>
      </c>
      <c r="E31" s="338">
        <v>0.269639743509273</v>
      </c>
      <c r="F31" s="604">
        <v>842845.27160800004</v>
      </c>
      <c r="G31" s="340">
        <v>0.220475248357201</v>
      </c>
    </row>
    <row r="32" spans="1:7" ht="17.25">
      <c r="A32" s="605" t="s">
        <v>28</v>
      </c>
      <c r="B32" s="604">
        <v>979614.76771935006</v>
      </c>
      <c r="C32" s="338">
        <v>0.15995960121582101</v>
      </c>
      <c r="D32" s="604">
        <v>936088.32919027796</v>
      </c>
      <c r="E32" s="338">
        <v>0.178945464780078</v>
      </c>
      <c r="F32" s="604">
        <v>543405.89155779104</v>
      </c>
      <c r="G32" s="340">
        <v>0.14214655161011799</v>
      </c>
    </row>
    <row r="33" spans="1:7" ht="17.25">
      <c r="A33" s="605" t="s">
        <v>27</v>
      </c>
      <c r="B33" s="604">
        <v>591758.09740600002</v>
      </c>
      <c r="C33" s="338">
        <v>9.6627156303155007E-2</v>
      </c>
      <c r="D33" s="604">
        <v>461886.53256700002</v>
      </c>
      <c r="E33" s="338">
        <v>8.8295620902949998E-2</v>
      </c>
      <c r="F33" s="604">
        <v>329696.76902900002</v>
      </c>
      <c r="G33" s="340">
        <v>8.6243560334099995E-2</v>
      </c>
    </row>
    <row r="34" spans="1:7" ht="17.25">
      <c r="A34" s="605" t="s">
        <v>8</v>
      </c>
      <c r="B34" s="604">
        <v>516767.65664200002</v>
      </c>
      <c r="C34" s="338">
        <v>8.4382096923809005E-2</v>
      </c>
      <c r="D34" s="604">
        <v>459605.71912000002</v>
      </c>
      <c r="E34" s="338">
        <v>8.7859613733943007E-2</v>
      </c>
      <c r="F34" s="604">
        <v>260216.65239800001</v>
      </c>
      <c r="G34" s="340">
        <v>6.8068639638536002E-2</v>
      </c>
    </row>
    <row r="35" spans="1:7" ht="17.25">
      <c r="A35" s="605" t="s">
        <v>25</v>
      </c>
      <c r="B35" s="604">
        <v>364001</v>
      </c>
      <c r="C35" s="338">
        <v>5.9437093764639001E-2</v>
      </c>
      <c r="D35" s="604">
        <v>313349</v>
      </c>
      <c r="E35" s="338">
        <v>5.9900738738913002E-2</v>
      </c>
      <c r="F35" s="604">
        <v>235835</v>
      </c>
      <c r="G35" s="340">
        <v>6.1690777593284001E-2</v>
      </c>
    </row>
    <row r="36" spans="1:7" ht="17.25">
      <c r="A36" s="605" t="s">
        <v>11</v>
      </c>
      <c r="B36" s="604">
        <v>352184.93621499999</v>
      </c>
      <c r="C36" s="338">
        <v>5.7507669144602001E-2</v>
      </c>
      <c r="D36" s="604">
        <v>277258.13028500002</v>
      </c>
      <c r="E36" s="338">
        <v>5.3001499367929E-2</v>
      </c>
      <c r="F36" s="604">
        <v>263641.73577600002</v>
      </c>
      <c r="G36" s="340">
        <v>6.8964588318377998E-2</v>
      </c>
    </row>
    <row r="37" spans="1:7" ht="17.25">
      <c r="A37" s="605" t="s">
        <v>38</v>
      </c>
      <c r="B37" s="604">
        <v>315528</v>
      </c>
      <c r="C37" s="338">
        <v>5.1522021426779002E-2</v>
      </c>
      <c r="D37" s="604">
        <v>264290.40000000002</v>
      </c>
      <c r="E37" s="338">
        <v>5.0522548984049002E-2</v>
      </c>
      <c r="F37" s="604">
        <v>306753.59999999998</v>
      </c>
      <c r="G37" s="340">
        <v>8.0241983223606997E-2</v>
      </c>
    </row>
    <row r="38" spans="1:7" ht="17.25">
      <c r="A38" s="605" t="s">
        <v>15</v>
      </c>
      <c r="B38" s="604">
        <v>205803.12759602501</v>
      </c>
      <c r="C38" s="338">
        <v>3.3605236776769999E-2</v>
      </c>
      <c r="D38" s="604">
        <v>140454.17916398801</v>
      </c>
      <c r="E38" s="338">
        <v>2.6849643978090001E-2</v>
      </c>
      <c r="F38" s="604">
        <v>149840.028526065</v>
      </c>
      <c r="G38" s="340">
        <v>3.9195827058634003E-2</v>
      </c>
    </row>
    <row r="39" spans="1:7" ht="17.25">
      <c r="A39" s="605" t="s">
        <v>17</v>
      </c>
      <c r="B39" s="604">
        <v>186476.43468800001</v>
      </c>
      <c r="C39" s="338">
        <v>3.0449414516570999E-2</v>
      </c>
      <c r="D39" s="604">
        <v>176089.91563199999</v>
      </c>
      <c r="E39" s="338">
        <v>3.3661878706584998E-2</v>
      </c>
      <c r="F39" s="604">
        <v>145753.145376</v>
      </c>
      <c r="G39" s="340">
        <v>3.8126761824634002E-2</v>
      </c>
    </row>
    <row r="40" spans="1:7" ht="17.25">
      <c r="A40" s="605" t="s">
        <v>26</v>
      </c>
      <c r="B40" s="604">
        <v>175652.016</v>
      </c>
      <c r="C40" s="338">
        <v>2.8681913909412E-2</v>
      </c>
      <c r="D40" s="604">
        <v>133013.11199999999</v>
      </c>
      <c r="E40" s="338">
        <v>2.5427187164349999E-2</v>
      </c>
      <c r="F40" s="604">
        <v>103696.768</v>
      </c>
      <c r="G40" s="340">
        <v>2.7125465905529E-2</v>
      </c>
    </row>
    <row r="41" spans="1:7" ht="17.25">
      <c r="A41" s="605" t="s">
        <v>40</v>
      </c>
      <c r="B41" s="604">
        <v>146334.69446999999</v>
      </c>
      <c r="C41" s="338">
        <v>2.3894739179929E-2</v>
      </c>
      <c r="D41" s="604">
        <v>107300.38236</v>
      </c>
      <c r="E41" s="338">
        <v>2.0511864312099001E-2</v>
      </c>
      <c r="F41" s="604">
        <v>120299.21962</v>
      </c>
      <c r="G41" s="340">
        <v>3.1468409702644001E-2</v>
      </c>
    </row>
    <row r="42" spans="1:7" ht="17.25">
      <c r="A42" s="605" t="s">
        <v>14</v>
      </c>
      <c r="B42" s="604">
        <v>120124.73</v>
      </c>
      <c r="C42" s="338">
        <v>1.9614959410721E-2</v>
      </c>
      <c r="D42" s="604">
        <v>77614.23</v>
      </c>
      <c r="E42" s="338">
        <v>1.4836970003580001E-2</v>
      </c>
      <c r="F42" s="604">
        <v>68919.039999999994</v>
      </c>
      <c r="G42" s="340">
        <v>1.8028151752634999E-2</v>
      </c>
    </row>
    <row r="43" spans="1:7" ht="17.25">
      <c r="A43" s="605" t="s">
        <v>23</v>
      </c>
      <c r="B43" s="608">
        <v>107214.273</v>
      </c>
      <c r="C43" s="607">
        <v>1.7506833215317E-2</v>
      </c>
      <c r="D43" s="608">
        <v>82104.553</v>
      </c>
      <c r="E43" s="607">
        <v>1.5695353674428002E-2</v>
      </c>
      <c r="F43" s="604">
        <v>72452.846999999994</v>
      </c>
      <c r="G43" s="341">
        <v>1.8952540845409999E-2</v>
      </c>
    </row>
    <row r="44" spans="1:7" ht="17.25">
      <c r="A44" s="605" t="s">
        <v>24</v>
      </c>
      <c r="B44" s="604">
        <v>80904.884026372994</v>
      </c>
      <c r="C44" s="338">
        <v>1.3210818590863E-2</v>
      </c>
      <c r="D44" s="604">
        <v>55324.535736655998</v>
      </c>
      <c r="E44" s="338">
        <v>1.0576004905115999E-2</v>
      </c>
      <c r="F44" s="604">
        <v>51422.918281550003</v>
      </c>
      <c r="G44" s="340">
        <v>1.3451437720884E-2</v>
      </c>
    </row>
    <row r="45" spans="1:7" ht="17.25">
      <c r="A45" s="605" t="s">
        <v>13</v>
      </c>
      <c r="B45" s="604">
        <v>76463.862999999998</v>
      </c>
      <c r="C45" s="338">
        <v>1.2485651948037E-2</v>
      </c>
      <c r="D45" s="604">
        <v>59697.387000000002</v>
      </c>
      <c r="E45" s="338">
        <v>1.1411932324925E-2</v>
      </c>
      <c r="F45" s="604">
        <v>66199.106</v>
      </c>
      <c r="G45" s="340">
        <v>1.7316659211399001E-2</v>
      </c>
    </row>
    <row r="46" spans="1:7" ht="17.25">
      <c r="A46" s="605" t="s">
        <v>35</v>
      </c>
      <c r="B46" s="604">
        <v>52578.196449132003</v>
      </c>
      <c r="C46" s="338">
        <v>8.5854027662629999E-3</v>
      </c>
      <c r="D46" s="604">
        <v>38019.213398120002</v>
      </c>
      <c r="E46" s="338">
        <v>7.2678673581849998E-3</v>
      </c>
      <c r="F46" s="604">
        <v>38039.028607280001</v>
      </c>
      <c r="G46" s="340">
        <v>9.9504198006080003E-3</v>
      </c>
    </row>
    <row r="47" spans="1:7" ht="17.25">
      <c r="A47" s="605" t="s">
        <v>33</v>
      </c>
      <c r="B47" s="604">
        <v>44642.855560000004</v>
      </c>
      <c r="C47" s="338">
        <v>7.2896546763359998E-3</v>
      </c>
      <c r="D47" s="604">
        <v>28520.442800000001</v>
      </c>
      <c r="E47" s="338">
        <v>5.4520537575699999E-3</v>
      </c>
      <c r="F47" s="604">
        <v>29125.37328</v>
      </c>
      <c r="G47" s="340">
        <v>7.6187458406849996E-3</v>
      </c>
    </row>
    <row r="48" spans="1:7" ht="17.25">
      <c r="A48" s="605" t="s">
        <v>9</v>
      </c>
      <c r="B48" s="604">
        <v>31367.919221600001</v>
      </c>
      <c r="C48" s="338">
        <v>5.1220132801169998E-3</v>
      </c>
      <c r="D48" s="604">
        <v>21198.09472764</v>
      </c>
      <c r="E48" s="338">
        <v>4.0522916430020001E-3</v>
      </c>
      <c r="F48" s="604">
        <v>21213.374865959999</v>
      </c>
      <c r="G48" s="340">
        <v>5.5490897909930004E-3</v>
      </c>
    </row>
    <row r="49" spans="1:7" ht="17.25">
      <c r="A49" s="605" t="s">
        <v>12</v>
      </c>
      <c r="B49" s="604">
        <v>29487.55</v>
      </c>
      <c r="C49" s="338">
        <v>4.814971041946E-3</v>
      </c>
      <c r="D49" s="606">
        <v>21235.25</v>
      </c>
      <c r="E49" s="338">
        <v>4.0593943567890003E-3</v>
      </c>
      <c r="F49" s="604">
        <v>21840</v>
      </c>
      <c r="G49" s="340">
        <v>5.7130052054930004E-3</v>
      </c>
    </row>
    <row r="50" spans="1:7" ht="17.25">
      <c r="A50" s="605" t="s">
        <v>32</v>
      </c>
      <c r="B50" s="604">
        <v>25148.379567979999</v>
      </c>
      <c r="C50" s="338">
        <v>4.1064354065259998E-3</v>
      </c>
      <c r="D50" s="604">
        <v>18428.087500031001</v>
      </c>
      <c r="E50" s="338">
        <v>3.5227687173000001E-3</v>
      </c>
      <c r="F50" s="604">
        <v>17532.841666854001</v>
      </c>
      <c r="G50" s="340">
        <v>4.586319400632E-3</v>
      </c>
    </row>
    <row r="51" spans="1:7" ht="17.25">
      <c r="A51" s="605" t="s">
        <v>22</v>
      </c>
      <c r="B51" s="604">
        <v>22621.95</v>
      </c>
      <c r="C51" s="338">
        <v>3.69389909173E-3</v>
      </c>
      <c r="D51" s="604">
        <v>16861.759999999998</v>
      </c>
      <c r="E51" s="338">
        <v>3.2233448341569999E-3</v>
      </c>
      <c r="F51" s="604">
        <v>16969.82</v>
      </c>
      <c r="G51" s="340">
        <v>4.4390416664960002E-3</v>
      </c>
    </row>
    <row r="52" spans="1:7" ht="17.25">
      <c r="A52" s="605" t="s">
        <v>72</v>
      </c>
      <c r="B52" s="604">
        <v>20324</v>
      </c>
      <c r="C52" s="338">
        <v>3.3186708104439998E-3</v>
      </c>
      <c r="D52" s="604">
        <v>22632</v>
      </c>
      <c r="E52" s="338">
        <v>4.3264012942089997E-3</v>
      </c>
      <c r="F52" s="604">
        <v>23920</v>
      </c>
      <c r="G52" s="340">
        <v>6.2571009393490003E-3</v>
      </c>
    </row>
    <row r="53" spans="1:7" ht="17.25">
      <c r="A53" s="605" t="s">
        <v>21</v>
      </c>
      <c r="B53" s="604">
        <v>20193.442033952</v>
      </c>
      <c r="C53" s="338">
        <v>3.297352225963E-3</v>
      </c>
      <c r="D53" s="604">
        <v>13640.339189188</v>
      </c>
      <c r="E53" s="338">
        <v>2.6075283280999999E-3</v>
      </c>
      <c r="F53" s="604">
        <v>11708.334688552</v>
      </c>
      <c r="G53" s="340">
        <v>3.0627187281750002E-3</v>
      </c>
    </row>
    <row r="54" spans="1:7" ht="17.25">
      <c r="A54" s="605" t="s">
        <v>29</v>
      </c>
      <c r="B54" s="604">
        <v>19859.583225427999</v>
      </c>
      <c r="C54" s="338">
        <v>3.2428369985150001E-3</v>
      </c>
      <c r="D54" s="604">
        <v>14235.184722116001</v>
      </c>
      <c r="E54" s="338">
        <v>2.7212407920229999E-3</v>
      </c>
      <c r="F54" s="604">
        <v>13850.490957864</v>
      </c>
      <c r="G54" s="340">
        <v>3.62307357788E-3</v>
      </c>
    </row>
    <row r="55" spans="1:7" ht="17.25">
      <c r="A55" s="605" t="s">
        <v>20</v>
      </c>
      <c r="B55" s="604">
        <v>19709.908514978</v>
      </c>
      <c r="C55" s="338">
        <v>3.2183968739019999E-3</v>
      </c>
      <c r="D55" s="604">
        <v>14780.027899514</v>
      </c>
      <c r="E55" s="338">
        <v>2.825394655042E-3</v>
      </c>
      <c r="F55" s="604">
        <v>13763.324357035999</v>
      </c>
      <c r="G55" s="340">
        <v>3.6002721472819998E-3</v>
      </c>
    </row>
    <row r="56" spans="1:7" ht="17.25">
      <c r="A56" s="605" t="s">
        <v>31</v>
      </c>
      <c r="B56" s="604">
        <v>18208.446829376</v>
      </c>
      <c r="C56" s="338">
        <v>2.9732257919790001E-3</v>
      </c>
      <c r="D56" s="604">
        <v>12847.608623612001</v>
      </c>
      <c r="E56" s="338">
        <v>2.4559875652480001E-3</v>
      </c>
      <c r="F56" s="604">
        <v>11966.225845507999</v>
      </c>
      <c r="G56" s="340">
        <v>3.1301790542810001E-3</v>
      </c>
    </row>
    <row r="57" spans="1:7" ht="17.25">
      <c r="A57" s="605" t="s">
        <v>79</v>
      </c>
      <c r="B57" s="604">
        <v>17679.2</v>
      </c>
      <c r="C57" s="338">
        <v>2.8868059925209999E-3</v>
      </c>
      <c r="D57" s="604">
        <v>15358.1</v>
      </c>
      <c r="E57" s="338">
        <v>2.9359006590930002E-3</v>
      </c>
      <c r="F57" s="604">
        <v>12442.9</v>
      </c>
      <c r="G57" s="340">
        <v>3.2548696186550001E-3</v>
      </c>
    </row>
    <row r="58" spans="1:7" ht="17.25">
      <c r="A58" s="605" t="s">
        <v>7</v>
      </c>
      <c r="B58" s="604">
        <v>16179.565049999999</v>
      </c>
      <c r="C58" s="338">
        <v>2.641933195095E-3</v>
      </c>
      <c r="D58" s="604">
        <v>10841.090205</v>
      </c>
      <c r="E58" s="338">
        <v>2.0724154601249999E-3</v>
      </c>
      <c r="F58" s="604">
        <v>4377.0803999999998</v>
      </c>
      <c r="G58" s="340">
        <v>1.1449763328779999E-3</v>
      </c>
    </row>
    <row r="59" spans="1:7" ht="17.25">
      <c r="A59" s="605" t="s">
        <v>4</v>
      </c>
      <c r="B59" s="604">
        <v>9313.4</v>
      </c>
      <c r="C59" s="338">
        <v>1.5207689788419999E-3</v>
      </c>
      <c r="D59" s="604">
        <v>9313.4</v>
      </c>
      <c r="E59" s="338">
        <v>1.780377598687E-3</v>
      </c>
      <c r="F59" s="604">
        <v>9313.4</v>
      </c>
      <c r="G59" s="340">
        <v>2.43624096524E-3</v>
      </c>
    </row>
    <row r="60" spans="1:7" ht="17.25">
      <c r="A60" s="605" t="s">
        <v>30</v>
      </c>
      <c r="B60" s="604">
        <v>7245.0525729999999</v>
      </c>
      <c r="C60" s="338">
        <v>1.183032104613E-3</v>
      </c>
      <c r="D60" s="604">
        <v>4445.8060770000002</v>
      </c>
      <c r="E60" s="338">
        <v>8.4987368174900004E-4</v>
      </c>
      <c r="F60" s="604">
        <v>3749.6159389999998</v>
      </c>
      <c r="G60" s="340">
        <v>9.8084136346600001E-4</v>
      </c>
    </row>
    <row r="61" spans="1:7" ht="17.25">
      <c r="A61" s="605" t="s">
        <v>10</v>
      </c>
      <c r="B61" s="604">
        <v>3880.1</v>
      </c>
      <c r="C61" s="338">
        <v>6.3357481851999996E-4</v>
      </c>
      <c r="D61" s="604">
        <v>3509.1</v>
      </c>
      <c r="E61" s="338">
        <v>6.70810126436E-4</v>
      </c>
      <c r="F61" s="604">
        <v>2460.4</v>
      </c>
      <c r="G61" s="340">
        <v>6.4360247287499996E-4</v>
      </c>
    </row>
    <row r="62" spans="1:7" ht="17.25">
      <c r="A62" s="605" t="s">
        <v>16</v>
      </c>
      <c r="B62" s="604">
        <v>3577.3223446799998</v>
      </c>
      <c r="C62" s="338">
        <v>5.8413477882499998E-4</v>
      </c>
      <c r="D62" s="604">
        <v>3560.5018551600001</v>
      </c>
      <c r="E62" s="338">
        <v>6.8063625990600002E-4</v>
      </c>
      <c r="F62" s="604">
        <v>3318.83099838</v>
      </c>
      <c r="G62" s="340">
        <v>8.6815470558099998E-4</v>
      </c>
    </row>
    <row r="63" spans="1:7" ht="17.25">
      <c r="A63" s="605" t="s">
        <v>36</v>
      </c>
      <c r="B63" s="604">
        <v>2099.1750000000002</v>
      </c>
      <c r="C63" s="338">
        <v>3.4277065531E-4</v>
      </c>
      <c r="D63" s="604">
        <v>1675.3634999999999</v>
      </c>
      <c r="E63" s="338">
        <v>3.20267533345E-4</v>
      </c>
      <c r="F63" s="604">
        <v>1559.0740000000001</v>
      </c>
      <c r="G63" s="340">
        <v>4.0782957315700001E-4</v>
      </c>
    </row>
    <row r="64" spans="1:7" ht="17.25">
      <c r="A64" s="605" t="s">
        <v>37</v>
      </c>
      <c r="B64" s="604">
        <v>1828</v>
      </c>
      <c r="C64" s="338">
        <v>2.98490958546E-4</v>
      </c>
      <c r="D64" s="604">
        <v>1169.4000000000001</v>
      </c>
      <c r="E64" s="338">
        <v>2.2354602657499999E-4</v>
      </c>
      <c r="F64" s="604">
        <v>750.4</v>
      </c>
      <c r="G64" s="340">
        <v>1.9629299936800001E-4</v>
      </c>
    </row>
    <row r="65" spans="1:7" ht="17.25">
      <c r="A65" s="605" t="s">
        <v>19</v>
      </c>
      <c r="B65" s="604">
        <v>1528.5</v>
      </c>
      <c r="C65" s="338">
        <v>2.4958612152E-4</v>
      </c>
      <c r="D65" s="604">
        <v>1011</v>
      </c>
      <c r="E65" s="338">
        <v>1.9326580542800001E-4</v>
      </c>
      <c r="F65" s="604">
        <v>1044</v>
      </c>
      <c r="G65" s="340">
        <v>2.7309420487800002E-4</v>
      </c>
    </row>
    <row r="66" spans="1:7" ht="17.25">
      <c r="A66" s="605" t="s">
        <v>39</v>
      </c>
      <c r="B66" s="604">
        <v>1232.94897214</v>
      </c>
      <c r="C66" s="338">
        <v>2.01326105324E-4</v>
      </c>
      <c r="D66" s="604">
        <v>1215.6552139949999</v>
      </c>
      <c r="E66" s="338">
        <v>2.3238831261700001E-4</v>
      </c>
      <c r="F66" s="604">
        <v>1206.139495655</v>
      </c>
      <c r="G66" s="340">
        <v>3.15507381741E-4</v>
      </c>
    </row>
    <row r="67" spans="1:7" ht="17.25">
      <c r="A67" s="605" t="s">
        <v>18</v>
      </c>
      <c r="B67" s="604">
        <v>1129.8</v>
      </c>
      <c r="C67" s="338">
        <v>1.8448308805499999E-4</v>
      </c>
      <c r="D67" s="604">
        <v>704.7</v>
      </c>
      <c r="E67" s="338">
        <v>1.3471257476299999E-4</v>
      </c>
      <c r="F67" s="604">
        <v>733.8</v>
      </c>
      <c r="G67" s="340">
        <v>1.9195069687700001E-4</v>
      </c>
    </row>
    <row r="68" spans="1:7" ht="17.25">
      <c r="A68" s="605" t="s">
        <v>5</v>
      </c>
      <c r="B68" s="604">
        <v>971.25</v>
      </c>
      <c r="C68" s="338">
        <v>1.5859373276099999E-4</v>
      </c>
      <c r="D68" s="604">
        <v>728.4</v>
      </c>
      <c r="E68" s="338">
        <v>1.3924313815400001E-4</v>
      </c>
      <c r="F68" s="604">
        <v>520.20000000000005</v>
      </c>
      <c r="G68" s="340">
        <v>1.3607625036199999E-4</v>
      </c>
    </row>
    <row r="69" spans="1:7" ht="17.25">
      <c r="A69" s="605" t="s">
        <v>6</v>
      </c>
      <c r="B69" s="604">
        <v>935.226</v>
      </c>
      <c r="C69" s="338">
        <v>1.5271143610400001E-4</v>
      </c>
      <c r="D69" s="604">
        <v>607.98599999999999</v>
      </c>
      <c r="E69" s="338">
        <v>1.1622443519199999E-4</v>
      </c>
      <c r="F69" s="604">
        <v>474.012</v>
      </c>
      <c r="G69" s="340">
        <v>1.23994186056E-4</v>
      </c>
    </row>
    <row r="70" spans="1:7" ht="17.25">
      <c r="A70" s="603" t="s">
        <v>6</v>
      </c>
      <c r="B70" s="601">
        <v>454.08600000000001</v>
      </c>
      <c r="C70" s="602">
        <v>1.07172886623E-4</v>
      </c>
      <c r="D70" s="601">
        <v>540.59400000000005</v>
      </c>
      <c r="E70" s="602">
        <v>1.2842751017500001E-4</v>
      </c>
      <c r="F70" s="601">
        <v>474.012</v>
      </c>
      <c r="G70" s="342">
        <v>1.23994186056E-4</v>
      </c>
    </row>
  </sheetData>
  <autoFilter ref="A29:G29">
    <sortState ref="A30:G70">
      <sortCondition descending="1" ref="B29"/>
    </sortState>
  </autoFilter>
  <sortState ref="A30:G70">
    <sortCondition descending="1" ref="B30"/>
  </sortState>
  <mergeCells count="7">
    <mergeCell ref="B9:C9"/>
    <mergeCell ref="D9:E9"/>
    <mergeCell ref="F9:G9"/>
    <mergeCell ref="A27:D27"/>
    <mergeCell ref="B28:C28"/>
    <mergeCell ref="D28:E28"/>
    <mergeCell ref="F28:G28"/>
  </mergeCells>
  <conditionalFormatting sqref="H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{E935E619-C8D4-4589-905D-C52C86CE810C}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35E619-C8D4-4589-905D-C52C86CE8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بورس '!B4:G4</xm:f>
              <xm:sqref>H4</xm:sqref>
            </x14:sparkline>
            <x14:sparkline>
              <xm:f>'ارزش بورس '!B5:G5</xm:f>
              <xm:sqref>H5</xm:sqref>
            </x14:sparkline>
            <x14:sparkline>
              <xm:f>'ارزش بورس '!B6:G6</xm:f>
              <xm:sqref>H6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82"/>
  <sheetViews>
    <sheetView showGridLines="0" rightToLeft="1" zoomScaleNormal="100" workbookViewId="0">
      <selection activeCell="B5" sqref="B5"/>
    </sheetView>
  </sheetViews>
  <sheetFormatPr defaultColWidth="9.140625" defaultRowHeight="15"/>
  <cols>
    <col min="1" max="1" width="32.28515625" style="489" customWidth="1"/>
    <col min="2" max="2" width="11.5703125" style="489" customWidth="1"/>
    <col min="3" max="3" width="12.28515625" style="489" customWidth="1"/>
    <col min="4" max="4" width="13.28515625" style="489" customWidth="1"/>
    <col min="5" max="5" width="11.7109375" style="489" customWidth="1"/>
    <col min="6" max="6" width="11.85546875" style="489" customWidth="1"/>
    <col min="7" max="7" width="13.5703125" style="489" customWidth="1"/>
    <col min="8" max="8" width="18.5703125" style="489" customWidth="1"/>
    <col min="9" max="10" width="9.140625" style="489"/>
    <col min="11" max="11" width="7.28515625" style="489" customWidth="1"/>
    <col min="12" max="12" width="7" style="489" customWidth="1"/>
    <col min="13" max="16384" width="9.140625" style="489"/>
  </cols>
  <sheetData>
    <row r="2" spans="1:8" ht="17.25">
      <c r="A2" s="660"/>
      <c r="B2" s="639" t="s">
        <v>841</v>
      </c>
      <c r="C2" s="639" t="s">
        <v>894</v>
      </c>
      <c r="D2" s="639" t="s">
        <v>936</v>
      </c>
      <c r="E2" s="639" t="s">
        <v>1010</v>
      </c>
      <c r="F2" s="639" t="s">
        <v>1100</v>
      </c>
      <c r="G2" s="659" t="s">
        <v>1271</v>
      </c>
      <c r="H2" s="658" t="s">
        <v>1011</v>
      </c>
    </row>
    <row r="3" spans="1:8" ht="18">
      <c r="A3" s="657" t="s">
        <v>64</v>
      </c>
      <c r="B3" s="656">
        <v>482554.23035469698</v>
      </c>
      <c r="C3" s="656">
        <v>566158.48158375197</v>
      </c>
      <c r="D3" s="656">
        <v>573507.40669242805</v>
      </c>
      <c r="E3" s="656">
        <v>587433.67347990302</v>
      </c>
      <c r="F3" s="656">
        <v>557217.70799226803</v>
      </c>
      <c r="G3" s="634">
        <v>629056.62438086595</v>
      </c>
      <c r="H3" s="634"/>
    </row>
    <row r="4" spans="1:8" ht="18">
      <c r="A4" s="643" t="s">
        <v>0</v>
      </c>
      <c r="B4" s="604">
        <v>103949.2135</v>
      </c>
      <c r="C4" s="604">
        <v>102062.6195</v>
      </c>
      <c r="D4" s="604">
        <v>109730.49649999999</v>
      </c>
      <c r="E4" s="604">
        <v>111973.993</v>
      </c>
      <c r="F4" s="604">
        <v>118712.594</v>
      </c>
      <c r="G4" s="633">
        <v>153170.644</v>
      </c>
      <c r="H4" s="633"/>
    </row>
    <row r="5" spans="1:8" ht="18">
      <c r="A5" s="643" t="s">
        <v>1</v>
      </c>
      <c r="B5" s="604">
        <v>543696.45648507995</v>
      </c>
      <c r="C5" s="604">
        <v>527210.36133633496</v>
      </c>
      <c r="D5" s="604">
        <v>586528.82787542196</v>
      </c>
      <c r="E5" s="604">
        <v>571634.47437277297</v>
      </c>
      <c r="F5" s="604">
        <v>722508.42831611796</v>
      </c>
      <c r="G5" s="633">
        <v>864886.88823736203</v>
      </c>
      <c r="H5" s="633"/>
    </row>
    <row r="6" spans="1:8" ht="18">
      <c r="A6" s="643" t="s">
        <v>66</v>
      </c>
      <c r="B6" s="604">
        <v>335549.55805303197</v>
      </c>
      <c r="C6" s="604">
        <v>333921.360425102</v>
      </c>
      <c r="D6" s="604">
        <v>349835.50042381498</v>
      </c>
      <c r="E6" s="604">
        <v>333483.00872917997</v>
      </c>
      <c r="F6" s="604">
        <v>366298.612264845</v>
      </c>
      <c r="G6" s="633">
        <v>513024.03178236098</v>
      </c>
      <c r="H6" s="633"/>
    </row>
    <row r="7" spans="1:8" ht="15.75">
      <c r="A7" s="655" t="s">
        <v>94</v>
      </c>
      <c r="B7" s="631">
        <v>1465749.4583928089</v>
      </c>
      <c r="C7" s="631">
        <v>1529352.8228451889</v>
      </c>
      <c r="D7" s="631">
        <v>1619602.2314916649</v>
      </c>
      <c r="E7" s="631">
        <v>1604525.1495818561</v>
      </c>
      <c r="F7" s="631">
        <v>1764737.3425732311</v>
      </c>
      <c r="G7" s="630">
        <v>2160138.1884005889</v>
      </c>
      <c r="H7" s="630"/>
    </row>
    <row r="9" spans="1:8" ht="17.25">
      <c r="B9" s="654"/>
      <c r="C9" s="654"/>
      <c r="D9" s="654"/>
      <c r="E9" s="654"/>
      <c r="F9" s="654"/>
      <c r="G9" s="653" t="s">
        <v>324</v>
      </c>
    </row>
    <row r="10" spans="1:8" ht="16.5" customHeight="1">
      <c r="A10" s="613"/>
      <c r="B10" s="884" t="s">
        <v>1271</v>
      </c>
      <c r="C10" s="884"/>
      <c r="D10" s="884" t="s">
        <v>1100</v>
      </c>
      <c r="E10" s="884"/>
      <c r="F10" s="884" t="s">
        <v>841</v>
      </c>
      <c r="G10" s="885"/>
    </row>
    <row r="11" spans="1:8" ht="18.75">
      <c r="A11" s="637" t="s">
        <v>3</v>
      </c>
      <c r="B11" s="627" t="s">
        <v>325</v>
      </c>
      <c r="C11" s="627" t="s">
        <v>104</v>
      </c>
      <c r="D11" s="627" t="s">
        <v>325</v>
      </c>
      <c r="E11" s="627" t="s">
        <v>104</v>
      </c>
      <c r="F11" s="627" t="s">
        <v>325</v>
      </c>
      <c r="G11" s="626" t="s">
        <v>104</v>
      </c>
    </row>
    <row r="12" spans="1:8" ht="17.25">
      <c r="A12" s="605" t="s">
        <v>34</v>
      </c>
      <c r="B12" s="604">
        <v>526804.05307799997</v>
      </c>
      <c r="C12" s="338">
        <v>0.243875163129289</v>
      </c>
      <c r="D12" s="625">
        <v>443187.58411200001</v>
      </c>
      <c r="E12" s="624">
        <v>0.25113515389535002</v>
      </c>
      <c r="F12" s="625">
        <v>351729.47363700002</v>
      </c>
      <c r="G12" s="624">
        <v>0.23996561733181199</v>
      </c>
    </row>
    <row r="13" spans="1:8" ht="16.5" customHeight="1">
      <c r="A13" s="605" t="s">
        <v>28</v>
      </c>
      <c r="B13" s="604">
        <v>282008.37949717097</v>
      </c>
      <c r="C13" s="338">
        <v>0.13055108280177899</v>
      </c>
      <c r="D13" s="623">
        <v>227470.93521025099</v>
      </c>
      <c r="E13" s="340">
        <v>0.12889789869724599</v>
      </c>
      <c r="F13" s="623">
        <v>149604.62486920899</v>
      </c>
      <c r="G13" s="340">
        <v>0.102066982875266</v>
      </c>
    </row>
    <row r="14" spans="1:8" ht="17.25">
      <c r="A14" s="605" t="s">
        <v>11</v>
      </c>
      <c r="B14" s="604">
        <v>118288.107508168</v>
      </c>
      <c r="C14" s="338">
        <v>5.4759509434788002E-2</v>
      </c>
      <c r="D14" s="623">
        <v>102790.807508168</v>
      </c>
      <c r="E14" s="340">
        <v>5.8247085857142201E-2</v>
      </c>
      <c r="F14" s="623">
        <v>114099.20750816799</v>
      </c>
      <c r="G14" s="340">
        <v>7.7843595203014801E-2</v>
      </c>
    </row>
    <row r="15" spans="1:8" ht="17.25">
      <c r="A15" s="605" t="s">
        <v>27</v>
      </c>
      <c r="B15" s="604">
        <v>88157.530255799997</v>
      </c>
      <c r="C15" s="338">
        <v>4.0811060481771098E-2</v>
      </c>
      <c r="D15" s="623">
        <v>72421.514392800003</v>
      </c>
      <c r="E15" s="340">
        <v>4.1038126550435802E-2</v>
      </c>
      <c r="F15" s="623">
        <v>46972.272254800002</v>
      </c>
      <c r="G15" s="340">
        <v>3.2046590217611297E-2</v>
      </c>
    </row>
    <row r="16" spans="1:8" ht="17.25">
      <c r="A16" s="605" t="s">
        <v>23</v>
      </c>
      <c r="B16" s="604">
        <v>54323.614914999998</v>
      </c>
      <c r="C16" s="338">
        <v>2.5148212835042E-2</v>
      </c>
      <c r="D16" s="623">
        <v>47048.405180000002</v>
      </c>
      <c r="E16" s="340">
        <v>2.6660287650170599E-2</v>
      </c>
      <c r="F16" s="623">
        <v>39819.428169999999</v>
      </c>
      <c r="G16" s="340">
        <v>2.7166599272471802E-2</v>
      </c>
    </row>
    <row r="17" spans="1:8" ht="17.25">
      <c r="A17" s="605" t="s">
        <v>12</v>
      </c>
      <c r="B17" s="604">
        <v>53563.928</v>
      </c>
      <c r="C17" s="338">
        <v>2.4796528429350099E-2</v>
      </c>
      <c r="D17" s="623">
        <v>38679.654000000002</v>
      </c>
      <c r="E17" s="340">
        <v>2.1918079856348301E-2</v>
      </c>
      <c r="F17" s="623">
        <v>38868.761500000001</v>
      </c>
      <c r="G17" s="340">
        <v>2.65180118453665E-2</v>
      </c>
    </row>
    <row r="18" spans="1:8" ht="17.25">
      <c r="A18" s="605" t="s">
        <v>26</v>
      </c>
      <c r="B18" s="604">
        <v>49106.154000000002</v>
      </c>
      <c r="C18" s="338">
        <v>2.2732876194536102E-2</v>
      </c>
      <c r="D18" s="623">
        <v>39650.542000000001</v>
      </c>
      <c r="E18" s="340">
        <v>2.2468239915059598E-2</v>
      </c>
      <c r="F18" s="623">
        <v>39254.599000000002</v>
      </c>
      <c r="G18" s="340">
        <v>2.6781247487577198E-2</v>
      </c>
    </row>
    <row r="19" spans="1:8" ht="17.25">
      <c r="A19" s="605" t="s">
        <v>41</v>
      </c>
      <c r="B19" s="604">
        <v>40511.279719999999</v>
      </c>
      <c r="C19" s="338">
        <v>1.8754022283174101E-2</v>
      </c>
      <c r="D19" s="623">
        <v>27425.71888</v>
      </c>
      <c r="E19" s="340">
        <v>1.55409636427875E-2</v>
      </c>
      <c r="F19" s="623">
        <v>13354.3156</v>
      </c>
      <c r="G19" s="340">
        <v>9.1109128668162495E-3</v>
      </c>
    </row>
    <row r="20" spans="1:8" ht="18" customHeight="1">
      <c r="A20" s="605" t="s">
        <v>54</v>
      </c>
      <c r="B20" s="604">
        <v>37423.9</v>
      </c>
      <c r="C20" s="338">
        <v>1.7324771258133899E-2</v>
      </c>
      <c r="D20" s="623">
        <v>19984.7</v>
      </c>
      <c r="E20" s="340">
        <v>1.1324461446970699E-2</v>
      </c>
      <c r="F20" s="623">
        <v>22244.15</v>
      </c>
      <c r="G20" s="340">
        <v>1.51759564860359E-2</v>
      </c>
    </row>
    <row r="21" spans="1:8" ht="17.25">
      <c r="A21" s="605" t="s">
        <v>35</v>
      </c>
      <c r="B21" s="601">
        <v>36234.902686278998</v>
      </c>
      <c r="C21" s="338">
        <v>1.6774344752965999E-2</v>
      </c>
      <c r="D21" s="619">
        <v>24046.830769318</v>
      </c>
      <c r="E21" s="342">
        <v>1.36262945137515E-2</v>
      </c>
      <c r="F21" s="619">
        <v>19728.741759290999</v>
      </c>
      <c r="G21" s="340">
        <v>1.34598322014211E-2</v>
      </c>
    </row>
    <row r="22" spans="1:8" ht="17.25">
      <c r="A22" s="605" t="s">
        <v>42</v>
      </c>
      <c r="B22" s="652">
        <f t="shared" ref="B22:G22" si="0">SUM(B12:B21)</f>
        <v>1286421.849660418</v>
      </c>
      <c r="C22" s="651">
        <f t="shared" si="0"/>
        <v>0.59552757160082936</v>
      </c>
      <c r="D22" s="621">
        <f t="shared" si="0"/>
        <v>1042706.692052537</v>
      </c>
      <c r="E22" s="620">
        <f t="shared" si="0"/>
        <v>0.59085659202526231</v>
      </c>
      <c r="F22" s="621">
        <f t="shared" si="0"/>
        <v>835675.57429846795</v>
      </c>
      <c r="G22" s="650">
        <f t="shared" si="0"/>
        <v>0.57013534578739267</v>
      </c>
      <c r="H22" s="490"/>
    </row>
    <row r="23" spans="1:8" ht="18" thickBot="1">
      <c r="A23" s="605" t="s">
        <v>95</v>
      </c>
      <c r="B23" s="619">
        <f>B24-B22</f>
        <v>873716.33874017093</v>
      </c>
      <c r="C23" s="649">
        <f>B23/B24</f>
        <v>0.40447242839917041</v>
      </c>
      <c r="D23" s="619">
        <f>D24-D22</f>
        <v>722030.65052069409</v>
      </c>
      <c r="E23" s="649">
        <f>E24-E22</f>
        <v>0.40914340797473769</v>
      </c>
      <c r="F23" s="619">
        <f>F24-F22</f>
        <v>630073.88409434096</v>
      </c>
      <c r="G23" s="649">
        <f>G24-G22</f>
        <v>0.42986465421260733</v>
      </c>
      <c r="H23" s="490"/>
    </row>
    <row r="24" spans="1:8" ht="18" thickTop="1">
      <c r="A24" s="603" t="s">
        <v>342</v>
      </c>
      <c r="B24" s="647">
        <f>G7</f>
        <v>2160138.1884005889</v>
      </c>
      <c r="C24" s="648">
        <v>1</v>
      </c>
      <c r="D24" s="647">
        <f>F7</f>
        <v>1764737.3425732311</v>
      </c>
      <c r="E24" s="648">
        <v>1</v>
      </c>
      <c r="F24" s="647">
        <f>B7</f>
        <v>1465749.4583928089</v>
      </c>
      <c r="G24" s="646">
        <v>1</v>
      </c>
    </row>
    <row r="29" spans="1:8">
      <c r="A29" s="890" t="s">
        <v>2</v>
      </c>
      <c r="B29" s="890"/>
      <c r="C29" s="890"/>
      <c r="D29" s="890"/>
    </row>
    <row r="30" spans="1:8" ht="16.5">
      <c r="A30" s="613"/>
      <c r="B30" s="891" t="s">
        <v>1271</v>
      </c>
      <c r="C30" s="891"/>
      <c r="D30" s="891" t="s">
        <v>1100</v>
      </c>
      <c r="E30" s="891"/>
      <c r="F30" s="891" t="s">
        <v>895</v>
      </c>
      <c r="G30" s="892"/>
    </row>
    <row r="31" spans="1:8" ht="16.5" customHeight="1">
      <c r="A31" s="612" t="s">
        <v>3</v>
      </c>
      <c r="B31" s="612" t="s">
        <v>325</v>
      </c>
      <c r="C31" s="612" t="s">
        <v>104</v>
      </c>
      <c r="D31" s="612" t="s">
        <v>325</v>
      </c>
      <c r="E31" s="612" t="s">
        <v>104</v>
      </c>
      <c r="F31" s="612" t="s">
        <v>325</v>
      </c>
      <c r="G31" s="612" t="s">
        <v>104</v>
      </c>
    </row>
    <row r="32" spans="1:8" ht="18">
      <c r="A32" s="645" t="s">
        <v>94</v>
      </c>
      <c r="B32" s="644">
        <v>2160138.1884005889</v>
      </c>
      <c r="C32" s="500">
        <v>1</v>
      </c>
      <c r="D32" s="501">
        <v>1764737.3425732311</v>
      </c>
      <c r="E32" s="500">
        <v>1</v>
      </c>
      <c r="F32" s="644">
        <v>1465749.4583928089</v>
      </c>
      <c r="G32" s="502">
        <v>1</v>
      </c>
    </row>
    <row r="33" spans="1:7" ht="17.25">
      <c r="A33" s="605" t="s">
        <v>73</v>
      </c>
      <c r="B33" s="604">
        <v>592553.74042514199</v>
      </c>
      <c r="C33" s="338">
        <v>0.27431288591026698</v>
      </c>
      <c r="D33" s="197">
        <v>521236.37045819499</v>
      </c>
      <c r="E33" s="338">
        <v>0.295362011039082</v>
      </c>
      <c r="F33" s="604">
        <v>450889.33303385897</v>
      </c>
      <c r="G33" s="340">
        <v>0.30761691942104402</v>
      </c>
    </row>
    <row r="34" spans="1:7" ht="17.25">
      <c r="A34" s="605" t="s">
        <v>34</v>
      </c>
      <c r="B34" s="604">
        <v>526804.05307799997</v>
      </c>
      <c r="C34" s="338">
        <v>0.243875163129289</v>
      </c>
      <c r="D34" s="197">
        <v>443187.58411200001</v>
      </c>
      <c r="E34" s="338">
        <v>0.25113515389535002</v>
      </c>
      <c r="F34" s="604">
        <v>351729.47363700002</v>
      </c>
      <c r="G34" s="340">
        <v>0.23996561733181199</v>
      </c>
    </row>
    <row r="35" spans="1:7" ht="17.25">
      <c r="A35" s="605" t="s">
        <v>28</v>
      </c>
      <c r="B35" s="604">
        <v>282008.37949717097</v>
      </c>
      <c r="C35" s="338">
        <v>0.13055108280177899</v>
      </c>
      <c r="D35" s="197">
        <v>227470.93521025099</v>
      </c>
      <c r="E35" s="338">
        <v>0.12889789869724599</v>
      </c>
      <c r="F35" s="604">
        <v>149604.62486920899</v>
      </c>
      <c r="G35" s="340">
        <v>0.102066982875266</v>
      </c>
    </row>
    <row r="36" spans="1:7" ht="17.25">
      <c r="A36" s="605" t="s">
        <v>11</v>
      </c>
      <c r="B36" s="604">
        <v>118288.107508168</v>
      </c>
      <c r="C36" s="338">
        <v>5.4759509434788002E-2</v>
      </c>
      <c r="D36" s="197">
        <v>102790.807508168</v>
      </c>
      <c r="E36" s="338">
        <v>5.8247085857142201E-2</v>
      </c>
      <c r="F36" s="604">
        <v>114099.20750816799</v>
      </c>
      <c r="G36" s="340">
        <v>7.7843595203014801E-2</v>
      </c>
    </row>
    <row r="37" spans="1:7" ht="17.25">
      <c r="A37" s="605" t="s">
        <v>27</v>
      </c>
      <c r="B37" s="604">
        <v>88157.530255799997</v>
      </c>
      <c r="C37" s="338">
        <v>4.0811060481771098E-2</v>
      </c>
      <c r="D37" s="197">
        <v>72421.514392800003</v>
      </c>
      <c r="E37" s="338">
        <v>4.1038126550435802E-2</v>
      </c>
      <c r="F37" s="604">
        <v>46972.272254800002</v>
      </c>
      <c r="G37" s="340">
        <v>3.2046590217611297E-2</v>
      </c>
    </row>
    <row r="38" spans="1:7" ht="18" customHeight="1">
      <c r="A38" s="605" t="s">
        <v>23</v>
      </c>
      <c r="B38" s="604">
        <v>54323.614914999998</v>
      </c>
      <c r="C38" s="338">
        <v>2.5148212835042E-2</v>
      </c>
      <c r="D38" s="197">
        <v>47048.405180000002</v>
      </c>
      <c r="E38" s="338">
        <v>2.6660287650170599E-2</v>
      </c>
      <c r="F38" s="604">
        <v>39819.428169999999</v>
      </c>
      <c r="G38" s="340">
        <v>2.7166599272471802E-2</v>
      </c>
    </row>
    <row r="39" spans="1:7" ht="17.25">
      <c r="A39" s="605" t="s">
        <v>12</v>
      </c>
      <c r="B39" s="604">
        <v>53563.928</v>
      </c>
      <c r="C39" s="338">
        <v>2.4796528429350099E-2</v>
      </c>
      <c r="D39" s="197">
        <v>38679.654000000002</v>
      </c>
      <c r="E39" s="338">
        <v>2.1918079856348301E-2</v>
      </c>
      <c r="F39" s="604">
        <v>38868.761500000001</v>
      </c>
      <c r="G39" s="340">
        <v>2.65180118453665E-2</v>
      </c>
    </row>
    <row r="40" spans="1:7" ht="20.25" customHeight="1">
      <c r="A40" s="605" t="s">
        <v>26</v>
      </c>
      <c r="B40" s="604">
        <v>49106.154000000002</v>
      </c>
      <c r="C40" s="338">
        <v>2.2732876194536102E-2</v>
      </c>
      <c r="D40" s="197">
        <v>39650.542000000001</v>
      </c>
      <c r="E40" s="338">
        <v>2.2468239915059598E-2</v>
      </c>
      <c r="F40" s="604">
        <v>39254.599000000002</v>
      </c>
      <c r="G40" s="340">
        <v>2.6781247487577198E-2</v>
      </c>
    </row>
    <row r="41" spans="1:7" ht="17.25" customHeight="1">
      <c r="A41" s="605" t="s">
        <v>41</v>
      </c>
      <c r="B41" s="604">
        <v>40511.279719999999</v>
      </c>
      <c r="C41" s="338">
        <v>1.8754022283174101E-2</v>
      </c>
      <c r="D41" s="197">
        <v>27425.71888</v>
      </c>
      <c r="E41" s="338">
        <v>1.55409636427875E-2</v>
      </c>
      <c r="F41" s="604">
        <v>13354.3156</v>
      </c>
      <c r="G41" s="340">
        <v>9.1109128668162495E-3</v>
      </c>
    </row>
    <row r="42" spans="1:7" ht="21" customHeight="1">
      <c r="A42" s="605" t="s">
        <v>54</v>
      </c>
      <c r="B42" s="604">
        <v>37423.9</v>
      </c>
      <c r="C42" s="338">
        <v>1.7324771258133899E-2</v>
      </c>
      <c r="D42" s="197">
        <v>19984.7</v>
      </c>
      <c r="E42" s="338">
        <v>1.1324461446970699E-2</v>
      </c>
      <c r="F42" s="604">
        <v>22244.15</v>
      </c>
      <c r="G42" s="340">
        <v>1.51759564860359E-2</v>
      </c>
    </row>
    <row r="43" spans="1:7" ht="17.25">
      <c r="A43" s="605" t="s">
        <v>35</v>
      </c>
      <c r="B43" s="604">
        <v>36234.902686278998</v>
      </c>
      <c r="C43" s="338">
        <v>1.6774344752965999E-2</v>
      </c>
      <c r="D43" s="197">
        <v>24046.830769318</v>
      </c>
      <c r="E43" s="338">
        <v>1.36262945137515E-2</v>
      </c>
      <c r="F43" s="604">
        <v>19728.741759290999</v>
      </c>
      <c r="G43" s="340">
        <v>1.34598322014211E-2</v>
      </c>
    </row>
    <row r="44" spans="1:7" ht="17.25">
      <c r="A44" s="605" t="s">
        <v>9</v>
      </c>
      <c r="B44" s="604">
        <v>32823.290988300003</v>
      </c>
      <c r="C44" s="338">
        <v>1.51949959333866E-2</v>
      </c>
      <c r="D44" s="197">
        <v>22314.473246599999</v>
      </c>
      <c r="E44" s="338">
        <v>1.26446427512337E-2</v>
      </c>
      <c r="F44" s="604">
        <v>23692.350765859999</v>
      </c>
      <c r="G44" s="340">
        <v>1.6163983981163199E-2</v>
      </c>
    </row>
    <row r="45" spans="1:7" ht="17.25">
      <c r="A45" s="605" t="s">
        <v>15</v>
      </c>
      <c r="B45" s="604">
        <v>25483.275893721999</v>
      </c>
      <c r="C45" s="338">
        <v>1.1797058183851799E-2</v>
      </c>
      <c r="D45" s="197">
        <v>15351.403539378</v>
      </c>
      <c r="E45" s="338">
        <v>8.6989735917264201E-3</v>
      </c>
      <c r="F45" s="604">
        <v>6174.2233425920003</v>
      </c>
      <c r="G45" s="340">
        <v>4.21233199660331E-3</v>
      </c>
    </row>
    <row r="46" spans="1:7" ht="17.25">
      <c r="A46" s="605" t="s">
        <v>40</v>
      </c>
      <c r="B46" s="604">
        <v>23728.804</v>
      </c>
      <c r="C46" s="338">
        <v>1.0984854639123499E-2</v>
      </c>
      <c r="D46" s="197">
        <v>18719.055</v>
      </c>
      <c r="E46" s="338">
        <v>1.0607275399241599E-2</v>
      </c>
      <c r="F46" s="604">
        <v>16255.920814925999</v>
      </c>
      <c r="G46" s="340">
        <v>1.10905180430703E-2</v>
      </c>
    </row>
    <row r="47" spans="1:7" ht="17.25">
      <c r="A47" s="605" t="s">
        <v>74</v>
      </c>
      <c r="B47" s="604">
        <v>22049.374225127998</v>
      </c>
      <c r="C47" s="338">
        <v>1.02073905935869E-2</v>
      </c>
      <c r="D47" s="197">
        <v>22065.275570203001</v>
      </c>
      <c r="E47" s="338">
        <v>1.25034332520152E-2</v>
      </c>
      <c r="F47" s="604">
        <v>18787.873805847001</v>
      </c>
      <c r="G47" s="340">
        <v>1.28179298980931E-2</v>
      </c>
    </row>
    <row r="48" spans="1:7" ht="17.25">
      <c r="A48" s="605" t="s">
        <v>79</v>
      </c>
      <c r="B48" s="604">
        <v>21249.845390949999</v>
      </c>
      <c r="C48" s="338">
        <v>9.8372620349274197E-3</v>
      </c>
      <c r="D48" s="197">
        <v>16288.637779500001</v>
      </c>
      <c r="E48" s="338">
        <v>9.2300635264786299E-3</v>
      </c>
      <c r="F48" s="604">
        <v>14855.534325262</v>
      </c>
      <c r="G48" s="340">
        <v>1.01351115910021E-2</v>
      </c>
    </row>
    <row r="49" spans="1:8" ht="17.25">
      <c r="A49" s="605" t="s">
        <v>13</v>
      </c>
      <c r="B49" s="604">
        <v>17289.246033108</v>
      </c>
      <c r="C49" s="338">
        <v>8.0037685208969502E-3</v>
      </c>
      <c r="D49" s="197">
        <v>11598.553885158</v>
      </c>
      <c r="E49" s="338">
        <v>6.5723966991290102E-3</v>
      </c>
      <c r="F49" s="604">
        <v>13689.25689843</v>
      </c>
      <c r="G49" s="340">
        <v>9.3394248382941501E-3</v>
      </c>
    </row>
    <row r="50" spans="1:8" ht="17.25">
      <c r="A50" s="605" t="s">
        <v>80</v>
      </c>
      <c r="B50" s="604">
        <v>16026.677844659</v>
      </c>
      <c r="C50" s="338">
        <v>7.4192836045019403E-3</v>
      </c>
      <c r="D50" s="197">
        <v>8121.3699524149997</v>
      </c>
      <c r="E50" s="338">
        <v>4.6020275972473703E-3</v>
      </c>
      <c r="F50" s="604">
        <v>7764.3092006650004</v>
      </c>
      <c r="G50" s="340">
        <v>5.2971598633088004E-3</v>
      </c>
    </row>
    <row r="51" spans="1:8" ht="17.25">
      <c r="A51" s="605" t="s">
        <v>53</v>
      </c>
      <c r="B51" s="604">
        <v>14453.509730596001</v>
      </c>
      <c r="C51" s="338">
        <v>6.6910116251857402E-3</v>
      </c>
      <c r="D51" s="197">
        <v>13916.061963870001</v>
      </c>
      <c r="E51" s="338">
        <v>7.8856278654921303E-3</v>
      </c>
      <c r="F51" s="604">
        <v>12877.023514991</v>
      </c>
      <c r="G51" s="340">
        <v>8.7852828061834205E-3</v>
      </c>
    </row>
    <row r="52" spans="1:8" ht="17.25">
      <c r="A52" s="605" t="s">
        <v>24</v>
      </c>
      <c r="B52" s="604">
        <v>11826.624301862001</v>
      </c>
      <c r="C52" s="338">
        <v>5.4749387633476702E-3</v>
      </c>
      <c r="D52" s="197">
        <v>6285.1030392700004</v>
      </c>
      <c r="E52" s="338">
        <v>3.5614948965184E-3</v>
      </c>
      <c r="F52" s="604">
        <v>6895.3653451130003</v>
      </c>
      <c r="G52" s="340">
        <v>4.7043274044076804E-3</v>
      </c>
    </row>
    <row r="53" spans="1:8" ht="17.25">
      <c r="A53" s="605" t="s">
        <v>31</v>
      </c>
      <c r="B53" s="604">
        <v>10993.439844959999</v>
      </c>
      <c r="C53" s="338">
        <v>5.0892298946391802E-3</v>
      </c>
      <c r="D53" s="197">
        <v>10237.603015999999</v>
      </c>
      <c r="E53" s="338">
        <v>5.8012049549947004E-3</v>
      </c>
      <c r="F53" s="604">
        <v>10101.39078224</v>
      </c>
      <c r="G53" s="340">
        <v>6.8916217054694699E-3</v>
      </c>
    </row>
    <row r="54" spans="1:8" ht="17.25">
      <c r="A54" s="605" t="s">
        <v>32</v>
      </c>
      <c r="B54" s="604">
        <v>9627.6358139999993</v>
      </c>
      <c r="C54" s="338">
        <v>4.4569536642137201E-3</v>
      </c>
      <c r="D54" s="197">
        <v>4687.5997189999998</v>
      </c>
      <c r="E54" s="338">
        <v>2.65625915308441E-3</v>
      </c>
      <c r="F54" s="604">
        <v>3799.7734249999999</v>
      </c>
      <c r="G54" s="340">
        <v>2.59237580013602E-3</v>
      </c>
    </row>
    <row r="55" spans="1:8" ht="17.25">
      <c r="A55" s="605" t="s">
        <v>36</v>
      </c>
      <c r="B55" s="604">
        <v>9058.7226417999991</v>
      </c>
      <c r="C55" s="338">
        <v>4.1935847856600598E-3</v>
      </c>
      <c r="D55" s="197">
        <v>6432.7930257999997</v>
      </c>
      <c r="E55" s="338">
        <v>3.6451843969143301E-3</v>
      </c>
      <c r="F55" s="604">
        <v>4986.1606377999997</v>
      </c>
      <c r="G55" s="340">
        <v>3.4017823504893601E-3</v>
      </c>
    </row>
    <row r="56" spans="1:8" ht="17.25">
      <c r="A56" s="605" t="s">
        <v>21</v>
      </c>
      <c r="B56" s="604">
        <v>7954.910605</v>
      </c>
      <c r="C56" s="338">
        <v>3.6825933857916699E-3</v>
      </c>
      <c r="D56" s="197">
        <v>5577.1161650000004</v>
      </c>
      <c r="E56" s="338">
        <v>3.1603094865481798E-3</v>
      </c>
      <c r="F56" s="604">
        <v>4642.2502400000003</v>
      </c>
      <c r="G56" s="340">
        <v>3.1671512572757298E-3</v>
      </c>
    </row>
    <row r="57" spans="1:8" ht="17.25">
      <c r="A57" s="605" t="s">
        <v>72</v>
      </c>
      <c r="B57" s="604">
        <v>7938.6</v>
      </c>
      <c r="C57" s="338">
        <v>3.6750426628390401E-3</v>
      </c>
      <c r="D57" s="197">
        <v>6458</v>
      </c>
      <c r="E57" s="338">
        <v>3.6594680943189801E-3</v>
      </c>
      <c r="F57" s="604">
        <v>5176.6000000000004</v>
      </c>
      <c r="G57" s="340">
        <v>3.53170862206978E-3</v>
      </c>
    </row>
    <row r="58" spans="1:8" ht="17.25">
      <c r="A58" s="605" t="s">
        <v>78</v>
      </c>
      <c r="B58" s="604">
        <v>6980.6119222200005</v>
      </c>
      <c r="C58" s="338">
        <v>3.2315580362886798E-3</v>
      </c>
      <c r="D58" s="197">
        <v>4715.8827033199996</v>
      </c>
      <c r="E58" s="338">
        <v>2.6722858918163902E-3</v>
      </c>
      <c r="F58" s="604">
        <v>6175.6256442699996</v>
      </c>
      <c r="G58" s="340">
        <v>4.21328870968273E-3</v>
      </c>
      <c r="H58" s="490"/>
    </row>
    <row r="59" spans="1:8" ht="17.25">
      <c r="A59" s="605" t="s">
        <v>17</v>
      </c>
      <c r="B59" s="604">
        <v>6575.06</v>
      </c>
      <c r="C59" s="338">
        <v>3.0438145278419899E-3</v>
      </c>
      <c r="D59" s="197">
        <v>3973.09</v>
      </c>
      <c r="E59" s="338">
        <v>2.2513775303279302E-3</v>
      </c>
      <c r="F59" s="604">
        <v>3910.12</v>
      </c>
      <c r="G59" s="340">
        <v>2.6676591811860099E-3</v>
      </c>
    </row>
    <row r="60" spans="1:8" ht="17.25">
      <c r="A60" s="605" t="s">
        <v>5</v>
      </c>
      <c r="B60" s="604">
        <v>5936.4840000000004</v>
      </c>
      <c r="C60" s="338">
        <v>2.7481964033030199E-3</v>
      </c>
      <c r="D60" s="197">
        <v>3103.4639999999999</v>
      </c>
      <c r="E60" s="338">
        <v>1.7585982486632899E-3</v>
      </c>
      <c r="F60" s="604">
        <v>2440.4279999999999</v>
      </c>
      <c r="G60" s="340">
        <v>1.66496940253072E-3</v>
      </c>
    </row>
    <row r="61" spans="1:8" ht="17.25">
      <c r="A61" s="605" t="s">
        <v>18</v>
      </c>
      <c r="B61" s="604">
        <v>5641.5887365159997</v>
      </c>
      <c r="C61" s="338">
        <v>2.6116795521740001E-3</v>
      </c>
      <c r="D61" s="197">
        <v>4476.1600095419999</v>
      </c>
      <c r="E61" s="338">
        <v>2.53644545369859E-3</v>
      </c>
      <c r="F61" s="604">
        <v>2416.9891870000001</v>
      </c>
      <c r="G61" s="340">
        <v>1.6489783933812401E-3</v>
      </c>
    </row>
    <row r="62" spans="1:8" ht="17.25">
      <c r="A62" s="605" t="s">
        <v>29</v>
      </c>
      <c r="B62" s="604">
        <v>5332.4080400000003</v>
      </c>
      <c r="C62" s="338">
        <v>2.4685494977283E-3</v>
      </c>
      <c r="D62" s="197">
        <v>4027.99404</v>
      </c>
      <c r="E62" s="338">
        <v>2.2824892650181198E-3</v>
      </c>
      <c r="F62" s="604">
        <v>2922.0161680000001</v>
      </c>
      <c r="G62" s="340">
        <v>1.99353044360254E-3</v>
      </c>
    </row>
    <row r="63" spans="1:8" ht="17.25">
      <c r="A63" s="605" t="s">
        <v>77</v>
      </c>
      <c r="B63" s="604">
        <v>4607.01</v>
      </c>
      <c r="C63" s="338">
        <v>2.1327385556806099E-3</v>
      </c>
      <c r="D63" s="197">
        <v>2901.69</v>
      </c>
      <c r="E63" s="338">
        <v>1.6442616869935601E-3</v>
      </c>
      <c r="F63" s="604">
        <v>3130.11</v>
      </c>
      <c r="G63" s="340">
        <v>2.1355013860500801E-3</v>
      </c>
    </row>
    <row r="64" spans="1:8" ht="17.25">
      <c r="A64" s="605" t="s">
        <v>19</v>
      </c>
      <c r="B64" s="604">
        <v>3206.1682799999999</v>
      </c>
      <c r="C64" s="338">
        <v>1.48424221062168E-3</v>
      </c>
      <c r="D64" s="197">
        <v>1398.5599199999999</v>
      </c>
      <c r="E64" s="338">
        <v>7.9250315968307596E-4</v>
      </c>
      <c r="F64" s="604">
        <v>1318.65102</v>
      </c>
      <c r="G64" s="340">
        <v>8.9964284990826299E-4</v>
      </c>
    </row>
    <row r="65" spans="1:7" ht="17.25">
      <c r="A65" s="605" t="s">
        <v>20</v>
      </c>
      <c r="B65" s="604">
        <v>2945.6194177319999</v>
      </c>
      <c r="C65" s="338">
        <v>1.36362545394052E-3</v>
      </c>
      <c r="D65" s="197">
        <v>2585.3570677319999</v>
      </c>
      <c r="E65" s="338">
        <v>1.4650095543182601E-3</v>
      </c>
      <c r="F65" s="604">
        <v>2102.5770114820002</v>
      </c>
      <c r="G65" s="340">
        <v>1.4344723100136599E-3</v>
      </c>
    </row>
    <row r="66" spans="1:7" ht="18">
      <c r="A66" s="643" t="s">
        <v>76</v>
      </c>
      <c r="B66" s="604">
        <v>2832.06</v>
      </c>
      <c r="C66" s="642">
        <v>1.31105501268737E-3</v>
      </c>
      <c r="D66" s="197">
        <v>1654.86</v>
      </c>
      <c r="E66" s="642">
        <v>9.3773728252782699E-4</v>
      </c>
      <c r="F66" s="604">
        <v>1180.8599999999999</v>
      </c>
      <c r="G66" s="340">
        <v>8.0563563795876196E-4</v>
      </c>
    </row>
    <row r="67" spans="1:7" ht="18.75" customHeight="1">
      <c r="A67" s="605" t="s">
        <v>22</v>
      </c>
      <c r="B67" s="604">
        <v>1578.4</v>
      </c>
      <c r="C67" s="338">
        <v>7.3069399378040696E-4</v>
      </c>
      <c r="D67" s="197">
        <v>1203.2</v>
      </c>
      <c r="E67" s="338">
        <v>6.8180117855134602E-4</v>
      </c>
      <c r="F67" s="604">
        <v>1592.8</v>
      </c>
      <c r="G67" s="340">
        <v>1.08667957602147E-3</v>
      </c>
    </row>
    <row r="68" spans="1:7" ht="17.25">
      <c r="A68" s="605" t="s">
        <v>75</v>
      </c>
      <c r="B68" s="604">
        <v>1188.8</v>
      </c>
      <c r="C68" s="338">
        <v>5.5033516206674403E-4</v>
      </c>
      <c r="D68" s="197">
        <v>696</v>
      </c>
      <c r="E68" s="338">
        <v>3.9439296897584501E-4</v>
      </c>
      <c r="F68" s="604">
        <v>461.12</v>
      </c>
      <c r="G68" s="340">
        <v>3.1459673913549803E-4</v>
      </c>
    </row>
    <row r="69" spans="1:7" ht="17.25">
      <c r="A69" s="605" t="s">
        <v>14</v>
      </c>
      <c r="B69" s="604">
        <v>1003.4238800000001</v>
      </c>
      <c r="C69" s="338">
        <v>4.64518374513325E-4</v>
      </c>
      <c r="D69" s="197">
        <v>601.84284000000002</v>
      </c>
      <c r="E69" s="338">
        <v>3.4103819615582601E-4</v>
      </c>
      <c r="F69" s="604">
        <v>550.40016000000003</v>
      </c>
      <c r="G69" s="340">
        <v>3.7550766732229402E-4</v>
      </c>
    </row>
    <row r="70" spans="1:7" ht="17.25">
      <c r="A70" s="605" t="s">
        <v>33</v>
      </c>
      <c r="B70" s="604">
        <v>1001.5065414760001</v>
      </c>
      <c r="C70" s="338">
        <v>4.6363077457444297E-4</v>
      </c>
      <c r="D70" s="197">
        <v>732.95757971099999</v>
      </c>
      <c r="E70" s="338">
        <v>4.1533522413156798E-4</v>
      </c>
      <c r="F70" s="604">
        <v>607.68777100399996</v>
      </c>
      <c r="G70" s="340">
        <v>4.1459184414117299E-4</v>
      </c>
    </row>
    <row r="71" spans="1:7" ht="17.25">
      <c r="A71" s="605" t="s">
        <v>39</v>
      </c>
      <c r="B71" s="604">
        <v>876.64018299999998</v>
      </c>
      <c r="C71" s="338">
        <v>4.05825973406397E-4</v>
      </c>
      <c r="D71" s="197">
        <v>136.17599999999999</v>
      </c>
      <c r="E71" s="338">
        <v>7.7165024343756798E-5</v>
      </c>
      <c r="F71" s="604">
        <v>105.453</v>
      </c>
      <c r="G71" s="340">
        <v>7.1944764772847997E-5</v>
      </c>
    </row>
    <row r="72" spans="1:7" ht="17.25">
      <c r="A72" s="605" t="s">
        <v>8</v>
      </c>
      <c r="B72" s="604">
        <v>645.48</v>
      </c>
      <c r="C72" s="338">
        <v>2.9881421636174401E-4</v>
      </c>
      <c r="D72" s="197">
        <v>388.14</v>
      </c>
      <c r="E72" s="338">
        <v>2.1994207899178801E-4</v>
      </c>
      <c r="F72" s="604">
        <v>342.3</v>
      </c>
      <c r="G72" s="340">
        <v>2.3353240762942601E-4</v>
      </c>
    </row>
    <row r="73" spans="1:7" ht="17.25">
      <c r="A73" s="605" t="s">
        <v>30</v>
      </c>
      <c r="B73" s="604">
        <v>306</v>
      </c>
      <c r="C73" s="338">
        <v>1.4165760396401701E-4</v>
      </c>
      <c r="D73" s="197">
        <v>144.47999999999999</v>
      </c>
      <c r="E73" s="338">
        <v>8.18705404563651E-5</v>
      </c>
      <c r="F73" s="604">
        <v>228</v>
      </c>
      <c r="G73" s="340">
        <v>1.55551822785595E-4</v>
      </c>
    </row>
    <row r="74" spans="1:7" ht="17.25">
      <c r="A74" s="605" t="s">
        <v>37</v>
      </c>
      <c r="B74" s="604">
        <v>1.38</v>
      </c>
      <c r="C74" s="338">
        <v>6.388480178769E-7</v>
      </c>
      <c r="D74" s="197">
        <v>1.38</v>
      </c>
      <c r="E74" s="338">
        <v>7.8198605917620003E-7</v>
      </c>
      <c r="F74" s="604">
        <v>1.38</v>
      </c>
      <c r="G74" s="340">
        <v>9.4149787475490003E-7</v>
      </c>
    </row>
    <row r="75" spans="1:7" ht="18">
      <c r="A75" s="610" t="s">
        <v>4</v>
      </c>
      <c r="B75" s="609"/>
      <c r="C75" s="336"/>
      <c r="D75" s="228"/>
      <c r="E75" s="336"/>
      <c r="F75" s="609"/>
      <c r="G75" s="339"/>
    </row>
    <row r="76" spans="1:7" ht="17.25">
      <c r="A76" s="605" t="s">
        <v>6</v>
      </c>
      <c r="B76" s="604"/>
      <c r="C76" s="338"/>
      <c r="D76" s="197"/>
      <c r="E76" s="338"/>
      <c r="F76" s="604"/>
      <c r="G76" s="340"/>
    </row>
    <row r="77" spans="1:7" ht="17.25">
      <c r="A77" s="605" t="s">
        <v>7</v>
      </c>
      <c r="B77" s="604"/>
      <c r="C77" s="338"/>
      <c r="D77" s="197"/>
      <c r="E77" s="338"/>
      <c r="F77" s="604"/>
      <c r="G77" s="340"/>
    </row>
    <row r="78" spans="1:7" ht="17.25">
      <c r="A78" s="605" t="s">
        <v>10</v>
      </c>
      <c r="B78" s="604"/>
      <c r="C78" s="338"/>
      <c r="D78" s="197"/>
      <c r="E78" s="338"/>
      <c r="F78" s="604"/>
      <c r="G78" s="340"/>
    </row>
    <row r="79" spans="1:7" ht="17.25">
      <c r="A79" s="605" t="s">
        <v>16</v>
      </c>
      <c r="B79" s="604"/>
      <c r="C79" s="338"/>
      <c r="D79" s="197"/>
      <c r="E79" s="338"/>
      <c r="F79" s="604"/>
      <c r="G79" s="340"/>
    </row>
    <row r="80" spans="1:7" ht="17.25">
      <c r="A80" s="605" t="s">
        <v>25</v>
      </c>
      <c r="B80" s="604"/>
      <c r="C80" s="338"/>
      <c r="D80" s="197"/>
      <c r="E80" s="338"/>
      <c r="F80" s="604"/>
      <c r="G80" s="340"/>
    </row>
    <row r="81" spans="1:7" ht="17.25">
      <c r="A81" s="603" t="s">
        <v>38</v>
      </c>
      <c r="B81" s="641"/>
      <c r="C81" s="503"/>
      <c r="D81" s="504"/>
      <c r="E81" s="503"/>
      <c r="F81" s="641"/>
      <c r="G81" s="505"/>
    </row>
    <row r="82" spans="1:7">
      <c r="B82" s="435"/>
      <c r="C82" s="435"/>
      <c r="D82" s="435"/>
      <c r="E82" s="435"/>
      <c r="F82" s="435"/>
      <c r="G82" s="435"/>
    </row>
  </sheetData>
  <autoFilter ref="A31:G81">
    <sortState ref="A32:G81">
      <sortCondition descending="1" ref="B32"/>
    </sortState>
  </autoFilter>
  <mergeCells count="7">
    <mergeCell ref="B10:C10"/>
    <mergeCell ref="D10:E10"/>
    <mergeCell ref="F10:G10"/>
    <mergeCell ref="A29:D29"/>
    <mergeCell ref="B30:C30"/>
    <mergeCell ref="D30:E30"/>
    <mergeCell ref="F30:G3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فرابورس'!B3:G3</xm:f>
              <xm:sqref>H3</xm:sqref>
            </x14:sparkline>
            <x14:sparkline>
              <xm:f>'ارزش فرابورس'!B4:G4</xm:f>
              <xm:sqref>H4</xm:sqref>
            </x14:sparkline>
            <x14:sparkline>
              <xm:f>'ارزش فرابورس'!B5:G5</xm:f>
              <xm:sqref>H5</xm:sqref>
            </x14:sparkline>
            <x14:sparkline>
              <xm:f>'ارزش فرابورس'!B6:G6</xm:f>
              <xm:sqref>H6</xm:sqref>
            </x14:sparkline>
            <x14:sparkline>
              <xm:f>'ارزش فرابورس'!B7:G7</xm:f>
              <xm:sqref>H7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J18"/>
  <sheetViews>
    <sheetView showGridLines="0" rightToLeft="1" zoomScaleNormal="100" workbookViewId="0">
      <selection activeCell="D19" sqref="D19"/>
    </sheetView>
  </sheetViews>
  <sheetFormatPr defaultColWidth="9.140625" defaultRowHeight="15"/>
  <cols>
    <col min="1" max="1" width="11.28515625" customWidth="1"/>
    <col min="2" max="2" width="21" customWidth="1"/>
    <col min="3" max="5" width="11.28515625" bestFit="1" customWidth="1"/>
    <col min="6" max="6" width="13.140625" style="337" customWidth="1"/>
    <col min="7" max="7" width="11.140625" bestFit="1" customWidth="1"/>
    <col min="8" max="8" width="11.42578125" customWidth="1"/>
  </cols>
  <sheetData>
    <row r="1" spans="1:10" ht="15.75" customHeight="1">
      <c r="A1" s="372" t="s">
        <v>295</v>
      </c>
      <c r="B1" s="138"/>
      <c r="C1" s="897" t="s">
        <v>43</v>
      </c>
      <c r="D1" s="897"/>
      <c r="E1" s="897"/>
      <c r="F1" s="90" t="s">
        <v>1001</v>
      </c>
      <c r="G1" s="895" t="s">
        <v>61</v>
      </c>
      <c r="H1" s="896"/>
    </row>
    <row r="2" spans="1:10" ht="37.5">
      <c r="A2" s="343"/>
      <c r="B2" s="344"/>
      <c r="C2" s="335" t="s">
        <v>1272</v>
      </c>
      <c r="D2" s="335" t="s">
        <v>1273</v>
      </c>
      <c r="E2" s="335" t="s">
        <v>1274</v>
      </c>
      <c r="F2" s="428" t="s">
        <v>1275</v>
      </c>
      <c r="G2" s="229" t="s">
        <v>44</v>
      </c>
      <c r="H2" s="203" t="s">
        <v>705</v>
      </c>
    </row>
    <row r="3" spans="1:10" ht="15.75" customHeight="1">
      <c r="A3" s="898" t="s">
        <v>408</v>
      </c>
      <c r="B3" s="377" t="s">
        <v>108</v>
      </c>
      <c r="C3" s="94"/>
      <c r="D3" s="94">
        <v>31</v>
      </c>
      <c r="E3" s="94">
        <v>3</v>
      </c>
      <c r="F3" s="430">
        <v>48</v>
      </c>
      <c r="G3" s="200" t="s">
        <v>109</v>
      </c>
      <c r="H3" s="133" t="s">
        <v>109</v>
      </c>
    </row>
    <row r="4" spans="1:10" ht="15.75" customHeight="1">
      <c r="A4" s="893"/>
      <c r="B4" s="375" t="s">
        <v>47</v>
      </c>
      <c r="C4" s="407"/>
      <c r="D4" s="378">
        <v>9505666.7719999999</v>
      </c>
      <c r="E4" s="407">
        <v>220383.90299999999</v>
      </c>
      <c r="F4" s="402">
        <v>14869531.731000001</v>
      </c>
      <c r="G4" s="65" t="s">
        <v>109</v>
      </c>
      <c r="H4" s="664" t="s">
        <v>109</v>
      </c>
      <c r="J4" s="337"/>
    </row>
    <row r="5" spans="1:10" ht="15.75" customHeight="1">
      <c r="A5" s="893"/>
      <c r="B5" s="375" t="s">
        <v>51</v>
      </c>
      <c r="C5" s="407"/>
      <c r="D5" s="378">
        <v>13436.452049887999</v>
      </c>
      <c r="E5" s="407">
        <v>867.98895093900001</v>
      </c>
      <c r="F5" s="402">
        <v>33775.316162201001</v>
      </c>
      <c r="G5" s="171" t="s">
        <v>109</v>
      </c>
      <c r="H5" s="665" t="s">
        <v>109</v>
      </c>
      <c r="J5" s="337"/>
    </row>
    <row r="6" spans="1:10" ht="15.75" customHeight="1">
      <c r="A6" s="893" t="s">
        <v>409</v>
      </c>
      <c r="B6" s="377" t="s">
        <v>108</v>
      </c>
      <c r="C6" s="94">
        <v>395</v>
      </c>
      <c r="D6" s="94">
        <v>389</v>
      </c>
      <c r="E6" s="94">
        <v>914</v>
      </c>
      <c r="F6" s="401">
        <v>4134</v>
      </c>
      <c r="G6" s="65">
        <f>(C6/D6)-1</f>
        <v>1.5424164524421524E-2</v>
      </c>
      <c r="H6" s="425">
        <f>C6/E6-1</f>
        <v>-0.56783369803063455</v>
      </c>
      <c r="J6" s="337"/>
    </row>
    <row r="7" spans="1:10" ht="15.75" customHeight="1">
      <c r="A7" s="893"/>
      <c r="B7" s="375" t="s">
        <v>47</v>
      </c>
      <c r="C7" s="407">
        <v>7121311.9369999999</v>
      </c>
      <c r="D7" s="378">
        <v>2467876.9900000002</v>
      </c>
      <c r="E7" s="407">
        <v>4450692.75</v>
      </c>
      <c r="F7" s="402">
        <v>25040855.298999999</v>
      </c>
      <c r="G7" s="65">
        <f t="shared" ref="G7:G17" si="0">(C7/D7)-1</f>
        <v>1.8856024695947262</v>
      </c>
      <c r="H7" s="425">
        <f t="shared" ref="H7:H14" si="1">C7/E7-1</f>
        <v>0.60004573153246765</v>
      </c>
      <c r="J7" s="337"/>
    </row>
    <row r="8" spans="1:10" ht="15.75" customHeight="1">
      <c r="A8" s="893"/>
      <c r="B8" s="376" t="s">
        <v>51</v>
      </c>
      <c r="C8" s="59">
        <v>24849.873672819002</v>
      </c>
      <c r="D8" s="378">
        <v>11035.529197014001</v>
      </c>
      <c r="E8" s="407">
        <v>16464.577152616999</v>
      </c>
      <c r="F8" s="403">
        <v>81528.757728211</v>
      </c>
      <c r="G8" s="171">
        <f t="shared" si="0"/>
        <v>1.2518062549771418</v>
      </c>
      <c r="H8" s="426">
        <f t="shared" si="1"/>
        <v>0.50929315964055499</v>
      </c>
      <c r="J8" s="337"/>
    </row>
    <row r="9" spans="1:10" ht="15.75" customHeight="1">
      <c r="A9" s="893" t="s">
        <v>410</v>
      </c>
      <c r="B9" s="375" t="s">
        <v>108</v>
      </c>
      <c r="C9" s="407">
        <v>3682966</v>
      </c>
      <c r="D9" s="87">
        <v>2582128</v>
      </c>
      <c r="E9" s="87">
        <v>1169760</v>
      </c>
      <c r="F9" s="401">
        <v>11644889</v>
      </c>
      <c r="G9" s="65">
        <f>(C9/D9)-1</f>
        <v>0.42632975592224698</v>
      </c>
      <c r="H9" s="425">
        <f t="shared" si="1"/>
        <v>2.1484800300916427</v>
      </c>
      <c r="J9" s="337"/>
    </row>
    <row r="10" spans="1:10" ht="15.75" customHeight="1">
      <c r="A10" s="893"/>
      <c r="B10" s="375" t="s">
        <v>47</v>
      </c>
      <c r="C10" s="407">
        <v>57831732.233000003</v>
      </c>
      <c r="D10" s="378">
        <v>38255947.987999998</v>
      </c>
      <c r="E10" s="407">
        <v>12465512.857000001</v>
      </c>
      <c r="F10" s="402">
        <v>167385488.37099999</v>
      </c>
      <c r="G10" s="65">
        <f t="shared" si="0"/>
        <v>0.51170563728130514</v>
      </c>
      <c r="H10" s="425">
        <f t="shared" si="1"/>
        <v>3.639338380732938</v>
      </c>
      <c r="J10" s="337"/>
    </row>
    <row r="11" spans="1:10" ht="15.75" customHeight="1" thickBot="1">
      <c r="A11" s="893"/>
      <c r="B11" s="53" t="s">
        <v>51</v>
      </c>
      <c r="C11" s="407">
        <v>155039.54367474699</v>
      </c>
      <c r="D11" s="378">
        <v>118338.278275437</v>
      </c>
      <c r="E11" s="407">
        <v>28541.195115827999</v>
      </c>
      <c r="F11" s="506">
        <v>461213.18878314999</v>
      </c>
      <c r="G11" s="65">
        <f t="shared" si="0"/>
        <v>0.31013857843939863</v>
      </c>
      <c r="H11" s="433">
        <f t="shared" si="1"/>
        <v>4.4321321530354281</v>
      </c>
      <c r="J11" s="337"/>
    </row>
    <row r="12" spans="1:10" ht="15.75" customHeight="1" thickTop="1">
      <c r="A12" s="893" t="s">
        <v>42</v>
      </c>
      <c r="B12" s="373" t="s">
        <v>108</v>
      </c>
      <c r="C12" s="54">
        <v>3683361</v>
      </c>
      <c r="D12" s="54">
        <v>2582548</v>
      </c>
      <c r="E12" s="54">
        <v>1170677</v>
      </c>
      <c r="F12" s="494">
        <v>11649071</v>
      </c>
      <c r="G12" s="431">
        <f>(C12/D12)-1</f>
        <v>0.42625074151574327</v>
      </c>
      <c r="H12" s="423">
        <f>C12/E12-1</f>
        <v>2.1463512138702647</v>
      </c>
      <c r="J12" s="337"/>
    </row>
    <row r="13" spans="1:10" ht="15.75" customHeight="1">
      <c r="A13" s="893"/>
      <c r="B13" s="373" t="s">
        <v>47</v>
      </c>
      <c r="C13" s="84">
        <v>64953044.170000002</v>
      </c>
      <c r="D13" s="84">
        <v>50229491.75</v>
      </c>
      <c r="E13" s="84">
        <v>17136589.510000002</v>
      </c>
      <c r="F13" s="494">
        <v>207295875.40099999</v>
      </c>
      <c r="G13" s="201">
        <f>(C13/D13)-1</f>
        <v>0.29312565003208513</v>
      </c>
      <c r="H13" s="423">
        <f t="shared" si="1"/>
        <v>2.7903133603157655</v>
      </c>
      <c r="J13" s="337"/>
    </row>
    <row r="14" spans="1:10" ht="15.75" customHeight="1" thickBot="1">
      <c r="A14" s="893"/>
      <c r="B14" s="52" t="s">
        <v>51</v>
      </c>
      <c r="C14" s="56">
        <v>179889.41734756599</v>
      </c>
      <c r="D14" s="56">
        <v>142810.25952233901</v>
      </c>
      <c r="E14" s="56">
        <v>45873.761219384003</v>
      </c>
      <c r="F14" s="595">
        <v>576517.26267356204</v>
      </c>
      <c r="G14" s="432">
        <f>(C14/D14)-1</f>
        <v>0.25963931407481899</v>
      </c>
      <c r="H14" s="139">
        <f t="shared" si="1"/>
        <v>2.9214010921684257</v>
      </c>
      <c r="J14" s="337"/>
    </row>
    <row r="15" spans="1:10" ht="15.75" customHeight="1" thickTop="1">
      <c r="A15" s="893" t="s">
        <v>411</v>
      </c>
      <c r="B15" s="373" t="s">
        <v>108</v>
      </c>
      <c r="C15" s="54">
        <f>C12/20</f>
        <v>184168.05</v>
      </c>
      <c r="D15" s="54">
        <f>D12/22</f>
        <v>117388.54545454546</v>
      </c>
      <c r="E15" s="54">
        <f>E12/20</f>
        <v>58533.85</v>
      </c>
      <c r="F15" s="494">
        <f>F12/118</f>
        <v>98720.940677966108</v>
      </c>
      <c r="G15" s="201">
        <f>(C15/D15)-1</f>
        <v>0.56887581566731749</v>
      </c>
      <c r="H15" s="423">
        <f>C15/E15-1</f>
        <v>2.1463512138702647</v>
      </c>
    </row>
    <row r="16" spans="1:10" ht="15.75">
      <c r="A16" s="893"/>
      <c r="B16" s="373" t="s">
        <v>47</v>
      </c>
      <c r="C16" s="84">
        <f>C13/20</f>
        <v>3247652.2085000002</v>
      </c>
      <c r="D16" s="84">
        <f>D13/22</f>
        <v>2283158.7159090908</v>
      </c>
      <c r="E16" s="84">
        <f>E13/20</f>
        <v>856829.47550000006</v>
      </c>
      <c r="F16" s="494">
        <f>F13/118</f>
        <v>1756744.7067881355</v>
      </c>
      <c r="G16" s="201">
        <f>(C16/D16)-1</f>
        <v>0.42243821503529366</v>
      </c>
      <c r="H16" s="423">
        <f>C16/E16-1</f>
        <v>2.7903133603157655</v>
      </c>
    </row>
    <row r="17" spans="1:8" ht="15.75">
      <c r="A17" s="894"/>
      <c r="B17" s="374" t="s">
        <v>51</v>
      </c>
      <c r="C17" s="57">
        <f>C14/20</f>
        <v>8994.4708673782989</v>
      </c>
      <c r="D17" s="57">
        <f>D14/22</f>
        <v>6491.3754328335917</v>
      </c>
      <c r="E17" s="57">
        <f>E14/20</f>
        <v>2293.6880609692003</v>
      </c>
      <c r="F17" s="405">
        <f>F14/118</f>
        <v>4885.7395141827292</v>
      </c>
      <c r="G17" s="105">
        <f t="shared" si="0"/>
        <v>0.38560324548230063</v>
      </c>
      <c r="H17" s="424">
        <f>C17/E17-1</f>
        <v>2.9214010921684248</v>
      </c>
    </row>
    <row r="18" spans="1:8" ht="15.75">
      <c r="E18" s="383"/>
      <c r="F18" s="383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J24"/>
  <sheetViews>
    <sheetView showGridLines="0" rightToLeft="1" zoomScaleNormal="100" workbookViewId="0">
      <selection activeCell="C18" sqref="C18"/>
    </sheetView>
  </sheetViews>
  <sheetFormatPr defaultRowHeight="15"/>
  <cols>
    <col min="1" max="1" width="11.28515625" customWidth="1"/>
    <col min="2" max="2" width="17.85546875" customWidth="1"/>
    <col min="3" max="3" width="13.28515625" customWidth="1"/>
    <col min="4" max="4" width="11.5703125" customWidth="1"/>
    <col min="5" max="5" width="12.5703125" customWidth="1"/>
    <col min="6" max="6" width="13.5703125" style="337" bestFit="1" customWidth="1"/>
    <col min="7" max="7" width="13.5703125" bestFit="1" customWidth="1"/>
    <col min="8" max="8" width="11.5703125" customWidth="1"/>
    <col min="9" max="9" width="10.140625" bestFit="1" customWidth="1"/>
    <col min="10" max="10" width="11.140625" bestFit="1" customWidth="1"/>
  </cols>
  <sheetData>
    <row r="2" spans="1:10" ht="18.75" customHeight="1">
      <c r="A2" s="86"/>
      <c r="B2" s="36" t="s">
        <v>295</v>
      </c>
      <c r="C2" s="897" t="s">
        <v>43</v>
      </c>
      <c r="D2" s="897"/>
      <c r="E2" s="174"/>
      <c r="F2" s="90" t="s">
        <v>1001</v>
      </c>
      <c r="G2" s="895" t="s">
        <v>61</v>
      </c>
      <c r="H2" s="896"/>
    </row>
    <row r="3" spans="1:10" ht="37.5">
      <c r="A3" s="114"/>
      <c r="B3" s="114"/>
      <c r="C3" s="271" t="s">
        <v>1272</v>
      </c>
      <c r="D3" s="320" t="s">
        <v>1273</v>
      </c>
      <c r="E3" s="271" t="s">
        <v>1274</v>
      </c>
      <c r="F3" s="434" t="s">
        <v>1275</v>
      </c>
      <c r="G3" s="161" t="s">
        <v>44</v>
      </c>
      <c r="H3" s="180" t="s">
        <v>705</v>
      </c>
    </row>
    <row r="4" spans="1:10" ht="15.75" customHeight="1">
      <c r="A4" s="893" t="s">
        <v>62</v>
      </c>
      <c r="B4" s="115" t="s">
        <v>48</v>
      </c>
      <c r="C4" s="407">
        <v>7405.509</v>
      </c>
      <c r="D4" s="407">
        <v>5494.6270000000004</v>
      </c>
      <c r="E4" s="407">
        <v>9028.4220000000005</v>
      </c>
      <c r="F4" s="402">
        <v>48611.33</v>
      </c>
      <c r="G4" s="65">
        <f>(C4/D4)-1</f>
        <v>0.34777283335156306</v>
      </c>
      <c r="H4" s="178">
        <f>(C4/E4)-1</f>
        <v>-0.17975599722742253</v>
      </c>
      <c r="I4" s="6"/>
      <c r="J4" s="6"/>
    </row>
    <row r="5" spans="1:10" ht="15.75" customHeight="1">
      <c r="A5" s="893"/>
      <c r="B5" s="115" t="s">
        <v>49</v>
      </c>
      <c r="C5" s="407">
        <v>1400075.307</v>
      </c>
      <c r="D5" s="407">
        <v>55.835000000000001</v>
      </c>
      <c r="E5" s="407">
        <v>1665934.5279999999</v>
      </c>
      <c r="F5" s="402">
        <v>1400347.78</v>
      </c>
      <c r="G5" s="65" t="s">
        <v>109</v>
      </c>
      <c r="H5" s="178">
        <f>(C5/E5)-1</f>
        <v>-0.15958563588880725</v>
      </c>
      <c r="I5" s="6"/>
      <c r="J5" s="6"/>
    </row>
    <row r="6" spans="1:10" ht="15.75" customHeight="1">
      <c r="A6" s="893"/>
      <c r="B6" s="115" t="s">
        <v>0</v>
      </c>
      <c r="C6" s="407">
        <v>43709848.068999998</v>
      </c>
      <c r="D6" s="407">
        <v>28601028.469999999</v>
      </c>
      <c r="E6" s="407">
        <v>10077146.18</v>
      </c>
      <c r="F6" s="402">
        <v>131737629.697</v>
      </c>
      <c r="G6" s="65">
        <f t="shared" ref="G6:G24" si="0">(C6/D6)-1</f>
        <v>0.52826140902058261</v>
      </c>
      <c r="H6" s="178">
        <f t="shared" ref="H6:H23" si="1">(C6/E6)-1</f>
        <v>3.337522477916461</v>
      </c>
      <c r="I6" s="6"/>
      <c r="J6" s="6"/>
    </row>
    <row r="7" spans="1:10" ht="15.75" customHeight="1">
      <c r="A7" s="893"/>
      <c r="B7" s="115" t="s">
        <v>1</v>
      </c>
      <c r="C7" s="407">
        <v>19315048.629999999</v>
      </c>
      <c r="D7" s="407">
        <v>21185965.706999999</v>
      </c>
      <c r="E7" s="407">
        <v>5007672.32</v>
      </c>
      <c r="F7" s="402">
        <v>71801509.606999993</v>
      </c>
      <c r="G7" s="65">
        <f t="shared" si="0"/>
        <v>-8.8309265807120396E-2</v>
      </c>
      <c r="H7" s="178">
        <f t="shared" si="1"/>
        <v>2.8570911584726049</v>
      </c>
      <c r="I7" s="6"/>
      <c r="J7" s="6"/>
    </row>
    <row r="8" spans="1:10" ht="16.5" customHeight="1">
      <c r="A8" s="893"/>
      <c r="B8" s="112" t="s">
        <v>412</v>
      </c>
      <c r="C8" s="59">
        <v>520666.65500000003</v>
      </c>
      <c r="D8" s="59">
        <v>436947.11099999998</v>
      </c>
      <c r="E8" s="59">
        <v>376808.06</v>
      </c>
      <c r="F8" s="403">
        <v>2307776.9870000002</v>
      </c>
      <c r="G8" s="171">
        <f t="shared" si="0"/>
        <v>0.1916010928837566</v>
      </c>
      <c r="H8" s="179">
        <f t="shared" si="1"/>
        <v>0.38178215986144259</v>
      </c>
      <c r="I8" s="6"/>
      <c r="J8" s="6"/>
    </row>
    <row r="9" spans="1:10" ht="15.75" customHeight="1">
      <c r="A9" s="893" t="s">
        <v>51</v>
      </c>
      <c r="B9" s="113" t="s">
        <v>48</v>
      </c>
      <c r="C9" s="407">
        <v>7255.5731581350001</v>
      </c>
      <c r="D9" s="407">
        <v>5368.4151643490004</v>
      </c>
      <c r="E9" s="87">
        <v>9011.5381145899992</v>
      </c>
      <c r="F9" s="402">
        <v>47446.614111445997</v>
      </c>
      <c r="G9" s="65">
        <f t="shared" si="0"/>
        <v>0.35152981578593034</v>
      </c>
      <c r="H9" s="133">
        <f t="shared" si="1"/>
        <v>-0.1948574077062416</v>
      </c>
      <c r="I9" s="6"/>
      <c r="J9" s="6"/>
    </row>
    <row r="10" spans="1:10" ht="15.75" customHeight="1">
      <c r="A10" s="893"/>
      <c r="B10" s="115" t="s">
        <v>49</v>
      </c>
      <c r="C10" s="88">
        <v>11.899798029999999</v>
      </c>
      <c r="D10" s="88">
        <v>3.25505282</v>
      </c>
      <c r="E10" s="88">
        <v>60.924480000000003</v>
      </c>
      <c r="F10" s="402">
        <v>30.180004457999999</v>
      </c>
      <c r="G10" s="65">
        <f>(C10/D10)-1</f>
        <v>2.6557926055405758</v>
      </c>
      <c r="H10" s="178">
        <f>(C10/E10)-1</f>
        <v>-0.80467953062545639</v>
      </c>
      <c r="I10" s="6"/>
      <c r="J10" s="6"/>
    </row>
    <row r="11" spans="1:10" ht="15.75" customHeight="1">
      <c r="A11" s="893"/>
      <c r="B11" s="115" t="s">
        <v>0</v>
      </c>
      <c r="C11" s="407">
        <v>103825.465410772</v>
      </c>
      <c r="D11" s="407">
        <v>76094.926512945996</v>
      </c>
      <c r="E11" s="407">
        <v>22314.986076050998</v>
      </c>
      <c r="F11" s="402">
        <v>301248.35356005601</v>
      </c>
      <c r="G11" s="65">
        <f t="shared" si="0"/>
        <v>0.36442033876080049</v>
      </c>
      <c r="H11" s="178">
        <f t="shared" si="1"/>
        <v>3.6527237371749957</v>
      </c>
      <c r="I11" s="6"/>
      <c r="J11" s="6"/>
    </row>
    <row r="12" spans="1:10" ht="15.75" customHeight="1">
      <c r="A12" s="893"/>
      <c r="B12" s="115" t="s">
        <v>1</v>
      </c>
      <c r="C12" s="407">
        <v>63707.886151510997</v>
      </c>
      <c r="D12" s="407">
        <v>57105.921888976001</v>
      </c>
      <c r="E12" s="407">
        <v>12216.347786455</v>
      </c>
      <c r="F12" s="402">
        <v>205545.076028507</v>
      </c>
      <c r="G12" s="65">
        <f t="shared" si="0"/>
        <v>0.11560910049522333</v>
      </c>
      <c r="H12" s="178">
        <f t="shared" si="1"/>
        <v>4.214969912869357</v>
      </c>
      <c r="I12" s="6"/>
      <c r="J12" s="6"/>
    </row>
    <row r="13" spans="1:10" ht="16.5" customHeight="1">
      <c r="A13" s="893"/>
      <c r="B13" s="112" t="s">
        <v>412</v>
      </c>
      <c r="C13" s="314">
        <v>5088.5928291179998</v>
      </c>
      <c r="D13" s="314">
        <v>4237.740903248</v>
      </c>
      <c r="E13" s="314">
        <v>2269.9647622880002</v>
      </c>
      <c r="F13" s="403">
        <v>22247.038969096</v>
      </c>
      <c r="G13" s="171">
        <f>(C13/D13)-1</f>
        <v>0.20077960056922484</v>
      </c>
      <c r="H13" s="179">
        <f>(C13/E13)-1</f>
        <v>1.2417056483242397</v>
      </c>
      <c r="I13" s="6"/>
      <c r="J13" s="6"/>
    </row>
    <row r="14" spans="1:10" ht="15.75" customHeight="1">
      <c r="A14" s="893" t="s">
        <v>108</v>
      </c>
      <c r="B14" s="115" t="s">
        <v>48</v>
      </c>
      <c r="C14" s="407">
        <v>3605</v>
      </c>
      <c r="D14" s="407">
        <v>4134</v>
      </c>
      <c r="E14" s="407">
        <v>2285</v>
      </c>
      <c r="F14" s="402">
        <v>20211</v>
      </c>
      <c r="G14" s="65">
        <f t="shared" si="0"/>
        <v>-0.12796323173681667</v>
      </c>
      <c r="H14" s="133">
        <f t="shared" si="1"/>
        <v>0.57768052516411372</v>
      </c>
      <c r="I14" s="6"/>
      <c r="J14" s="6"/>
    </row>
    <row r="15" spans="1:10" ht="15.75" customHeight="1">
      <c r="A15" s="893"/>
      <c r="B15" s="115" t="s">
        <v>49</v>
      </c>
      <c r="C15" s="409">
        <v>1712</v>
      </c>
      <c r="D15" s="409">
        <v>173</v>
      </c>
      <c r="E15" s="409">
        <v>221</v>
      </c>
      <c r="F15" s="402">
        <v>2460</v>
      </c>
      <c r="G15" s="65">
        <f t="shared" si="0"/>
        <v>8.895953757225433</v>
      </c>
      <c r="H15" s="178">
        <f>(C15/E15)-1</f>
        <v>6.746606334841629</v>
      </c>
      <c r="I15" s="6"/>
      <c r="J15" s="6"/>
    </row>
    <row r="16" spans="1:10" ht="15.75" customHeight="1">
      <c r="A16" s="893"/>
      <c r="B16" s="115" t="s">
        <v>0</v>
      </c>
      <c r="C16" s="407">
        <v>2126655</v>
      </c>
      <c r="D16" s="407">
        <v>1353148</v>
      </c>
      <c r="E16" s="407">
        <v>458564</v>
      </c>
      <c r="F16" s="402">
        <v>5898450</v>
      </c>
      <c r="G16" s="65">
        <f t="shared" si="0"/>
        <v>0.5716351795960235</v>
      </c>
      <c r="H16" s="178">
        <f t="shared" si="1"/>
        <v>3.6376405474481208</v>
      </c>
      <c r="I16" s="6"/>
      <c r="J16" s="6"/>
    </row>
    <row r="17" spans="1:10" ht="15.75" customHeight="1">
      <c r="A17" s="893"/>
      <c r="B17" s="115" t="s">
        <v>1</v>
      </c>
      <c r="C17" s="407">
        <v>1530004</v>
      </c>
      <c r="D17" s="407">
        <v>1203860</v>
      </c>
      <c r="E17" s="407">
        <v>701570</v>
      </c>
      <c r="F17" s="402">
        <v>5622737</v>
      </c>
      <c r="G17" s="65">
        <f t="shared" si="0"/>
        <v>0.27091522270031398</v>
      </c>
      <c r="H17" s="178">
        <f t="shared" si="1"/>
        <v>1.1808287127442734</v>
      </c>
      <c r="I17" s="6"/>
      <c r="J17" s="6"/>
    </row>
    <row r="18" spans="1:10" ht="16.5" customHeight="1">
      <c r="A18" s="893"/>
      <c r="B18" s="112" t="s">
        <v>412</v>
      </c>
      <c r="C18" s="59">
        <v>21385</v>
      </c>
      <c r="D18" s="59">
        <v>21233</v>
      </c>
      <c r="E18" s="59">
        <v>8037</v>
      </c>
      <c r="F18" s="403">
        <v>105213</v>
      </c>
      <c r="G18" s="171">
        <f t="shared" si="0"/>
        <v>7.158668110959443E-3</v>
      </c>
      <c r="H18" s="179">
        <f>(C18/E18)-1</f>
        <v>1.6608187134502925</v>
      </c>
      <c r="I18" s="6"/>
      <c r="J18" s="6"/>
    </row>
    <row r="19" spans="1:10" ht="15.75" customHeight="1">
      <c r="A19" s="893" t="s">
        <v>42</v>
      </c>
      <c r="B19" s="116" t="s">
        <v>62</v>
      </c>
      <c r="C19" s="84">
        <v>64953044.170000002</v>
      </c>
      <c r="D19" s="84">
        <v>50229491.75</v>
      </c>
      <c r="E19" s="84">
        <v>17136589.510000002</v>
      </c>
      <c r="F19" s="493">
        <v>207295875.40099999</v>
      </c>
      <c r="G19" s="201">
        <f>(C19/D19)-1</f>
        <v>0.29312565003208513</v>
      </c>
      <c r="H19" s="175">
        <f t="shared" si="1"/>
        <v>2.7903133603157655</v>
      </c>
      <c r="I19" s="6"/>
      <c r="J19" s="6"/>
    </row>
    <row r="20" spans="1:10" ht="15.75" customHeight="1">
      <c r="A20" s="893"/>
      <c r="B20" s="116" t="s">
        <v>51</v>
      </c>
      <c r="C20" s="84">
        <v>179889.41734756599</v>
      </c>
      <c r="D20" s="84">
        <v>142810.25952233901</v>
      </c>
      <c r="E20" s="84">
        <v>45873.761219384003</v>
      </c>
      <c r="F20" s="494">
        <v>576517.26267356705</v>
      </c>
      <c r="G20" s="201">
        <f t="shared" si="0"/>
        <v>0.25963931407481899</v>
      </c>
      <c r="H20" s="176">
        <f t="shared" si="1"/>
        <v>2.9214010921684257</v>
      </c>
      <c r="I20" s="6"/>
      <c r="J20" s="6"/>
    </row>
    <row r="21" spans="1:10" ht="15.75">
      <c r="A21" s="893"/>
      <c r="B21" s="117" t="s">
        <v>108</v>
      </c>
      <c r="C21" s="57">
        <v>3683361</v>
      </c>
      <c r="D21" s="57">
        <v>2582548</v>
      </c>
      <c r="E21" s="57">
        <v>1170677</v>
      </c>
      <c r="F21" s="405">
        <v>11649071</v>
      </c>
      <c r="G21" s="105">
        <f t="shared" si="0"/>
        <v>0.42625074151574327</v>
      </c>
      <c r="H21" s="177">
        <f t="shared" si="1"/>
        <v>2.1463512138702647</v>
      </c>
      <c r="I21" s="6"/>
      <c r="J21" s="6"/>
    </row>
    <row r="22" spans="1:10" ht="15.75" customHeight="1">
      <c r="A22" s="893" t="s">
        <v>411</v>
      </c>
      <c r="B22" s="379" t="s">
        <v>62</v>
      </c>
      <c r="C22" s="95">
        <f>C19/20</f>
        <v>3247652.2085000002</v>
      </c>
      <c r="D22" s="95">
        <f>D19/22</f>
        <v>2283158.7159090908</v>
      </c>
      <c r="E22" s="95">
        <f>E19/20</f>
        <v>856829.47550000006</v>
      </c>
      <c r="F22" s="493">
        <f>F19/118</f>
        <v>1756744.7067881355</v>
      </c>
      <c r="G22" s="201">
        <f>(C22/D22)-1</f>
        <v>0.42243821503529366</v>
      </c>
      <c r="H22" s="176">
        <f>(C22/E22)-1</f>
        <v>2.7903133603157655</v>
      </c>
      <c r="I22" s="6"/>
      <c r="J22" s="6"/>
    </row>
    <row r="23" spans="1:10" ht="15.75" customHeight="1">
      <c r="A23" s="893"/>
      <c r="B23" s="380" t="s">
        <v>51</v>
      </c>
      <c r="C23" s="84">
        <f>C20/20</f>
        <v>8994.4708673782989</v>
      </c>
      <c r="D23" s="84">
        <f>D20/22</f>
        <v>6491.3754328335917</v>
      </c>
      <c r="E23" s="84">
        <f>E20/20</f>
        <v>2293.6880609692003</v>
      </c>
      <c r="F23" s="494">
        <f>F20/118</f>
        <v>4885.7395141827719</v>
      </c>
      <c r="G23" s="201">
        <f t="shared" si="0"/>
        <v>0.38560324548230063</v>
      </c>
      <c r="H23" s="176">
        <f t="shared" si="1"/>
        <v>2.9214010921684248</v>
      </c>
      <c r="I23" s="6"/>
      <c r="J23" s="6"/>
    </row>
    <row r="24" spans="1:10" ht="15.75">
      <c r="A24" s="894"/>
      <c r="B24" s="381" t="s">
        <v>108</v>
      </c>
      <c r="C24" s="57">
        <f>C21/20</f>
        <v>184168.05</v>
      </c>
      <c r="D24" s="57">
        <f>D21/22</f>
        <v>117388.54545454546</v>
      </c>
      <c r="E24" s="57">
        <f>E21/20</f>
        <v>58533.85</v>
      </c>
      <c r="F24" s="405">
        <f>F21/118</f>
        <v>98720.940677966108</v>
      </c>
      <c r="G24" s="105">
        <f t="shared" si="0"/>
        <v>0.56887581566731749</v>
      </c>
      <c r="H24" s="177">
        <f>(C24/E24)-1</f>
        <v>2.1463512138702647</v>
      </c>
      <c r="I24" s="6"/>
      <c r="J24" s="6"/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U64"/>
  <sheetViews>
    <sheetView showGridLines="0" rightToLeft="1" zoomScaleNormal="100" workbookViewId="0">
      <selection activeCell="F7" sqref="F7"/>
    </sheetView>
  </sheetViews>
  <sheetFormatPr defaultRowHeight="15"/>
  <cols>
    <col min="1" max="1" width="10.5703125" customWidth="1"/>
    <col min="2" max="2" width="11.42578125" customWidth="1"/>
    <col min="3" max="3" width="14.5703125" customWidth="1"/>
    <col min="4" max="4" width="10.7109375" customWidth="1"/>
    <col min="5" max="6" width="11.7109375" customWidth="1"/>
    <col min="7" max="7" width="11.42578125" customWidth="1"/>
    <col min="8" max="8" width="13.7109375" customWidth="1"/>
    <col min="9" max="9" width="18.28515625" bestFit="1" customWidth="1"/>
    <col min="10" max="10" width="11.7109375" customWidth="1"/>
    <col min="11" max="11" width="11" customWidth="1"/>
    <col min="12" max="12" width="8.85546875" customWidth="1"/>
    <col min="13" max="13" width="9.28515625" customWidth="1"/>
    <col min="14" max="14" width="11.28515625" bestFit="1" customWidth="1"/>
    <col min="15" max="15" width="14.42578125" bestFit="1" customWidth="1"/>
    <col min="16" max="16" width="11.28515625" bestFit="1" customWidth="1"/>
    <col min="17" max="17" width="14.28515625" customWidth="1"/>
    <col min="18" max="18" width="10.5703125" customWidth="1"/>
    <col min="19" max="19" width="11" customWidth="1"/>
    <col min="20" max="20" width="10.140625" bestFit="1" customWidth="1"/>
  </cols>
  <sheetData>
    <row r="1" spans="1:21">
      <c r="A1" s="337"/>
      <c r="B1" s="337"/>
      <c r="C1" s="337"/>
      <c r="D1" s="337"/>
      <c r="E1" s="337"/>
      <c r="F1" s="337"/>
      <c r="G1" s="337"/>
      <c r="H1" s="337"/>
      <c r="I1" s="337"/>
      <c r="Q1" s="337"/>
    </row>
    <row r="2" spans="1:21" ht="20.25" customHeight="1">
      <c r="B2" s="90" t="s">
        <v>413</v>
      </c>
      <c r="C2" s="918"/>
      <c r="D2" s="918"/>
      <c r="E2" s="130"/>
      <c r="F2" s="140" t="s">
        <v>43</v>
      </c>
      <c r="G2" s="141"/>
      <c r="H2" s="90" t="s">
        <v>1001</v>
      </c>
      <c r="I2" s="895" t="s">
        <v>61</v>
      </c>
      <c r="J2" s="896"/>
    </row>
    <row r="3" spans="1:21" ht="35.25" customHeight="1">
      <c r="B3" s="100"/>
      <c r="C3" s="919"/>
      <c r="D3" s="919"/>
      <c r="E3" s="222" t="s">
        <v>1272</v>
      </c>
      <c r="F3" s="222" t="s">
        <v>1273</v>
      </c>
      <c r="G3" s="222" t="s">
        <v>1274</v>
      </c>
      <c r="H3" s="199" t="s">
        <v>1275</v>
      </c>
      <c r="I3" s="199" t="s">
        <v>44</v>
      </c>
      <c r="J3" s="199" t="s">
        <v>705</v>
      </c>
    </row>
    <row r="4" spans="1:21" ht="19.5" customHeight="1">
      <c r="B4" s="899" t="s">
        <v>323</v>
      </c>
      <c r="C4" s="910" t="s">
        <v>108</v>
      </c>
      <c r="D4" s="911"/>
      <c r="E4" s="87">
        <f>F44+F47+F50+F53</f>
        <v>3656659</v>
      </c>
      <c r="F4" s="87">
        <f t="shared" ref="E4:F6" si="0">G44+G47+G50+G53</f>
        <v>2557008</v>
      </c>
      <c r="G4" s="97">
        <f t="shared" ref="G4:H6" si="1">H44+H47+H50+H53</f>
        <v>1160134</v>
      </c>
      <c r="H4" s="97">
        <f t="shared" si="1"/>
        <v>11521187</v>
      </c>
      <c r="I4" s="131">
        <f t="shared" ref="I4:I18" si="2">E4/F4-1</f>
        <v>0.4300537972505365</v>
      </c>
      <c r="J4" s="131">
        <f t="shared" ref="J4:J21" si="3">E4/G4-1</f>
        <v>2.1519281393356287</v>
      </c>
      <c r="L4" s="6"/>
      <c r="T4" s="6"/>
      <c r="U4" s="6"/>
    </row>
    <row r="5" spans="1:21" ht="16.5" customHeight="1">
      <c r="B5" s="899"/>
      <c r="C5" s="904" t="s">
        <v>47</v>
      </c>
      <c r="D5" s="905"/>
      <c r="E5" s="272">
        <f t="shared" si="0"/>
        <v>63024896.699000008</v>
      </c>
      <c r="F5" s="272">
        <f t="shared" si="0"/>
        <v>49786994.177000001</v>
      </c>
      <c r="G5" s="273">
        <f t="shared" si="1"/>
        <v>15084818.5</v>
      </c>
      <c r="H5" s="408">
        <f t="shared" si="1"/>
        <v>203539139.30399996</v>
      </c>
      <c r="I5" s="131">
        <f t="shared" si="2"/>
        <v>0.2658907761118765</v>
      </c>
      <c r="J5" s="131">
        <f t="shared" si="3"/>
        <v>3.1780348036007204</v>
      </c>
      <c r="L5" s="6"/>
      <c r="T5" s="6"/>
      <c r="U5" s="6"/>
    </row>
    <row r="6" spans="1:21" ht="18.75" customHeight="1">
      <c r="B6" s="899"/>
      <c r="C6" s="908" t="s">
        <v>51</v>
      </c>
      <c r="D6" s="909"/>
      <c r="E6" s="59">
        <f t="shared" si="0"/>
        <v>167533.351562283</v>
      </c>
      <c r="F6" s="59">
        <f t="shared" si="0"/>
        <v>133200.848401922</v>
      </c>
      <c r="G6" s="82">
        <f t="shared" si="1"/>
        <v>34531.333862505999</v>
      </c>
      <c r="H6" s="82">
        <f t="shared" si="1"/>
        <v>506793.42958856205</v>
      </c>
      <c r="I6" s="132">
        <f t="shared" si="2"/>
        <v>0.25774988352000316</v>
      </c>
      <c r="J6" s="132">
        <f t="shared" si="3"/>
        <v>3.8516327874664036</v>
      </c>
      <c r="L6" s="6"/>
      <c r="T6" s="6"/>
      <c r="U6" s="6"/>
    </row>
    <row r="7" spans="1:21" ht="17.25" customHeight="1">
      <c r="B7" s="899" t="s">
        <v>318</v>
      </c>
      <c r="C7" s="904" t="s">
        <v>108</v>
      </c>
      <c r="D7" s="905"/>
      <c r="E7" s="272">
        <f t="shared" ref="E7:F9" si="4">F26+F29</f>
        <v>3605</v>
      </c>
      <c r="F7" s="272">
        <f t="shared" si="4"/>
        <v>4134</v>
      </c>
      <c r="G7" s="273">
        <f t="shared" ref="G7:H9" si="5">H26+H29+H32</f>
        <v>2285</v>
      </c>
      <c r="H7" s="408">
        <f t="shared" si="5"/>
        <v>20211</v>
      </c>
      <c r="I7" s="131">
        <f t="shared" si="2"/>
        <v>-0.12796323173681667</v>
      </c>
      <c r="J7" s="131">
        <f t="shared" si="3"/>
        <v>0.57768052516411372</v>
      </c>
      <c r="L7" s="6"/>
      <c r="T7" s="6"/>
      <c r="U7" s="6"/>
    </row>
    <row r="8" spans="1:21" ht="16.5" customHeight="1">
      <c r="B8" s="899"/>
      <c r="C8" s="904" t="s">
        <v>47</v>
      </c>
      <c r="D8" s="905"/>
      <c r="E8" s="272">
        <f t="shared" si="4"/>
        <v>7405.509</v>
      </c>
      <c r="F8" s="272">
        <f t="shared" si="4"/>
        <v>5494.6270000000004</v>
      </c>
      <c r="G8" s="273">
        <f t="shared" si="5"/>
        <v>9028.4220000000005</v>
      </c>
      <c r="H8" s="408">
        <f t="shared" si="5"/>
        <v>48611.33</v>
      </c>
      <c r="I8" s="131">
        <f t="shared" si="2"/>
        <v>0.34777283335156306</v>
      </c>
      <c r="J8" s="131">
        <f t="shared" si="3"/>
        <v>-0.17975599722742253</v>
      </c>
      <c r="L8" s="6"/>
      <c r="T8" s="6"/>
      <c r="U8" s="6"/>
    </row>
    <row r="9" spans="1:21" ht="18.75" customHeight="1">
      <c r="B9" s="899"/>
      <c r="C9" s="908" t="s">
        <v>51</v>
      </c>
      <c r="D9" s="909"/>
      <c r="E9" s="59">
        <f t="shared" si="4"/>
        <v>7255.5731581350001</v>
      </c>
      <c r="F9" s="59">
        <f>G28+G31</f>
        <v>5368.4151643490004</v>
      </c>
      <c r="G9" s="82">
        <f t="shared" si="5"/>
        <v>9011.5381145899992</v>
      </c>
      <c r="H9" s="82">
        <f t="shared" si="5"/>
        <v>47446.614111446004</v>
      </c>
      <c r="I9" s="132">
        <f t="shared" si="2"/>
        <v>0.35152981578593034</v>
      </c>
      <c r="J9" s="132">
        <f t="shared" si="3"/>
        <v>-0.1948574077062416</v>
      </c>
      <c r="L9" s="6"/>
      <c r="T9" s="6"/>
      <c r="U9" s="6"/>
    </row>
    <row r="10" spans="1:21" ht="20.25" customHeight="1">
      <c r="B10" s="899" t="s">
        <v>646</v>
      </c>
      <c r="C10" s="904" t="s">
        <v>108</v>
      </c>
      <c r="D10" s="905"/>
      <c r="E10" s="272">
        <f>F38+F41+F35</f>
        <v>1712</v>
      </c>
      <c r="F10" s="272">
        <v>97</v>
      </c>
      <c r="G10" s="273">
        <f t="shared" ref="G10:H12" si="6">H41+H38+H35</f>
        <v>221</v>
      </c>
      <c r="H10" s="408">
        <f t="shared" si="6"/>
        <v>2460</v>
      </c>
      <c r="I10" s="131">
        <f t="shared" si="2"/>
        <v>16.649484536082475</v>
      </c>
      <c r="J10" s="131">
        <f t="shared" si="3"/>
        <v>6.746606334841629</v>
      </c>
      <c r="L10" s="6"/>
      <c r="T10" s="6"/>
      <c r="U10" s="6"/>
    </row>
    <row r="11" spans="1:21" ht="16.5" customHeight="1">
      <c r="B11" s="899"/>
      <c r="C11" s="904" t="s">
        <v>47</v>
      </c>
      <c r="D11" s="905"/>
      <c r="E11" s="272">
        <f>F39+F42+F36</f>
        <v>1400075.307</v>
      </c>
      <c r="F11" s="272">
        <f>G42+G39+G36</f>
        <v>55.835000000000001</v>
      </c>
      <c r="G11" s="273">
        <f t="shared" si="6"/>
        <v>1665934.5279999999</v>
      </c>
      <c r="H11" s="408">
        <f t="shared" si="6"/>
        <v>1400347.78</v>
      </c>
      <c r="I11" s="131">
        <f t="shared" si="2"/>
        <v>25074.227133518401</v>
      </c>
      <c r="J11" s="131">
        <f t="shared" si="3"/>
        <v>-0.15958563588880725</v>
      </c>
      <c r="L11" s="6"/>
      <c r="T11" s="6"/>
      <c r="U11" s="6"/>
    </row>
    <row r="12" spans="1:21" ht="16.5" customHeight="1">
      <c r="B12" s="899"/>
      <c r="C12" s="908" t="s">
        <v>51</v>
      </c>
      <c r="D12" s="909"/>
      <c r="E12" s="67">
        <f>F40+F43+F37</f>
        <v>11.899798029999999</v>
      </c>
      <c r="F12" s="67">
        <f>G43+G40+G37</f>
        <v>3.25505282</v>
      </c>
      <c r="G12" s="82">
        <f t="shared" si="6"/>
        <v>60.924479999999996</v>
      </c>
      <c r="H12" s="82">
        <f t="shared" si="6"/>
        <v>30.180004457999999</v>
      </c>
      <c r="I12" s="265">
        <f t="shared" si="2"/>
        <v>2.6557926055405758</v>
      </c>
      <c r="J12" s="96">
        <f t="shared" si="3"/>
        <v>-0.80467953062545627</v>
      </c>
      <c r="L12" s="6"/>
      <c r="T12" s="6"/>
      <c r="U12" s="6"/>
    </row>
    <row r="13" spans="1:21" ht="16.5" customHeight="1">
      <c r="B13" s="906" t="s">
        <v>322</v>
      </c>
      <c r="C13" s="904" t="s">
        <v>108</v>
      </c>
      <c r="D13" s="905"/>
      <c r="E13" s="272">
        <f t="shared" ref="E13:F15" si="7">F56</f>
        <v>21385</v>
      </c>
      <c r="F13" s="272">
        <f t="shared" si="7"/>
        <v>21233</v>
      </c>
      <c r="G13" s="273">
        <f t="shared" ref="G13:H15" si="8">H56</f>
        <v>8037</v>
      </c>
      <c r="H13" s="408">
        <f t="shared" si="8"/>
        <v>105213</v>
      </c>
      <c r="I13" s="131">
        <f t="shared" si="2"/>
        <v>7.158668110959443E-3</v>
      </c>
      <c r="J13" s="131">
        <f t="shared" si="3"/>
        <v>1.6608187134502925</v>
      </c>
      <c r="L13" s="6"/>
      <c r="T13" s="6"/>
      <c r="U13" s="6"/>
    </row>
    <row r="14" spans="1:21" ht="18" customHeight="1">
      <c r="B14" s="906"/>
      <c r="C14" s="904" t="s">
        <v>47</v>
      </c>
      <c r="D14" s="905"/>
      <c r="E14" s="272">
        <f t="shared" si="7"/>
        <v>520666.65500000003</v>
      </c>
      <c r="F14" s="272">
        <f t="shared" si="7"/>
        <v>436947.11099999998</v>
      </c>
      <c r="G14" s="273">
        <f t="shared" si="8"/>
        <v>376808.06</v>
      </c>
      <c r="H14" s="408">
        <f t="shared" si="8"/>
        <v>2307776.9870000002</v>
      </c>
      <c r="I14" s="131">
        <f t="shared" si="2"/>
        <v>0.1916010928837566</v>
      </c>
      <c r="J14" s="131">
        <f t="shared" si="3"/>
        <v>0.38178215986144259</v>
      </c>
      <c r="L14" s="6"/>
      <c r="T14" s="6"/>
      <c r="U14" s="6"/>
    </row>
    <row r="15" spans="1:21" ht="18" customHeight="1">
      <c r="B15" s="906"/>
      <c r="C15" s="908" t="s">
        <v>51</v>
      </c>
      <c r="D15" s="909"/>
      <c r="E15" s="59">
        <f t="shared" si="7"/>
        <v>5088.5928291179998</v>
      </c>
      <c r="F15" s="59">
        <f t="shared" si="7"/>
        <v>4237.740903248</v>
      </c>
      <c r="G15" s="82">
        <f t="shared" si="8"/>
        <v>2269.9647622880002</v>
      </c>
      <c r="H15" s="82">
        <f t="shared" si="8"/>
        <v>22247.038969096</v>
      </c>
      <c r="I15" s="265">
        <f t="shared" si="2"/>
        <v>0.20077960056922484</v>
      </c>
      <c r="J15" s="96">
        <f t="shared" si="3"/>
        <v>1.2417056483242397</v>
      </c>
      <c r="L15" s="6"/>
      <c r="T15" s="6"/>
      <c r="U15" s="6"/>
    </row>
    <row r="16" spans="1:21" ht="16.5" customHeight="1">
      <c r="B16" s="899" t="s">
        <v>42</v>
      </c>
      <c r="C16" s="914" t="s">
        <v>108</v>
      </c>
      <c r="D16" s="915"/>
      <c r="E16" s="211">
        <f>SUM(E13,E10,E4,E7)</f>
        <v>3683361</v>
      </c>
      <c r="F16" s="211">
        <f>SUM(F13,F10,F4,F7)</f>
        <v>2582472</v>
      </c>
      <c r="G16" s="212">
        <f>SUM(G13,G10,G4,G7)</f>
        <v>1170677</v>
      </c>
      <c r="H16" s="508">
        <f>H13+H10+H7+H4</f>
        <v>11649071</v>
      </c>
      <c r="I16" s="389">
        <f t="shared" si="2"/>
        <v>0.42629271488713139</v>
      </c>
      <c r="J16" s="386">
        <f t="shared" si="3"/>
        <v>2.1463512138702647</v>
      </c>
      <c r="L16" s="6"/>
      <c r="T16" s="6"/>
      <c r="U16" s="6"/>
    </row>
    <row r="17" spans="2:21" ht="16.5" customHeight="1">
      <c r="B17" s="899"/>
      <c r="C17" s="916" t="s">
        <v>47</v>
      </c>
      <c r="D17" s="917"/>
      <c r="E17" s="213">
        <f t="shared" ref="E17:G18" si="9">SUM(E5,E8,E11,E14)</f>
        <v>64953044.170000017</v>
      </c>
      <c r="F17" s="213">
        <f t="shared" si="9"/>
        <v>50229491.75</v>
      </c>
      <c r="G17" s="214">
        <f t="shared" si="9"/>
        <v>17136589.509999998</v>
      </c>
      <c r="H17" s="214">
        <f>SUM(H5,H8,H11,H14)</f>
        <v>207295875.40099996</v>
      </c>
      <c r="I17" s="390">
        <f t="shared" si="2"/>
        <v>0.29312565003208535</v>
      </c>
      <c r="J17" s="387">
        <f t="shared" si="3"/>
        <v>2.7903133603157673</v>
      </c>
      <c r="L17" s="6"/>
      <c r="T17" s="6"/>
      <c r="U17" s="6"/>
    </row>
    <row r="18" spans="2:21" ht="16.5" customHeight="1" thickBot="1">
      <c r="B18" s="899"/>
      <c r="C18" s="920" t="s">
        <v>51</v>
      </c>
      <c r="D18" s="921"/>
      <c r="E18" s="215">
        <f t="shared" si="9"/>
        <v>179889.41734756599</v>
      </c>
      <c r="F18" s="215">
        <f t="shared" si="9"/>
        <v>142810.25952233898</v>
      </c>
      <c r="G18" s="216">
        <f t="shared" si="9"/>
        <v>45873.761219384003</v>
      </c>
      <c r="H18" s="216">
        <f>SUM(H6,H9,H12,H15)</f>
        <v>576517.26267356204</v>
      </c>
      <c r="I18" s="509">
        <f t="shared" si="2"/>
        <v>0.25963931407481922</v>
      </c>
      <c r="J18" s="510">
        <f t="shared" si="3"/>
        <v>2.9214010921684257</v>
      </c>
      <c r="L18" s="6"/>
      <c r="T18" s="6"/>
      <c r="U18" s="6"/>
    </row>
    <row r="19" spans="2:21" ht="16.5" customHeight="1" thickTop="1">
      <c r="B19" s="899" t="s">
        <v>411</v>
      </c>
      <c r="C19" s="914" t="s">
        <v>108</v>
      </c>
      <c r="D19" s="915"/>
      <c r="E19" s="54">
        <f>E16/20</f>
        <v>184168.05</v>
      </c>
      <c r="F19" s="54">
        <f>F16/22</f>
        <v>117385.09090909091</v>
      </c>
      <c r="G19" s="54">
        <f>G16/20</f>
        <v>58533.85</v>
      </c>
      <c r="H19" s="511">
        <f>H16/118</f>
        <v>98720.940677966108</v>
      </c>
      <c r="I19" s="205">
        <f>(E19/F19)-1</f>
        <v>0.56892198637584435</v>
      </c>
      <c r="J19" s="491">
        <f t="shared" si="3"/>
        <v>2.1463512138702647</v>
      </c>
      <c r="L19" s="6"/>
      <c r="T19" s="6"/>
      <c r="U19" s="6"/>
    </row>
    <row r="20" spans="2:21" ht="16.5" customHeight="1">
      <c r="B20" s="899"/>
      <c r="C20" s="916" t="s">
        <v>47</v>
      </c>
      <c r="D20" s="917"/>
      <c r="E20" s="84">
        <f>E17/20</f>
        <v>3247652.2085000006</v>
      </c>
      <c r="F20" s="84">
        <f>F17/22</f>
        <v>2283158.7159090908</v>
      </c>
      <c r="G20" s="84">
        <f>G17/20</f>
        <v>856829.47549999994</v>
      </c>
      <c r="H20" s="511">
        <f>H17/118</f>
        <v>1756744.7067881352</v>
      </c>
      <c r="I20" s="205">
        <f>(E20/F20)-1</f>
        <v>0.42243821503529388</v>
      </c>
      <c r="J20" s="491">
        <f t="shared" si="3"/>
        <v>2.7903133603157668</v>
      </c>
      <c r="L20" s="6"/>
      <c r="T20" s="6"/>
      <c r="U20" s="6"/>
    </row>
    <row r="21" spans="2:21" ht="16.5" customHeight="1">
      <c r="B21" s="900"/>
      <c r="C21" s="920" t="s">
        <v>51</v>
      </c>
      <c r="D21" s="921"/>
      <c r="E21" s="57">
        <f>E18/20</f>
        <v>8994.4708673782989</v>
      </c>
      <c r="F21" s="57">
        <f>F18/22</f>
        <v>6491.3754328335899</v>
      </c>
      <c r="G21" s="57">
        <f>G18/20</f>
        <v>2293.6880609692003</v>
      </c>
      <c r="H21" s="512">
        <f>H18/118</f>
        <v>4885.7395141827292</v>
      </c>
      <c r="I21" s="206">
        <f>(E21/F21)-1</f>
        <v>0.38560324548230107</v>
      </c>
      <c r="J21" s="492">
        <f t="shared" si="3"/>
        <v>2.9214010921684248</v>
      </c>
      <c r="L21" s="6"/>
      <c r="T21" s="6"/>
      <c r="U21" s="6"/>
    </row>
    <row r="22" spans="2:21" ht="16.5" customHeight="1"/>
    <row r="23" spans="2:21" ht="17.25" customHeight="1"/>
    <row r="24" spans="2:21" ht="17.25" customHeight="1">
      <c r="B24" s="89"/>
      <c r="C24" s="90" t="s">
        <v>413</v>
      </c>
      <c r="D24" s="570"/>
      <c r="E24" s="571"/>
      <c r="F24" s="572" t="s">
        <v>43</v>
      </c>
      <c r="G24" s="572"/>
      <c r="H24" s="562"/>
      <c r="I24" s="90" t="s">
        <v>1001</v>
      </c>
      <c r="J24" s="561" t="s">
        <v>61</v>
      </c>
      <c r="K24" s="562"/>
    </row>
    <row r="25" spans="2:21" ht="17.25" customHeight="1">
      <c r="B25" s="91"/>
      <c r="C25" s="92"/>
      <c r="D25" s="558"/>
      <c r="E25" s="559"/>
      <c r="F25" s="222" t="s">
        <v>1272</v>
      </c>
      <c r="G25" s="222" t="s">
        <v>1273</v>
      </c>
      <c r="H25" s="222" t="s">
        <v>1274</v>
      </c>
      <c r="I25" s="199" t="s">
        <v>1275</v>
      </c>
      <c r="J25" s="198" t="s">
        <v>44</v>
      </c>
      <c r="K25" s="566" t="s">
        <v>705</v>
      </c>
    </row>
    <row r="26" spans="2:21" ht="15.75" customHeight="1">
      <c r="B26" s="912" t="s">
        <v>48</v>
      </c>
      <c r="C26" s="901" t="s">
        <v>55</v>
      </c>
      <c r="D26" s="910" t="s">
        <v>108</v>
      </c>
      <c r="E26" s="911"/>
      <c r="F26" s="407">
        <v>2808</v>
      </c>
      <c r="G26" s="407">
        <v>3471</v>
      </c>
      <c r="H26" s="407">
        <v>1272</v>
      </c>
      <c r="I26" s="401">
        <v>15739</v>
      </c>
      <c r="J26" s="219">
        <f t="shared" ref="J26:J31" si="10">F26/G26-1</f>
        <v>-0.1910112359550562</v>
      </c>
      <c r="K26" s="220">
        <f t="shared" ref="K26:K31" si="11">F26/H26-1</f>
        <v>1.2075471698113209</v>
      </c>
    </row>
    <row r="27" spans="2:21" ht="15.75" customHeight="1">
      <c r="B27" s="907"/>
      <c r="C27" s="899"/>
      <c r="D27" s="904" t="s">
        <v>47</v>
      </c>
      <c r="E27" s="905"/>
      <c r="F27" s="407">
        <v>3811.127</v>
      </c>
      <c r="G27" s="407">
        <v>3258.7869999999998</v>
      </c>
      <c r="H27" s="407">
        <v>1120.943</v>
      </c>
      <c r="I27" s="402">
        <v>32562.253000000001</v>
      </c>
      <c r="J27" s="219">
        <f t="shared" si="10"/>
        <v>0.16949251362546858</v>
      </c>
      <c r="K27" s="220">
        <f t="shared" si="11"/>
        <v>2.3999293452031014</v>
      </c>
    </row>
    <row r="28" spans="2:21" ht="15.75" customHeight="1">
      <c r="B28" s="907"/>
      <c r="C28" s="899"/>
      <c r="D28" s="908" t="s">
        <v>51</v>
      </c>
      <c r="E28" s="909"/>
      <c r="F28" s="59">
        <v>3707.150935181</v>
      </c>
      <c r="G28" s="59">
        <v>3157.3610967989998</v>
      </c>
      <c r="H28" s="59">
        <v>1126.0192038529999</v>
      </c>
      <c r="I28" s="403">
        <v>31469.299767687</v>
      </c>
      <c r="J28" s="317">
        <f t="shared" si="10"/>
        <v>0.17412954094461641</v>
      </c>
      <c r="K28" s="319">
        <f t="shared" si="11"/>
        <v>2.2922626208291232</v>
      </c>
    </row>
    <row r="29" spans="2:21" ht="15.75" customHeight="1">
      <c r="B29" s="907"/>
      <c r="C29" s="899" t="s">
        <v>56</v>
      </c>
      <c r="D29" s="910" t="s">
        <v>108</v>
      </c>
      <c r="E29" s="911"/>
      <c r="F29" s="407">
        <v>797</v>
      </c>
      <c r="G29" s="407">
        <v>663</v>
      </c>
      <c r="H29" s="407">
        <v>1013</v>
      </c>
      <c r="I29" s="402">
        <v>4472</v>
      </c>
      <c r="J29" s="316">
        <f t="shared" si="10"/>
        <v>0.20211161387631971</v>
      </c>
      <c r="K29" s="318">
        <f t="shared" si="11"/>
        <v>-0.21322803553800596</v>
      </c>
    </row>
    <row r="30" spans="2:21" ht="15.75" customHeight="1">
      <c r="B30" s="907"/>
      <c r="C30" s="899"/>
      <c r="D30" s="904" t="s">
        <v>47</v>
      </c>
      <c r="E30" s="905"/>
      <c r="F30" s="407">
        <v>3594.3820000000001</v>
      </c>
      <c r="G30" s="407">
        <v>2235.84</v>
      </c>
      <c r="H30" s="407">
        <v>7907.4790000000003</v>
      </c>
      <c r="I30" s="402">
        <v>16049.076999999999</v>
      </c>
      <c r="J30" s="219">
        <f t="shared" si="10"/>
        <v>0.60762040217546875</v>
      </c>
      <c r="K30" s="220">
        <f t="shared" si="11"/>
        <v>-0.54544526770162782</v>
      </c>
    </row>
    <row r="31" spans="2:21" ht="15.75" customHeight="1">
      <c r="B31" s="907"/>
      <c r="C31" s="899"/>
      <c r="D31" s="908" t="s">
        <v>51</v>
      </c>
      <c r="E31" s="909"/>
      <c r="F31" s="407">
        <v>3548.4222229540001</v>
      </c>
      <c r="G31" s="407">
        <v>2211.0540675500001</v>
      </c>
      <c r="H31" s="407">
        <v>7885.5189107369997</v>
      </c>
      <c r="I31" s="403">
        <v>15977.314343759001</v>
      </c>
      <c r="J31" s="317">
        <f t="shared" si="10"/>
        <v>0.60485547369987924</v>
      </c>
      <c r="K31" s="319">
        <f t="shared" si="11"/>
        <v>-0.55000777207921803</v>
      </c>
    </row>
    <row r="32" spans="2:21" ht="15.75" customHeight="1">
      <c r="B32" s="907"/>
      <c r="C32" s="902" t="s">
        <v>699</v>
      </c>
      <c r="D32" s="910" t="s">
        <v>108</v>
      </c>
      <c r="E32" s="911"/>
      <c r="F32" s="298"/>
      <c r="G32" s="298"/>
      <c r="H32" s="298"/>
      <c r="I32" s="414"/>
      <c r="J32" s="414" t="s">
        <v>109</v>
      </c>
      <c r="K32" s="415" t="s">
        <v>109</v>
      </c>
    </row>
    <row r="33" spans="2:11" ht="15.75" customHeight="1">
      <c r="B33" s="907"/>
      <c r="C33" s="902"/>
      <c r="D33" s="904" t="s">
        <v>47</v>
      </c>
      <c r="E33" s="905"/>
      <c r="F33" s="689"/>
      <c r="G33" s="563"/>
      <c r="H33" s="689"/>
      <c r="I33" s="416"/>
      <c r="J33" s="416" t="s">
        <v>109</v>
      </c>
      <c r="K33" s="417" t="s">
        <v>109</v>
      </c>
    </row>
    <row r="34" spans="2:11" ht="15.75" customHeight="1">
      <c r="B34" s="913"/>
      <c r="C34" s="903"/>
      <c r="D34" s="908" t="s">
        <v>51</v>
      </c>
      <c r="E34" s="909"/>
      <c r="F34" s="691"/>
      <c r="G34" s="564"/>
      <c r="H34" s="691"/>
      <c r="I34" s="418"/>
      <c r="J34" s="418" t="s">
        <v>109</v>
      </c>
      <c r="K34" s="419" t="s">
        <v>109</v>
      </c>
    </row>
    <row r="35" spans="2:11" ht="15.75" customHeight="1">
      <c r="B35" s="912" t="s">
        <v>49</v>
      </c>
      <c r="C35" s="901" t="s">
        <v>414</v>
      </c>
      <c r="D35" s="910" t="s">
        <v>108</v>
      </c>
      <c r="E35" s="911"/>
      <c r="F35" s="407">
        <v>310</v>
      </c>
      <c r="G35" s="407">
        <v>173</v>
      </c>
      <c r="H35" s="407">
        <v>197</v>
      </c>
      <c r="I35" s="401">
        <v>1049</v>
      </c>
      <c r="J35" s="316">
        <f>F35/G35-1</f>
        <v>0.79190751445086716</v>
      </c>
      <c r="K35" s="318">
        <f>F35/H35-1</f>
        <v>0.57360406091370564</v>
      </c>
    </row>
    <row r="36" spans="2:11" ht="15.75" customHeight="1">
      <c r="B36" s="907"/>
      <c r="C36" s="899"/>
      <c r="D36" s="904" t="s">
        <v>47</v>
      </c>
      <c r="E36" s="905"/>
      <c r="F36" s="407">
        <v>75.307000000000002</v>
      </c>
      <c r="G36" s="407">
        <v>55.835000000000001</v>
      </c>
      <c r="H36" s="407">
        <v>134.52799999999999</v>
      </c>
      <c r="I36" s="402">
        <v>347.08</v>
      </c>
      <c r="J36" s="219">
        <f>F36/G36-1</f>
        <v>0.34874182860213132</v>
      </c>
      <c r="K36" s="220">
        <f>F36/H36-1</f>
        <v>-0.44021318981921975</v>
      </c>
    </row>
    <row r="37" spans="2:11" ht="15.75" customHeight="1">
      <c r="B37" s="907"/>
      <c r="C37" s="899"/>
      <c r="D37" s="908" t="s">
        <v>51</v>
      </c>
      <c r="E37" s="909"/>
      <c r="F37" s="59">
        <v>10.499798029999999</v>
      </c>
      <c r="G37" s="59">
        <v>3.25505282</v>
      </c>
      <c r="H37" s="59">
        <v>11.37083</v>
      </c>
      <c r="I37" s="403">
        <v>28.774004458</v>
      </c>
      <c r="J37" s="317">
        <f>F37/G37-1</f>
        <v>2.2256920580477706</v>
      </c>
      <c r="K37" s="319">
        <f>F37/H37-1</f>
        <v>-7.6602321026697284E-2</v>
      </c>
    </row>
    <row r="38" spans="2:11" ht="15.75" customHeight="1">
      <c r="B38" s="907"/>
      <c r="C38" s="899" t="s">
        <v>813</v>
      </c>
      <c r="D38" s="910" t="s">
        <v>108</v>
      </c>
      <c r="E38" s="911"/>
      <c r="F38" s="407"/>
      <c r="G38" s="407"/>
      <c r="H38" s="407"/>
      <c r="I38" s="402">
        <v>9</v>
      </c>
      <c r="J38" s="316" t="s">
        <v>109</v>
      </c>
      <c r="K38" s="318" t="s">
        <v>109</v>
      </c>
    </row>
    <row r="39" spans="2:11" ht="15.75" customHeight="1">
      <c r="B39" s="907"/>
      <c r="C39" s="899"/>
      <c r="D39" s="904" t="s">
        <v>47</v>
      </c>
      <c r="E39" s="905"/>
      <c r="F39" s="407"/>
      <c r="G39" s="407"/>
      <c r="H39" s="407"/>
      <c r="I39" s="402">
        <v>0.7</v>
      </c>
      <c r="J39" s="219" t="s">
        <v>109</v>
      </c>
      <c r="K39" s="220" t="s">
        <v>109</v>
      </c>
    </row>
    <row r="40" spans="2:11" ht="15.75" customHeight="1">
      <c r="B40" s="907"/>
      <c r="C40" s="899"/>
      <c r="D40" s="908" t="s">
        <v>51</v>
      </c>
      <c r="E40" s="909"/>
      <c r="F40" s="59"/>
      <c r="G40" s="59"/>
      <c r="H40" s="59"/>
      <c r="I40" s="403">
        <v>6.0000000000000001E-3</v>
      </c>
      <c r="J40" s="317" t="s">
        <v>109</v>
      </c>
      <c r="K40" s="319" t="s">
        <v>109</v>
      </c>
    </row>
    <row r="41" spans="2:11" ht="15.75" customHeight="1">
      <c r="B41" s="907"/>
      <c r="C41" s="899" t="s">
        <v>57</v>
      </c>
      <c r="D41" s="910" t="s">
        <v>108</v>
      </c>
      <c r="E41" s="911"/>
      <c r="F41" s="407">
        <v>1402</v>
      </c>
      <c r="G41" s="407"/>
      <c r="H41" s="407">
        <v>24</v>
      </c>
      <c r="I41" s="401">
        <v>1402</v>
      </c>
      <c r="J41" s="316" t="s">
        <v>109</v>
      </c>
      <c r="K41" s="318" t="s">
        <v>109</v>
      </c>
    </row>
    <row r="42" spans="2:11" ht="15.75" customHeight="1">
      <c r="B42" s="907"/>
      <c r="C42" s="899"/>
      <c r="D42" s="904" t="s">
        <v>47</v>
      </c>
      <c r="E42" s="905"/>
      <c r="F42" s="407">
        <v>1400000</v>
      </c>
      <c r="G42" s="407"/>
      <c r="H42" s="407">
        <v>1665800</v>
      </c>
      <c r="I42" s="402">
        <v>1400000</v>
      </c>
      <c r="J42" s="219" t="s">
        <v>109</v>
      </c>
      <c r="K42" s="220" t="s">
        <v>109</v>
      </c>
    </row>
    <row r="43" spans="2:11" ht="15.75" customHeight="1">
      <c r="B43" s="907"/>
      <c r="C43" s="900"/>
      <c r="D43" s="908" t="s">
        <v>51</v>
      </c>
      <c r="E43" s="909"/>
      <c r="F43" s="59">
        <v>1.4</v>
      </c>
      <c r="G43" s="59"/>
      <c r="H43" s="59">
        <v>49.553649999999998</v>
      </c>
      <c r="I43" s="403">
        <v>1.4</v>
      </c>
      <c r="J43" s="317" t="s">
        <v>109</v>
      </c>
      <c r="K43" s="319" t="s">
        <v>109</v>
      </c>
    </row>
    <row r="44" spans="2:11" ht="15.75" customHeight="1">
      <c r="B44" s="907" t="s">
        <v>0</v>
      </c>
      <c r="C44" s="901" t="s">
        <v>58</v>
      </c>
      <c r="D44" s="910" t="s">
        <v>108</v>
      </c>
      <c r="E44" s="911"/>
      <c r="F44" s="87">
        <v>55139</v>
      </c>
      <c r="G44" s="87">
        <v>28567</v>
      </c>
      <c r="H44" s="87">
        <v>6979</v>
      </c>
      <c r="I44" s="402">
        <v>160720</v>
      </c>
      <c r="J44" s="316">
        <f t="shared" ref="J44:J64" si="12">F44/G44-1</f>
        <v>0.93016417544719432</v>
      </c>
      <c r="K44" s="318">
        <f t="shared" ref="K44:K61" si="13">F44/H44-1</f>
        <v>6.9007021063189571</v>
      </c>
    </row>
    <row r="45" spans="2:11" ht="15.75" customHeight="1">
      <c r="B45" s="907"/>
      <c r="C45" s="899"/>
      <c r="D45" s="904" t="s">
        <v>47</v>
      </c>
      <c r="E45" s="905"/>
      <c r="F45" s="407">
        <v>1734924.487</v>
      </c>
      <c r="G45" s="407">
        <v>1818573.996</v>
      </c>
      <c r="H45" s="407">
        <v>154563.364</v>
      </c>
      <c r="I45" s="402">
        <v>6815275.1979999999</v>
      </c>
      <c r="J45" s="219">
        <f t="shared" si="12"/>
        <v>-4.5997308431765416E-2</v>
      </c>
      <c r="K45" s="220">
        <f t="shared" si="13"/>
        <v>10.224681205825721</v>
      </c>
    </row>
    <row r="46" spans="2:11" ht="15.75" customHeight="1">
      <c r="B46" s="907"/>
      <c r="C46" s="899"/>
      <c r="D46" s="908" t="s">
        <v>51</v>
      </c>
      <c r="E46" s="909"/>
      <c r="F46" s="59">
        <v>758.34217408799998</v>
      </c>
      <c r="G46" s="59">
        <v>345.41703588199999</v>
      </c>
      <c r="H46" s="59">
        <v>309.37272091099999</v>
      </c>
      <c r="I46" s="403">
        <v>2028.521182043</v>
      </c>
      <c r="J46" s="317">
        <f t="shared" si="12"/>
        <v>1.1954394118159879</v>
      </c>
      <c r="K46" s="319">
        <f t="shared" si="13"/>
        <v>1.4512250849232409</v>
      </c>
    </row>
    <row r="47" spans="2:11" ht="15.75" customHeight="1">
      <c r="B47" s="907"/>
      <c r="C47" s="899" t="s">
        <v>59</v>
      </c>
      <c r="D47" s="910" t="s">
        <v>108</v>
      </c>
      <c r="E47" s="911"/>
      <c r="F47" s="87">
        <v>2071516</v>
      </c>
      <c r="G47" s="87">
        <v>1324581</v>
      </c>
      <c r="H47" s="87">
        <v>451585</v>
      </c>
      <c r="I47" s="401">
        <v>5737730</v>
      </c>
      <c r="J47" s="316">
        <f t="shared" si="12"/>
        <v>0.56390284927837553</v>
      </c>
      <c r="K47" s="318">
        <f t="shared" si="13"/>
        <v>3.5872117098663594</v>
      </c>
    </row>
    <row r="48" spans="2:11" ht="15.75" customHeight="1">
      <c r="B48" s="907"/>
      <c r="C48" s="899"/>
      <c r="D48" s="904" t="s">
        <v>47</v>
      </c>
      <c r="E48" s="905"/>
      <c r="F48" s="407">
        <v>41974923.582000002</v>
      </c>
      <c r="G48" s="407">
        <v>26782454.473999999</v>
      </c>
      <c r="H48" s="407">
        <v>9922582.8159999996</v>
      </c>
      <c r="I48" s="402">
        <v>124922354.499</v>
      </c>
      <c r="J48" s="219">
        <f t="shared" si="12"/>
        <v>0.56725454803810527</v>
      </c>
      <c r="K48" s="220">
        <f t="shared" si="13"/>
        <v>3.2302416981913353</v>
      </c>
    </row>
    <row r="49" spans="2:11" ht="15.75" customHeight="1">
      <c r="B49" s="907"/>
      <c r="C49" s="900"/>
      <c r="D49" s="908" t="s">
        <v>51</v>
      </c>
      <c r="E49" s="909"/>
      <c r="F49" s="59">
        <v>103067.123236684</v>
      </c>
      <c r="G49" s="59">
        <v>75749.509477063999</v>
      </c>
      <c r="H49" s="59">
        <v>22005.613355140002</v>
      </c>
      <c r="I49" s="403">
        <v>299219.83237801201</v>
      </c>
      <c r="J49" s="317">
        <f t="shared" si="12"/>
        <v>0.36063089976696716</v>
      </c>
      <c r="K49" s="319">
        <f t="shared" si="13"/>
        <v>3.6836741868233318</v>
      </c>
    </row>
    <row r="50" spans="2:11" ht="15.75" customHeight="1">
      <c r="B50" s="907" t="s">
        <v>1</v>
      </c>
      <c r="C50" s="901" t="s">
        <v>58</v>
      </c>
      <c r="D50" s="910" t="s">
        <v>108</v>
      </c>
      <c r="E50" s="911"/>
      <c r="F50" s="87">
        <v>24938</v>
      </c>
      <c r="G50" s="87">
        <v>28265</v>
      </c>
      <c r="H50" s="87">
        <v>10279</v>
      </c>
      <c r="I50" s="402">
        <v>102817</v>
      </c>
      <c r="J50" s="316">
        <f t="shared" si="12"/>
        <v>-0.11770741199363166</v>
      </c>
      <c r="K50" s="318">
        <f t="shared" si="13"/>
        <v>1.4261114894444984</v>
      </c>
    </row>
    <row r="51" spans="2:11" ht="15.75" customHeight="1">
      <c r="B51" s="907"/>
      <c r="C51" s="899"/>
      <c r="D51" s="904" t="s">
        <v>47</v>
      </c>
      <c r="E51" s="905"/>
      <c r="F51" s="407">
        <v>333673.83600000001</v>
      </c>
      <c r="G51" s="407">
        <v>388598.22399999999</v>
      </c>
      <c r="H51" s="407">
        <v>176212.55</v>
      </c>
      <c r="I51" s="402">
        <v>3168361.4339999999</v>
      </c>
      <c r="J51" s="219">
        <f t="shared" si="12"/>
        <v>-0.141339781316139</v>
      </c>
      <c r="K51" s="220">
        <f t="shared" si="13"/>
        <v>0.89358723882039071</v>
      </c>
    </row>
    <row r="52" spans="2:11" ht="15.75" customHeight="1">
      <c r="B52" s="907"/>
      <c r="C52" s="899"/>
      <c r="D52" s="908" t="s">
        <v>51</v>
      </c>
      <c r="E52" s="909"/>
      <c r="F52" s="59">
        <v>388.84538105399997</v>
      </c>
      <c r="G52" s="59">
        <v>497.165638591</v>
      </c>
      <c r="H52" s="59">
        <v>156.656186926</v>
      </c>
      <c r="I52" s="403">
        <v>1791.9531121550001</v>
      </c>
      <c r="J52" s="317">
        <f t="shared" si="12"/>
        <v>-0.21787559141051405</v>
      </c>
      <c r="K52" s="319">
        <f t="shared" si="13"/>
        <v>1.4821578303682297</v>
      </c>
    </row>
    <row r="53" spans="2:11" ht="15.75" customHeight="1">
      <c r="B53" s="907"/>
      <c r="C53" s="899" t="s">
        <v>59</v>
      </c>
      <c r="D53" s="910" t="s">
        <v>108</v>
      </c>
      <c r="E53" s="911"/>
      <c r="F53" s="407">
        <v>1505066</v>
      </c>
      <c r="G53" s="407">
        <v>1175595</v>
      </c>
      <c r="H53" s="87">
        <v>691291</v>
      </c>
      <c r="I53" s="401">
        <v>5519920</v>
      </c>
      <c r="J53" s="316">
        <f t="shared" si="12"/>
        <v>0.28025893271066993</v>
      </c>
      <c r="K53" s="318">
        <f t="shared" si="13"/>
        <v>1.1771815342598124</v>
      </c>
    </row>
    <row r="54" spans="2:11" ht="15.75" customHeight="1">
      <c r="B54" s="907"/>
      <c r="C54" s="899"/>
      <c r="D54" s="904" t="s">
        <v>47</v>
      </c>
      <c r="E54" s="905"/>
      <c r="F54" s="407">
        <v>18981374.794</v>
      </c>
      <c r="G54" s="407">
        <v>20797367.482999999</v>
      </c>
      <c r="H54" s="407">
        <v>4831459.7699999996</v>
      </c>
      <c r="I54" s="402">
        <v>68633148.172999993</v>
      </c>
      <c r="J54" s="219">
        <f t="shared" si="12"/>
        <v>-8.7318392122676669E-2</v>
      </c>
      <c r="K54" s="220">
        <f t="shared" si="13"/>
        <v>2.9287038902530282</v>
      </c>
    </row>
    <row r="55" spans="2:11" ht="15.75" customHeight="1">
      <c r="B55" s="907"/>
      <c r="C55" s="900"/>
      <c r="D55" s="908" t="s">
        <v>51</v>
      </c>
      <c r="E55" s="909"/>
      <c r="F55" s="407">
        <v>63319.040770457003</v>
      </c>
      <c r="G55" s="407">
        <v>56608.756250384999</v>
      </c>
      <c r="H55" s="59">
        <v>12059.691599529</v>
      </c>
      <c r="I55" s="403">
        <v>203753.122916352</v>
      </c>
      <c r="J55" s="317">
        <f t="shared" si="12"/>
        <v>0.11853792530597018</v>
      </c>
      <c r="K55" s="319">
        <f t="shared" si="13"/>
        <v>4.250469321531404</v>
      </c>
    </row>
    <row r="56" spans="2:11" ht="15.75" customHeight="1">
      <c r="B56" s="907" t="s">
        <v>50</v>
      </c>
      <c r="C56" s="901" t="s">
        <v>415</v>
      </c>
      <c r="D56" s="910" t="s">
        <v>108</v>
      </c>
      <c r="E56" s="911"/>
      <c r="F56" s="87">
        <v>21385</v>
      </c>
      <c r="G56" s="87">
        <v>21233</v>
      </c>
      <c r="H56" s="87">
        <v>8037</v>
      </c>
      <c r="I56" s="402">
        <v>105213</v>
      </c>
      <c r="J56" s="316">
        <f t="shared" si="12"/>
        <v>7.158668110959443E-3</v>
      </c>
      <c r="K56" s="318">
        <f t="shared" si="13"/>
        <v>1.6608187134502925</v>
      </c>
    </row>
    <row r="57" spans="2:11" ht="15.75" customHeight="1">
      <c r="B57" s="907"/>
      <c r="C57" s="899"/>
      <c r="D57" s="904" t="s">
        <v>47</v>
      </c>
      <c r="E57" s="905"/>
      <c r="F57" s="407">
        <v>520666.65500000003</v>
      </c>
      <c r="G57" s="407">
        <v>436947.11099999998</v>
      </c>
      <c r="H57" s="407">
        <v>376808.06</v>
      </c>
      <c r="I57" s="402">
        <v>2307776.9870000002</v>
      </c>
      <c r="J57" s="219">
        <f t="shared" si="12"/>
        <v>0.1916010928837566</v>
      </c>
      <c r="K57" s="220">
        <f t="shared" si="13"/>
        <v>0.38178215986144259</v>
      </c>
    </row>
    <row r="58" spans="2:11" ht="15.75" customHeight="1">
      <c r="B58" s="907"/>
      <c r="C58" s="900"/>
      <c r="D58" s="908" t="s">
        <v>51</v>
      </c>
      <c r="E58" s="909"/>
      <c r="F58" s="59">
        <v>5088.5928291179998</v>
      </c>
      <c r="G58" s="59">
        <v>4237.740903248</v>
      </c>
      <c r="H58" s="59">
        <v>2269.9647622880002</v>
      </c>
      <c r="I58" s="403">
        <v>22247.038969096</v>
      </c>
      <c r="J58" s="317">
        <f t="shared" si="12"/>
        <v>0.20077960056922484</v>
      </c>
      <c r="K58" s="319">
        <f t="shared" si="13"/>
        <v>1.2417056483242397</v>
      </c>
    </row>
    <row r="59" spans="2:11" ht="15.75" customHeight="1">
      <c r="B59" s="91"/>
      <c r="C59" s="901" t="s">
        <v>42</v>
      </c>
      <c r="D59" s="910" t="s">
        <v>108</v>
      </c>
      <c r="E59" s="911"/>
      <c r="F59" s="95">
        <v>3683361</v>
      </c>
      <c r="G59" s="95">
        <v>2582548</v>
      </c>
      <c r="H59" s="95">
        <v>1170677</v>
      </c>
      <c r="I59" s="401">
        <v>11649071</v>
      </c>
      <c r="J59" s="230">
        <f t="shared" si="12"/>
        <v>0.42625074151574327</v>
      </c>
      <c r="K59" s="386">
        <f t="shared" si="13"/>
        <v>2.1463512138702647</v>
      </c>
    </row>
    <row r="60" spans="2:11" ht="15.75" customHeight="1">
      <c r="B60" s="91"/>
      <c r="C60" s="899"/>
      <c r="D60" s="904" t="s">
        <v>47</v>
      </c>
      <c r="E60" s="905"/>
      <c r="F60" s="84">
        <v>64953044.170000002</v>
      </c>
      <c r="G60" s="84">
        <v>50229491.75</v>
      </c>
      <c r="H60" s="84">
        <v>17136589.510000002</v>
      </c>
      <c r="I60" s="402">
        <v>207295875.40099999</v>
      </c>
      <c r="J60" s="217">
        <f t="shared" si="12"/>
        <v>0.29312565003208513</v>
      </c>
      <c r="K60" s="387">
        <f t="shared" si="13"/>
        <v>2.7903133603157655</v>
      </c>
    </row>
    <row r="61" spans="2:11" ht="15.75" customHeight="1">
      <c r="B61" s="93"/>
      <c r="C61" s="900"/>
      <c r="D61" s="908" t="s">
        <v>51</v>
      </c>
      <c r="E61" s="909"/>
      <c r="F61" s="57">
        <v>179889.41734756599</v>
      </c>
      <c r="G61" s="57">
        <v>142810.25952233901</v>
      </c>
      <c r="H61" s="57">
        <v>45873.761219384003</v>
      </c>
      <c r="I61" s="403">
        <v>576517.26267356204</v>
      </c>
      <c r="J61" s="218">
        <f t="shared" si="12"/>
        <v>0.25963931407481899</v>
      </c>
      <c r="K61" s="388">
        <f t="shared" si="13"/>
        <v>2.9214010921684257</v>
      </c>
    </row>
    <row r="62" spans="2:11" ht="15.75" customHeight="1">
      <c r="C62" s="901" t="s">
        <v>411</v>
      </c>
      <c r="D62" s="910" t="s">
        <v>108</v>
      </c>
      <c r="E62" s="911"/>
      <c r="F62" s="211">
        <f>F59/20</f>
        <v>184168.05</v>
      </c>
      <c r="G62" s="211">
        <f>G59/22</f>
        <v>117388.54545454546</v>
      </c>
      <c r="H62" s="212">
        <f>H59/20</f>
        <v>58533.85</v>
      </c>
      <c r="I62" s="699">
        <f>I59/118</f>
        <v>98720.940677966108</v>
      </c>
      <c r="J62" s="230">
        <f t="shared" si="12"/>
        <v>0.56887581566731749</v>
      </c>
      <c r="K62" s="567">
        <f>(F62/H62)-1</f>
        <v>2.1463512138702647</v>
      </c>
    </row>
    <row r="63" spans="2:11" ht="15.75" customHeight="1">
      <c r="C63" s="899"/>
      <c r="D63" s="904" t="s">
        <v>47</v>
      </c>
      <c r="E63" s="905"/>
      <c r="F63" s="213">
        <f>F60/20</f>
        <v>3247652.2085000002</v>
      </c>
      <c r="G63" s="213">
        <f>G60/22</f>
        <v>2283158.7159090908</v>
      </c>
      <c r="H63" s="214">
        <f>H60/20</f>
        <v>856829.47550000006</v>
      </c>
      <c r="I63" s="511">
        <f>I60/118</f>
        <v>1756744.7067881355</v>
      </c>
      <c r="J63" s="217">
        <f t="shared" si="12"/>
        <v>0.42243821503529366</v>
      </c>
      <c r="K63" s="567">
        <f>(F63/H63)-1</f>
        <v>2.7903133603157655</v>
      </c>
    </row>
    <row r="64" spans="2:11" ht="15.75" customHeight="1">
      <c r="C64" s="900"/>
      <c r="D64" s="908" t="s">
        <v>51</v>
      </c>
      <c r="E64" s="909"/>
      <c r="F64" s="215">
        <f>F61/20</f>
        <v>8994.4708673782989</v>
      </c>
      <c r="G64" s="215">
        <f>G61/22</f>
        <v>6491.3754328335917</v>
      </c>
      <c r="H64" s="216">
        <f>H61/20</f>
        <v>2293.6880609692003</v>
      </c>
      <c r="I64" s="512">
        <f>I61/118</f>
        <v>4885.7395141827292</v>
      </c>
      <c r="J64" s="218">
        <f t="shared" si="12"/>
        <v>0.38560324548230063</v>
      </c>
      <c r="K64" s="568">
        <f>(F64/H64)-1</f>
        <v>2.9214010921684248</v>
      </c>
    </row>
  </sheetData>
  <mergeCells count="84">
    <mergeCell ref="D64:E64"/>
    <mergeCell ref="D56:E56"/>
    <mergeCell ref="D57:E57"/>
    <mergeCell ref="D58:E58"/>
    <mergeCell ref="D59:E59"/>
    <mergeCell ref="D60:E60"/>
    <mergeCell ref="D54:E54"/>
    <mergeCell ref="D55:E55"/>
    <mergeCell ref="D61:E61"/>
    <mergeCell ref="D62:E62"/>
    <mergeCell ref="D63:E63"/>
    <mergeCell ref="D45:E45"/>
    <mergeCell ref="D46:E46"/>
    <mergeCell ref="D51:E51"/>
    <mergeCell ref="D52:E52"/>
    <mergeCell ref="D53:E53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C4:D4"/>
    <mergeCell ref="C5:D5"/>
    <mergeCell ref="C6:D6"/>
    <mergeCell ref="B7:B9"/>
    <mergeCell ref="C7:D7"/>
    <mergeCell ref="C8:D8"/>
    <mergeCell ref="C9:D9"/>
    <mergeCell ref="B4:B6"/>
    <mergeCell ref="I2:J2"/>
    <mergeCell ref="C19:D19"/>
    <mergeCell ref="C20:D20"/>
    <mergeCell ref="B19:B21"/>
    <mergeCell ref="B16:B18"/>
    <mergeCell ref="C2:D2"/>
    <mergeCell ref="C3:D3"/>
    <mergeCell ref="C16:D16"/>
    <mergeCell ref="C17:D17"/>
    <mergeCell ref="C18:D18"/>
    <mergeCell ref="B10:B12"/>
    <mergeCell ref="C10:D10"/>
    <mergeCell ref="C12:D12"/>
    <mergeCell ref="C21:D21"/>
    <mergeCell ref="C13:D13"/>
    <mergeCell ref="C14:D14"/>
    <mergeCell ref="C11:D11"/>
    <mergeCell ref="B13:B15"/>
    <mergeCell ref="B44:B49"/>
    <mergeCell ref="B50:B55"/>
    <mergeCell ref="B56:B58"/>
    <mergeCell ref="D49:E49"/>
    <mergeCell ref="D50:E50"/>
    <mergeCell ref="C15:D15"/>
    <mergeCell ref="D26:E26"/>
    <mergeCell ref="B26:B34"/>
    <mergeCell ref="D47:E47"/>
    <mergeCell ref="B35:B43"/>
    <mergeCell ref="D48:E48"/>
    <mergeCell ref="D27:E27"/>
    <mergeCell ref="D28:E28"/>
    <mergeCell ref="D29:E29"/>
    <mergeCell ref="C53:C55"/>
    <mergeCell ref="C56:C58"/>
    <mergeCell ref="C59:C61"/>
    <mergeCell ref="C62:C64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N69"/>
  <sheetViews>
    <sheetView showGridLines="0" rightToLeft="1" topLeftCell="A16" zoomScaleNormal="100" workbookViewId="0">
      <selection activeCell="M31" sqref="M31"/>
    </sheetView>
  </sheetViews>
  <sheetFormatPr defaultRowHeight="17.25"/>
  <cols>
    <col min="1" max="1" width="3.5703125" style="337" customWidth="1"/>
    <col min="2" max="2" width="5.140625" customWidth="1"/>
    <col min="3" max="3" width="26.85546875" style="3" customWidth="1"/>
    <col min="4" max="4" width="9.5703125" style="2" customWidth="1"/>
    <col min="5" max="5" width="9.42578125" style="2" customWidth="1"/>
    <col min="6" max="6" width="8.5703125" style="2" customWidth="1"/>
    <col min="7" max="7" width="15.42578125" style="2" bestFit="1" customWidth="1"/>
    <col min="8" max="8" width="16.140625" customWidth="1"/>
    <col min="9" max="9" width="13.140625" style="337" customWidth="1"/>
    <col min="10" max="10" width="9.42578125" style="337" customWidth="1"/>
    <col min="11" max="11" width="7.42578125" style="337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1" spans="2:12" s="337" customFormat="1">
      <c r="C1" s="3"/>
      <c r="D1" s="2"/>
      <c r="E1" s="2"/>
      <c r="F1" s="2"/>
      <c r="G1" s="2"/>
    </row>
    <row r="2" spans="2:12" ht="36.75" customHeight="1">
      <c r="B2" s="223" t="s">
        <v>63</v>
      </c>
      <c r="C2" s="223" t="s">
        <v>416</v>
      </c>
      <c r="D2" s="897" t="s">
        <v>43</v>
      </c>
      <c r="E2" s="897"/>
      <c r="F2" s="897"/>
      <c r="G2" s="895" t="s">
        <v>61</v>
      </c>
      <c r="H2" s="896"/>
      <c r="I2" s="90" t="s">
        <v>1001</v>
      </c>
      <c r="J2" s="475" t="s">
        <v>647</v>
      </c>
    </row>
    <row r="3" spans="2:12" ht="34.5" customHeight="1">
      <c r="B3" s="226"/>
      <c r="C3" s="202"/>
      <c r="D3" s="166" t="s">
        <v>1272</v>
      </c>
      <c r="E3" s="166" t="s">
        <v>1273</v>
      </c>
      <c r="F3" s="195" t="s">
        <v>1274</v>
      </c>
      <c r="G3" s="266" t="s">
        <v>44</v>
      </c>
      <c r="H3" s="267" t="s">
        <v>705</v>
      </c>
      <c r="I3" s="195" t="s">
        <v>1275</v>
      </c>
      <c r="J3" s="476" t="s">
        <v>1272</v>
      </c>
    </row>
    <row r="4" spans="2:12" ht="19.5" customHeight="1">
      <c r="B4" s="163">
        <v>1</v>
      </c>
      <c r="C4" s="225" t="s">
        <v>34</v>
      </c>
      <c r="D4" s="227">
        <v>40080.653594722004</v>
      </c>
      <c r="E4" s="227">
        <v>42161.488640891002</v>
      </c>
      <c r="F4" s="227">
        <v>2678.3783516950002</v>
      </c>
      <c r="G4" s="65">
        <v>-4.9353927321979518E-2</v>
      </c>
      <c r="H4" s="224">
        <v>13.964522681926971</v>
      </c>
      <c r="I4" s="401">
        <v>120185.90495511801</v>
      </c>
      <c r="J4" s="480">
        <v>2.6135550942906444E-2</v>
      </c>
    </row>
    <row r="5" spans="2:12">
      <c r="B5" s="163">
        <v>2</v>
      </c>
      <c r="C5" s="225" t="s">
        <v>28</v>
      </c>
      <c r="D5" s="227">
        <v>25049.461516912001</v>
      </c>
      <c r="E5" s="227">
        <v>34042.624516500997</v>
      </c>
      <c r="F5" s="227">
        <v>7195.6366925230004</v>
      </c>
      <c r="G5" s="65">
        <v>-0.26417360962372</v>
      </c>
      <c r="H5" s="224">
        <v>2.4812015374457332</v>
      </c>
      <c r="I5" s="402">
        <v>107360.928445831</v>
      </c>
      <c r="J5" s="480">
        <v>2.5570726720698461E-2</v>
      </c>
      <c r="L5" s="337"/>
    </row>
    <row r="6" spans="2:12" ht="17.25" customHeight="1">
      <c r="B6" s="163">
        <v>3</v>
      </c>
      <c r="C6" s="225" t="s">
        <v>11</v>
      </c>
      <c r="D6" s="227">
        <v>15393.589580902</v>
      </c>
      <c r="E6" s="227">
        <v>2700.1631131600002</v>
      </c>
      <c r="F6" s="227">
        <v>349.15227330699997</v>
      </c>
      <c r="G6" s="65">
        <v>4.7009850648936862</v>
      </c>
      <c r="H6" s="224">
        <v>43.088470154014551</v>
      </c>
      <c r="I6" s="402">
        <v>28983.503739191001</v>
      </c>
      <c r="J6" s="480">
        <v>4.3708824535029528E-2</v>
      </c>
      <c r="L6" s="337"/>
    </row>
    <row r="7" spans="2:12">
      <c r="B7" s="163">
        <v>4</v>
      </c>
      <c r="C7" s="225" t="s">
        <v>27</v>
      </c>
      <c r="D7" s="227">
        <v>14497.226769964</v>
      </c>
      <c r="E7" s="227">
        <v>12908.014139196999</v>
      </c>
      <c r="F7" s="227">
        <v>3701.0894435619998</v>
      </c>
      <c r="G7" s="65">
        <v>0.1231182902055501</v>
      </c>
      <c r="H7" s="224">
        <v>2.9170160546056918</v>
      </c>
      <c r="I7" s="402">
        <v>41145.832378566003</v>
      </c>
      <c r="J7" s="480">
        <v>2.4498569319986136E-2</v>
      </c>
      <c r="L7" s="337"/>
    </row>
    <row r="8" spans="2:12">
      <c r="B8" s="163">
        <v>5</v>
      </c>
      <c r="C8" s="225" t="s">
        <v>15</v>
      </c>
      <c r="D8" s="227">
        <v>12840.094832426001</v>
      </c>
      <c r="E8" s="227">
        <v>7256.2679371000004</v>
      </c>
      <c r="F8" s="227">
        <v>3862.389129789</v>
      </c>
      <c r="G8" s="65">
        <v>0.7695177388333323</v>
      </c>
      <c r="H8" s="224">
        <v>2.324391820957576</v>
      </c>
      <c r="I8" s="402">
        <v>47862.291765189999</v>
      </c>
      <c r="J8" s="480">
        <v>6.2390183193085744E-2</v>
      </c>
      <c r="L8" s="337"/>
    </row>
    <row r="9" spans="2:12">
      <c r="B9" s="163">
        <v>6</v>
      </c>
      <c r="C9" s="268" t="s">
        <v>8</v>
      </c>
      <c r="D9" s="272">
        <v>8816.7040166850002</v>
      </c>
      <c r="E9" s="272">
        <v>8647.5598050259996</v>
      </c>
      <c r="F9" s="272">
        <v>3113.5882447929998</v>
      </c>
      <c r="G9" s="65">
        <v>1.9559761999066172E-2</v>
      </c>
      <c r="H9" s="264">
        <v>1.8316859274599295</v>
      </c>
      <c r="I9" s="402">
        <v>37294.444225874999</v>
      </c>
      <c r="J9" s="480">
        <v>1.706125355053505E-2</v>
      </c>
      <c r="L9" s="337"/>
    </row>
    <row r="10" spans="2:12">
      <c r="B10" s="163">
        <v>7</v>
      </c>
      <c r="C10" s="268" t="s">
        <v>25</v>
      </c>
      <c r="D10" s="272">
        <v>6795.3944121980003</v>
      </c>
      <c r="E10" s="272">
        <v>5914.6820691720004</v>
      </c>
      <c r="F10" s="153">
        <v>1253.8942962450001</v>
      </c>
      <c r="G10" s="65">
        <v>0.1489027360602142</v>
      </c>
      <c r="H10" s="264">
        <v>4.4194316319549145</v>
      </c>
      <c r="I10" s="402">
        <v>21091.181166948001</v>
      </c>
      <c r="J10" s="480">
        <v>1.8668614680173955E-2</v>
      </c>
      <c r="L10" s="337"/>
    </row>
    <row r="11" spans="2:12">
      <c r="B11" s="163">
        <v>8</v>
      </c>
      <c r="C11" s="268" t="s">
        <v>23</v>
      </c>
      <c r="D11" s="272">
        <v>5203.4645471390004</v>
      </c>
      <c r="E11" s="272">
        <v>3806.872313758</v>
      </c>
      <c r="F11" s="272">
        <v>829.54001517300003</v>
      </c>
      <c r="G11" s="65">
        <v>0.36686080285218114</v>
      </c>
      <c r="H11" s="264">
        <v>5.272710721560335</v>
      </c>
      <c r="I11" s="402">
        <v>13181.539567465999</v>
      </c>
      <c r="J11" s="480">
        <v>4.8533319319704761E-2</v>
      </c>
      <c r="L11" s="337"/>
    </row>
    <row r="12" spans="2:12">
      <c r="B12" s="163">
        <v>9</v>
      </c>
      <c r="C12" s="329" t="s">
        <v>38</v>
      </c>
      <c r="D12" s="227">
        <v>4280.1482987019999</v>
      </c>
      <c r="E12" s="227">
        <v>2018.1406129239999</v>
      </c>
      <c r="F12" s="227">
        <v>459.96446440400001</v>
      </c>
      <c r="G12" s="65">
        <v>1.1208375032405056</v>
      </c>
      <c r="H12" s="224">
        <v>8.3053890679316105</v>
      </c>
      <c r="I12" s="402">
        <v>26895.748570023999</v>
      </c>
      <c r="J12" s="480">
        <v>1.3565034794699678E-2</v>
      </c>
      <c r="L12" s="337"/>
    </row>
    <row r="13" spans="2:12">
      <c r="B13" s="163">
        <v>10</v>
      </c>
      <c r="C13" s="329" t="s">
        <v>14</v>
      </c>
      <c r="D13" s="227">
        <v>4193.3370378540003</v>
      </c>
      <c r="E13" s="227">
        <v>1495.4475342210001</v>
      </c>
      <c r="F13" s="227">
        <v>209.27320550100001</v>
      </c>
      <c r="G13" s="65">
        <v>1.8040683085805278</v>
      </c>
      <c r="H13" s="224">
        <v>19.037620333741017</v>
      </c>
      <c r="I13" s="402">
        <v>6023.9841971140004</v>
      </c>
      <c r="J13" s="480">
        <v>3.4908191159755367E-2</v>
      </c>
      <c r="L13" s="337"/>
    </row>
    <row r="14" spans="2:12" ht="18">
      <c r="B14" s="156"/>
      <c r="C14" s="157" t="s">
        <v>42</v>
      </c>
      <c r="D14" s="158">
        <f>SUM(D4:D13)</f>
        <v>137150.07460750404</v>
      </c>
      <c r="E14" s="158">
        <f>SUM(E4:E13)</f>
        <v>120951.26068195001</v>
      </c>
      <c r="F14" s="158">
        <f>SUM(F4:F13)</f>
        <v>23652.906116992002</v>
      </c>
      <c r="G14" s="172">
        <f>D14/E14-1</f>
        <v>0.13392844220243361</v>
      </c>
      <c r="H14" s="107">
        <f>D14/F14-1</f>
        <v>4.7984449745469897</v>
      </c>
      <c r="I14" s="507">
        <f>SUM(I4:I13)</f>
        <v>450025.35901132307</v>
      </c>
      <c r="J14" s="710">
        <v>2.6963201376415898E-2</v>
      </c>
      <c r="L14" s="337"/>
    </row>
    <row r="15" spans="2:12" s="337" customFormat="1" ht="15"/>
    <row r="16" spans="2:12" s="337" customFormat="1" ht="15"/>
    <row r="17" spans="2:14" s="337" customFormat="1" ht="15"/>
    <row r="18" spans="2:14" s="337" customFormat="1" ht="15"/>
    <row r="19" spans="2:14" ht="18" customHeight="1">
      <c r="B19" s="706" t="s">
        <v>63</v>
      </c>
      <c r="C19" s="707"/>
      <c r="D19" s="922" t="s">
        <v>43</v>
      </c>
      <c r="E19" s="922"/>
      <c r="F19" s="922"/>
      <c r="G19" s="922" t="s">
        <v>61</v>
      </c>
      <c r="H19" s="922"/>
      <c r="I19" s="708"/>
    </row>
    <row r="20" spans="2:14" ht="30.75" customHeight="1">
      <c r="B20" s="253"/>
      <c r="C20" s="254" t="s">
        <v>3</v>
      </c>
      <c r="D20" s="254" t="s">
        <v>1272</v>
      </c>
      <c r="E20" s="254" t="s">
        <v>1273</v>
      </c>
      <c r="F20" s="254" t="s">
        <v>1274</v>
      </c>
      <c r="G20" s="254" t="s">
        <v>44</v>
      </c>
      <c r="H20" s="254" t="s">
        <v>705</v>
      </c>
      <c r="I20" s="254" t="s">
        <v>1276</v>
      </c>
      <c r="L20" s="346"/>
      <c r="M20" s="347" t="s">
        <v>1272</v>
      </c>
      <c r="N20" s="709" t="s">
        <v>1273</v>
      </c>
    </row>
    <row r="21" spans="2:14">
      <c r="B21" s="255">
        <v>1</v>
      </c>
      <c r="C21" s="569" t="s">
        <v>34</v>
      </c>
      <c r="D21" s="62">
        <v>40080.653594722004</v>
      </c>
      <c r="E21" s="60">
        <v>42161.488640891002</v>
      </c>
      <c r="F21" s="62">
        <v>2678.3783516950002</v>
      </c>
      <c r="G21" s="61">
        <f>Table3[[#This Row],[شهریورماه 1397]]/Table3[[#This Row],[مرداد‌ماه 1397]]-1</f>
        <v>-4.9353927321979518E-2</v>
      </c>
      <c r="H21" s="256">
        <f>Table3[[#This Row],[شهریورماه 1397]]/Table3[[#This Row],[شهریورماه 1396]]-1</f>
        <v>13.964522681926971</v>
      </c>
      <c r="I21" s="703">
        <v>120185.90495511801</v>
      </c>
      <c r="L21" s="397" t="s">
        <v>34</v>
      </c>
      <c r="M21" s="407">
        <v>40080.653594722004</v>
      </c>
      <c r="N21" s="392">
        <v>42161.488640891002</v>
      </c>
    </row>
    <row r="22" spans="2:14">
      <c r="B22" s="255">
        <v>2</v>
      </c>
      <c r="C22" s="569" t="s">
        <v>28</v>
      </c>
      <c r="D22" s="62">
        <v>25049.461516912001</v>
      </c>
      <c r="E22" s="60">
        <v>34042.624516500997</v>
      </c>
      <c r="F22" s="62">
        <v>7195.6366925230004</v>
      </c>
      <c r="G22" s="61">
        <f>Table3[[#This Row],[شهریورماه 1397]]/Table3[[#This Row],[مرداد‌ماه 1397]]-1</f>
        <v>-0.2641736096237195</v>
      </c>
      <c r="H22" s="256">
        <f>Table3[[#This Row],[شهریورماه 1397]]/Table3[[#This Row],[شهریورماه 1396]]-1</f>
        <v>2.4812015374457332</v>
      </c>
      <c r="I22" s="703">
        <v>107360.928445831</v>
      </c>
      <c r="L22" s="397" t="s">
        <v>28</v>
      </c>
      <c r="M22" s="391">
        <v>25049.461516912001</v>
      </c>
      <c r="N22" s="392">
        <v>34042.624516500997</v>
      </c>
    </row>
    <row r="23" spans="2:14">
      <c r="B23" s="255">
        <v>3</v>
      </c>
      <c r="C23" s="569" t="s">
        <v>11</v>
      </c>
      <c r="D23" s="62">
        <v>15393.589580902</v>
      </c>
      <c r="E23" s="60">
        <v>2700.1631131600002</v>
      </c>
      <c r="F23" s="62">
        <v>349.15227330699997</v>
      </c>
      <c r="G23" s="61">
        <f>Table3[[#This Row],[شهریورماه 1397]]/Table3[[#This Row],[مرداد‌ماه 1397]]-1</f>
        <v>4.7009850648936862</v>
      </c>
      <c r="H23" s="256">
        <f>Table3[[#This Row],[شهریورماه 1397]]/Table3[[#This Row],[شهریورماه 1396]]-1</f>
        <v>43.088470154014551</v>
      </c>
      <c r="I23" s="703">
        <v>28983.503739191001</v>
      </c>
      <c r="L23" s="397" t="s">
        <v>11</v>
      </c>
      <c r="M23" s="391">
        <v>15393.589580902</v>
      </c>
      <c r="N23" s="392">
        <v>2700.1631131600002</v>
      </c>
    </row>
    <row r="24" spans="2:14">
      <c r="B24" s="255">
        <v>4</v>
      </c>
      <c r="C24" s="569" t="s">
        <v>27</v>
      </c>
      <c r="D24" s="62">
        <v>14497.226769964</v>
      </c>
      <c r="E24" s="60">
        <v>12908.014139196999</v>
      </c>
      <c r="F24" s="62">
        <v>3701.0894435619998</v>
      </c>
      <c r="G24" s="61">
        <f>Table3[[#This Row],[شهریورماه 1397]]/Table3[[#This Row],[مرداد‌ماه 1397]]-1</f>
        <v>0.1231182902055501</v>
      </c>
      <c r="H24" s="256">
        <f>Table3[[#This Row],[شهریورماه 1397]]/Table3[[#This Row],[شهریورماه 1396]]-1</f>
        <v>2.9170160546056918</v>
      </c>
      <c r="I24" s="703">
        <v>41145.832378566003</v>
      </c>
      <c r="L24" s="397" t="s">
        <v>27</v>
      </c>
      <c r="M24" s="391">
        <v>14497.226769964</v>
      </c>
      <c r="N24" s="392">
        <v>12908.014139196999</v>
      </c>
    </row>
    <row r="25" spans="2:14">
      <c r="B25" s="255">
        <v>5</v>
      </c>
      <c r="C25" s="569" t="s">
        <v>15</v>
      </c>
      <c r="D25" s="62">
        <v>12840.094832426001</v>
      </c>
      <c r="E25" s="60">
        <v>7256.2679371000004</v>
      </c>
      <c r="F25" s="62">
        <v>3862.389129789</v>
      </c>
      <c r="G25" s="61">
        <f>Table3[[#This Row],[شهریورماه 1397]]/Table3[[#This Row],[مرداد‌ماه 1397]]-1</f>
        <v>0.7695177388333323</v>
      </c>
      <c r="H25" s="256">
        <f>Table3[[#This Row],[شهریورماه 1397]]/Table3[[#This Row],[شهریورماه 1396]]-1</f>
        <v>2.324391820957576</v>
      </c>
      <c r="I25" s="703">
        <v>47862.291765189999</v>
      </c>
      <c r="L25" s="397" t="s">
        <v>15</v>
      </c>
      <c r="M25" s="391">
        <v>12840.094832426001</v>
      </c>
      <c r="N25" s="392">
        <v>7256.2679371000004</v>
      </c>
    </row>
    <row r="26" spans="2:14">
      <c r="B26" s="255">
        <v>6</v>
      </c>
      <c r="C26" s="569" t="s">
        <v>8</v>
      </c>
      <c r="D26" s="62">
        <v>8816.7040166850002</v>
      </c>
      <c r="E26" s="60">
        <v>8647.5598050259996</v>
      </c>
      <c r="F26" s="62">
        <v>3113.5882447929998</v>
      </c>
      <c r="G26" s="61">
        <f>Table3[[#This Row],[شهریورماه 1397]]/Table3[[#This Row],[مرداد‌ماه 1397]]-1</f>
        <v>1.9559761999066172E-2</v>
      </c>
      <c r="H26" s="256">
        <f>Table3[[#This Row],[شهریورماه 1397]]/Table3[[#This Row],[شهریورماه 1396]]-1</f>
        <v>1.8316859274599295</v>
      </c>
      <c r="I26" s="703">
        <v>37294.444225874999</v>
      </c>
      <c r="L26" s="397" t="s">
        <v>8</v>
      </c>
      <c r="M26" s="391">
        <v>8816.7040166850002</v>
      </c>
      <c r="N26" s="392">
        <v>8647.5598050259996</v>
      </c>
    </row>
    <row r="27" spans="2:14">
      <c r="B27" s="255">
        <v>7</v>
      </c>
      <c r="C27" s="569" t="s">
        <v>25</v>
      </c>
      <c r="D27" s="62">
        <v>6795.3944121980003</v>
      </c>
      <c r="E27" s="60">
        <v>5914.6820691720004</v>
      </c>
      <c r="F27" s="62">
        <v>1253.8942962450001</v>
      </c>
      <c r="G27" s="61">
        <f>Table3[[#This Row],[شهریورماه 1397]]/Table3[[#This Row],[مرداد‌ماه 1397]]-1</f>
        <v>0.1489027360602142</v>
      </c>
      <c r="H27" s="256">
        <f>Table3[[#This Row],[شهریورماه 1397]]/Table3[[#This Row],[شهریورماه 1396]]-1</f>
        <v>4.4194316319549145</v>
      </c>
      <c r="I27" s="703">
        <v>21091.181166948001</v>
      </c>
      <c r="L27" s="397" t="s">
        <v>25</v>
      </c>
      <c r="M27" s="391">
        <v>6795.3944121980003</v>
      </c>
      <c r="N27" s="392">
        <v>5914.6820691720004</v>
      </c>
    </row>
    <row r="28" spans="2:14">
      <c r="B28" s="255">
        <v>8</v>
      </c>
      <c r="C28" s="569" t="s">
        <v>23</v>
      </c>
      <c r="D28" s="62">
        <v>5203.4645471390004</v>
      </c>
      <c r="E28" s="60">
        <v>3806.872313758</v>
      </c>
      <c r="F28" s="62">
        <v>829.54001517300003</v>
      </c>
      <c r="G28" s="61">
        <f>Table3[[#This Row],[شهریورماه 1397]]/Table3[[#This Row],[مرداد‌ماه 1397]]-1</f>
        <v>0.36686080285218114</v>
      </c>
      <c r="H28" s="256">
        <f>Table3[[#This Row],[شهریورماه 1397]]/Table3[[#This Row],[شهریورماه 1396]]-1</f>
        <v>5.272710721560335</v>
      </c>
      <c r="I28" s="703">
        <v>13181.539567465999</v>
      </c>
      <c r="L28" s="397" t="s">
        <v>23</v>
      </c>
      <c r="M28" s="391">
        <v>5203.4645471390004</v>
      </c>
      <c r="N28" s="392">
        <v>3806.872313758</v>
      </c>
    </row>
    <row r="29" spans="2:14">
      <c r="B29" s="255">
        <v>9</v>
      </c>
      <c r="C29" s="569" t="s">
        <v>53</v>
      </c>
      <c r="D29" s="62">
        <v>5088.5928291179998</v>
      </c>
      <c r="E29" s="60">
        <v>4237.740903248</v>
      </c>
      <c r="F29" s="62">
        <v>2269.9647622880002</v>
      </c>
      <c r="G29" s="61">
        <f>Table3[[#This Row],[شهریورماه 1397]]/Table3[[#This Row],[مرداد‌ماه 1397]]-1</f>
        <v>0.20077960056922484</v>
      </c>
      <c r="H29" s="256">
        <f>Table3[[#This Row],[شهریورماه 1397]]/Table3[[#This Row],[شهریورماه 1396]]-1</f>
        <v>1.2417056483242397</v>
      </c>
      <c r="I29" s="703">
        <v>22247.038969096</v>
      </c>
      <c r="L29" s="397" t="s">
        <v>38</v>
      </c>
      <c r="M29" s="391">
        <v>4280.1482987019999</v>
      </c>
      <c r="N29" s="392">
        <v>2018.1406129239999</v>
      </c>
    </row>
    <row r="30" spans="2:14">
      <c r="B30" s="255">
        <v>10</v>
      </c>
      <c r="C30" s="569" t="s">
        <v>38</v>
      </c>
      <c r="D30" s="62">
        <v>4280.1482987019999</v>
      </c>
      <c r="E30" s="60">
        <v>2018.1406129239999</v>
      </c>
      <c r="F30" s="62">
        <v>459.96446440400001</v>
      </c>
      <c r="G30" s="61">
        <f>Table3[[#This Row],[شهریورماه 1397]]/Table3[[#This Row],[مرداد‌ماه 1397]]-1</f>
        <v>1.1208375032405056</v>
      </c>
      <c r="H30" s="256">
        <f>Table3[[#This Row],[شهریورماه 1397]]/Table3[[#This Row],[شهریورماه 1396]]-1</f>
        <v>8.3053890679316105</v>
      </c>
      <c r="I30" s="703">
        <v>26895.748570023999</v>
      </c>
      <c r="L30" s="397" t="s">
        <v>14</v>
      </c>
      <c r="M30" s="391">
        <v>4193.3370378540003</v>
      </c>
      <c r="N30" s="392">
        <v>1495.4475342210001</v>
      </c>
    </row>
    <row r="31" spans="2:14">
      <c r="B31" s="255">
        <v>11</v>
      </c>
      <c r="C31" s="569" t="s">
        <v>14</v>
      </c>
      <c r="D31" s="62">
        <v>4193.3370378540003</v>
      </c>
      <c r="E31" s="60">
        <v>1495.4475342210001</v>
      </c>
      <c r="F31" s="62">
        <v>209.27320550100001</v>
      </c>
      <c r="G31" s="61">
        <f>Table3[[#This Row],[شهریورماه 1397]]/Table3[[#This Row],[مرداد‌ماه 1397]]-1</f>
        <v>1.8040683085805278</v>
      </c>
      <c r="H31" s="256">
        <f>Table3[[#This Row],[شهریورماه 1397]]/Table3[[#This Row],[شهریورماه 1396]]-1</f>
        <v>19.037620333741017</v>
      </c>
      <c r="I31" s="703">
        <v>6023.9841971140004</v>
      </c>
      <c r="L31" s="154" t="s">
        <v>110</v>
      </c>
      <c r="M31" s="59">
        <f>SUM(D21:D63)-D14-D29</f>
        <v>37650.749910943981</v>
      </c>
      <c r="N31" s="82">
        <f>SUM(E21:E63)-E14-E29</f>
        <v>17621.257937141061</v>
      </c>
    </row>
    <row r="32" spans="2:14" ht="15">
      <c r="B32" s="255">
        <v>12</v>
      </c>
      <c r="C32" s="569" t="s">
        <v>26</v>
      </c>
      <c r="D32" s="62">
        <v>3828.0554408789999</v>
      </c>
      <c r="E32" s="60">
        <v>4169.4997417639997</v>
      </c>
      <c r="F32" s="62">
        <v>360.31693482700001</v>
      </c>
      <c r="G32" s="61">
        <f>Table3[[#This Row],[شهریورماه 1397]]/Table3[[#This Row],[مرداد‌ماه 1397]]-1</f>
        <v>-8.1890951440746318E-2</v>
      </c>
      <c r="H32" s="256">
        <f>Table3[[#This Row],[شهریورماه 1397]]/Table3[[#This Row],[شهریورماه 1396]]-1</f>
        <v>9.6241341188056424</v>
      </c>
      <c r="I32" s="703">
        <v>11080.296896637001</v>
      </c>
    </row>
    <row r="33" spans="2:9" ht="15">
      <c r="B33" s="255">
        <v>13</v>
      </c>
      <c r="C33" s="569" t="s">
        <v>20</v>
      </c>
      <c r="D33" s="322">
        <v>3028.8297187439998</v>
      </c>
      <c r="E33" s="60">
        <v>1043.3812213389999</v>
      </c>
      <c r="F33" s="62">
        <v>310.02919008399999</v>
      </c>
      <c r="G33" s="61">
        <f>Table3[[#This Row],[شهریورماه 1397]]/Table3[[#This Row],[مرداد‌ماه 1397]]-1</f>
        <v>1.9028984390355608</v>
      </c>
      <c r="H33" s="256">
        <f>Table3[[#This Row],[شهریورماه 1397]]/Table3[[#This Row],[شهریورماه 1396]]-1</f>
        <v>8.7694985363260862</v>
      </c>
      <c r="I33" s="703">
        <v>6001.6159454870003</v>
      </c>
    </row>
    <row r="34" spans="2:9" ht="15">
      <c r="B34" s="255">
        <v>14</v>
      </c>
      <c r="C34" s="569" t="s">
        <v>72</v>
      </c>
      <c r="D34" s="62">
        <v>2815.1746884959998</v>
      </c>
      <c r="E34" s="60">
        <v>62.030537852999998</v>
      </c>
      <c r="F34" s="62">
        <v>1163.4521554089999</v>
      </c>
      <c r="G34" s="61">
        <f>Table3[[#This Row],[شهریورماه 1397]]/Table3[[#This Row],[مرداد‌ماه 1397]]-1</f>
        <v>44.383689807226922</v>
      </c>
      <c r="H34" s="256">
        <f>Table3[[#This Row],[شهریورماه 1397]]/Table3[[#This Row],[شهریورماه 1396]]-1</f>
        <v>1.4196737918340556</v>
      </c>
      <c r="I34" s="703">
        <v>2877.205226349</v>
      </c>
    </row>
    <row r="35" spans="2:9" ht="15">
      <c r="B35" s="255">
        <v>15</v>
      </c>
      <c r="C35" s="569" t="s">
        <v>24</v>
      </c>
      <c r="D35" s="62">
        <v>2518.9326290909999</v>
      </c>
      <c r="E35" s="60">
        <v>1012.279285134</v>
      </c>
      <c r="F35" s="62">
        <v>331.42871832200001</v>
      </c>
      <c r="G35" s="61">
        <f>Table3[[#This Row],[شهریورماه 1397]]/Table3[[#This Row],[مرداد‌ماه 1397]]-1</f>
        <v>1.4883771367084306</v>
      </c>
      <c r="H35" s="256">
        <f>Table3[[#This Row],[شهریورماه 1397]]/Table3[[#This Row],[شهریورماه 1396]]-1</f>
        <v>6.6002243916706327</v>
      </c>
      <c r="I35" s="703">
        <v>4929.8352932349999</v>
      </c>
    </row>
    <row r="36" spans="2:9" ht="15">
      <c r="B36" s="255">
        <v>16</v>
      </c>
      <c r="C36" s="569" t="s">
        <v>17</v>
      </c>
      <c r="D36" s="62">
        <v>2432.130678168</v>
      </c>
      <c r="E36" s="60">
        <v>2019.5541559599999</v>
      </c>
      <c r="F36" s="62">
        <v>1380.7865665899999</v>
      </c>
      <c r="G36" s="61">
        <f>Table3[[#This Row],[شهریورماه 1397]]/Table3[[#This Row],[مرداد‌ماه 1397]]-1</f>
        <v>0.20429089311144555</v>
      </c>
      <c r="H36" s="256">
        <f>Table3[[#This Row],[شهریورماه 1397]]/Table3[[#This Row],[شهریورماه 1396]]-1</f>
        <v>0.76140957409109711</v>
      </c>
      <c r="I36" s="703">
        <v>13301.164822160999</v>
      </c>
    </row>
    <row r="37" spans="2:9" ht="15">
      <c r="B37" s="255">
        <v>17</v>
      </c>
      <c r="C37" s="569" t="s">
        <v>33</v>
      </c>
      <c r="D37" s="62">
        <v>2291.967116882</v>
      </c>
      <c r="E37" s="60">
        <v>515.54362927600005</v>
      </c>
      <c r="F37" s="62">
        <v>902.84242411299999</v>
      </c>
      <c r="G37" s="61">
        <f>Table3[[#This Row],[شهریورماه 1397]]/Table3[[#This Row],[مرداد‌ماه 1397]]-1</f>
        <v>3.4457287157261689</v>
      </c>
      <c r="H37" s="256">
        <f>Table3[[#This Row],[شهریورماه 1397]]/Table3[[#This Row],[شهریورماه 1396]]-1</f>
        <v>1.5386125592555637</v>
      </c>
      <c r="I37" s="703">
        <v>6029.7353134169998</v>
      </c>
    </row>
    <row r="38" spans="2:9" ht="15">
      <c r="B38" s="255">
        <v>18</v>
      </c>
      <c r="C38" s="569" t="s">
        <v>40</v>
      </c>
      <c r="D38" s="62">
        <v>2055.0440463360001</v>
      </c>
      <c r="E38" s="60">
        <v>595.47714594900003</v>
      </c>
      <c r="F38" s="62">
        <v>3146.360358765</v>
      </c>
      <c r="G38" s="61">
        <f>Table3[[#This Row],[شهریورماه 1397]]/Table3[[#This Row],[مرداد‌ماه 1397]]-1</f>
        <v>2.4510880229684004</v>
      </c>
      <c r="H38" s="256">
        <f>Table3[[#This Row],[شهریورماه 1397]]/Table3[[#This Row],[شهریورماه 1396]]-1</f>
        <v>-0.34685038838251836</v>
      </c>
      <c r="I38" s="703">
        <v>4268.9352940389999</v>
      </c>
    </row>
    <row r="39" spans="2:9" ht="15">
      <c r="B39" s="255">
        <v>19</v>
      </c>
      <c r="C39" s="569" t="s">
        <v>35</v>
      </c>
      <c r="D39" s="62">
        <v>2045.986059826</v>
      </c>
      <c r="E39" s="60">
        <v>422.11308238200002</v>
      </c>
      <c r="F39" s="62">
        <v>358.28508090999998</v>
      </c>
      <c r="G39" s="61">
        <f>Table3[[#This Row],[شهریورماه 1397]]/Table3[[#This Row],[مرداد‌ماه 1397]]-1</f>
        <v>3.8470093565459367</v>
      </c>
      <c r="H39" s="256" t="s">
        <v>109</v>
      </c>
      <c r="I39" s="703">
        <v>4188.5460849809997</v>
      </c>
    </row>
    <row r="40" spans="2:9" ht="15">
      <c r="B40" s="255">
        <v>20</v>
      </c>
      <c r="C40" s="569" t="s">
        <v>21</v>
      </c>
      <c r="D40" s="62">
        <v>1946.9472600300001</v>
      </c>
      <c r="E40" s="60">
        <v>873.72811239400005</v>
      </c>
      <c r="F40" s="62">
        <v>438.97494374399997</v>
      </c>
      <c r="G40" s="61">
        <f>Table3[[#This Row],[شهریورماه 1397]]/Table3[[#This Row],[مرداد‌ماه 1397]]-1</f>
        <v>1.2283216396636227</v>
      </c>
      <c r="H40" s="256">
        <f>Table3[[#This Row],[شهریورماه 1397]]/Table3[[#This Row],[شهریورماه 1396]]-1</f>
        <v>3.4352127331563933</v>
      </c>
      <c r="I40" s="703">
        <v>4554.3694275050002</v>
      </c>
    </row>
    <row r="41" spans="2:9" ht="15">
      <c r="B41" s="255">
        <v>21</v>
      </c>
      <c r="C41" s="569" t="s">
        <v>22</v>
      </c>
      <c r="D41" s="62">
        <v>1880.061718986</v>
      </c>
      <c r="E41" s="60">
        <v>829.31632397099997</v>
      </c>
      <c r="F41" s="62">
        <v>194.70583418800001</v>
      </c>
      <c r="G41" s="61">
        <f>Table3[[#This Row],[شهریورماه 1397]]/Table3[[#This Row],[مرداد‌ماه 1397]]-1</f>
        <v>1.2670019444254219</v>
      </c>
      <c r="H41" s="256">
        <f>Table3[[#This Row],[شهریورماه 1397]]/Table3[[#This Row],[شهریورماه 1396]]-1</f>
        <v>8.655908498204985</v>
      </c>
      <c r="I41" s="703">
        <v>4202.7051384309998</v>
      </c>
    </row>
    <row r="42" spans="2:9" ht="15">
      <c r="B42" s="255">
        <v>22</v>
      </c>
      <c r="C42" s="569" t="s">
        <v>41</v>
      </c>
      <c r="D42" s="62">
        <v>1722.1195399999999</v>
      </c>
      <c r="E42" s="60">
        <v>30.575377249999999</v>
      </c>
      <c r="F42" s="62">
        <v>13.77658025</v>
      </c>
      <c r="G42" s="61">
        <f>Table3[[#This Row],[شهریورماه 1397]]/Table3[[#This Row],[مرداد‌ماه 1397]]-1</f>
        <v>55.32373808241401</v>
      </c>
      <c r="H42" s="256">
        <f>Table3[[#This Row],[شهریورماه 1397]]/Table3[[#This Row],[شهریورماه 1396]]-1</f>
        <v>124.00341222198448</v>
      </c>
      <c r="I42" s="703">
        <v>1793.371975306</v>
      </c>
    </row>
    <row r="43" spans="2:9" ht="15">
      <c r="B43" s="255">
        <v>23</v>
      </c>
      <c r="C43" s="569" t="s">
        <v>54</v>
      </c>
      <c r="D43" s="62">
        <v>1619.928841891</v>
      </c>
      <c r="E43" s="60">
        <v>1201.9400238390001</v>
      </c>
      <c r="F43" s="62">
        <v>5158.1292990379998</v>
      </c>
      <c r="G43" s="61">
        <f>Table3[[#This Row],[شهریورماه 1397]]/Table3[[#This Row],[مرداد‌ماه 1397]]-1</f>
        <v>0.34776179323569112</v>
      </c>
      <c r="H43" s="256">
        <f>Table3[[#This Row],[شهریورماه 1397]]/Table3[[#This Row],[شهریورماه 1396]]-1</f>
        <v>-0.68594644531436622</v>
      </c>
      <c r="I43" s="703">
        <v>9550.7524237449998</v>
      </c>
    </row>
    <row r="44" spans="2:9" ht="15">
      <c r="B44" s="255">
        <v>24</v>
      </c>
      <c r="C44" s="569" t="s">
        <v>9</v>
      </c>
      <c r="D44" s="62">
        <v>1371.851323765</v>
      </c>
      <c r="E44" s="60">
        <v>630.138940693</v>
      </c>
      <c r="F44" s="62">
        <v>462.61655792599998</v>
      </c>
      <c r="G44" s="61">
        <f>Table3[[#This Row],[شهریورماه 1397]]/Table3[[#This Row],[مرداد‌ماه 1397]]-1</f>
        <v>1.1770616528734066</v>
      </c>
      <c r="H44" s="256">
        <f>Table3[[#This Row],[شهریورماه 1397]]/Table3[[#This Row],[شهریورماه 1396]]-1</f>
        <v>1.9654176882800658</v>
      </c>
      <c r="I44" s="703">
        <v>3951.7921804030002</v>
      </c>
    </row>
    <row r="45" spans="2:9" ht="15">
      <c r="B45" s="255">
        <v>25</v>
      </c>
      <c r="C45" s="569" t="s">
        <v>29</v>
      </c>
      <c r="D45" s="62">
        <v>1185.4957500590001</v>
      </c>
      <c r="E45" s="60">
        <v>731.43778730199995</v>
      </c>
      <c r="F45" s="62">
        <v>441.15227006499998</v>
      </c>
      <c r="G45" s="61">
        <f>Table3[[#This Row],[شهریورماه 1397]]/Table3[[#This Row],[مرداد‌ماه 1397]]-1</f>
        <v>0.62077454930493814</v>
      </c>
      <c r="H45" s="256">
        <f>Table3[[#This Row],[شهریورماه 1397]]/Table3[[#This Row],[شهریورماه 1396]]-1</f>
        <v>1.6872711090987416</v>
      </c>
      <c r="I45" s="703">
        <v>3724.6396786209998</v>
      </c>
    </row>
    <row r="46" spans="2:9" ht="15">
      <c r="B46" s="255">
        <v>26</v>
      </c>
      <c r="C46" s="569" t="s">
        <v>32</v>
      </c>
      <c r="D46" s="62">
        <v>1137.330188853</v>
      </c>
      <c r="E46" s="60">
        <v>504.09252399299999</v>
      </c>
      <c r="F46" s="62">
        <v>349.249401202</v>
      </c>
      <c r="G46" s="61">
        <f>Table3[[#This Row],[شهریورماه 1397]]/Table3[[#This Row],[مرداد‌ماه 1397]]-1</f>
        <v>1.2561933270583348</v>
      </c>
      <c r="H46" s="256" t="s">
        <v>109</v>
      </c>
      <c r="I46" s="703">
        <v>3212.38644755</v>
      </c>
    </row>
    <row r="47" spans="2:9" ht="15">
      <c r="B47" s="255">
        <v>27</v>
      </c>
      <c r="C47" s="569" t="s">
        <v>13</v>
      </c>
      <c r="D47" s="62">
        <v>1046.1281899190001</v>
      </c>
      <c r="E47" s="60">
        <v>258.51701250500003</v>
      </c>
      <c r="F47" s="62">
        <v>720.78267368800005</v>
      </c>
      <c r="G47" s="61">
        <f>Table3[[#This Row],[شهریورماه 1397]]/Table3[[#This Row],[مرداد‌ماه 1397]]-1</f>
        <v>3.0466512427253383</v>
      </c>
      <c r="H47" s="256">
        <f>Table3[[#This Row],[شهریورماه 1397]]/Table3[[#This Row],[شهریورماه 1396]]-1</f>
        <v>0.4513781034251525</v>
      </c>
      <c r="I47" s="703">
        <v>2639.9391690769999</v>
      </c>
    </row>
    <row r="48" spans="2:9" ht="15">
      <c r="B48" s="255">
        <v>28</v>
      </c>
      <c r="C48" s="569" t="s">
        <v>7</v>
      </c>
      <c r="D48" s="62">
        <v>984.90784926200001</v>
      </c>
      <c r="E48" s="60">
        <v>1229.570195431</v>
      </c>
      <c r="F48" s="62">
        <v>2787.9715426819998</v>
      </c>
      <c r="G48" s="61">
        <f>Table3[[#This Row],[شهریورماه 1397]]/Table3[[#This Row],[مرداد‌ماه 1397]]-1</f>
        <v>-0.19898200776023101</v>
      </c>
      <c r="H48" s="256">
        <f>Table3[[#This Row],[شهریورماه 1397]]/Table3[[#This Row],[شهریورماه 1396]]-1</f>
        <v>-0.64672959024734922</v>
      </c>
      <c r="I48" s="703">
        <v>5994.9655570860004</v>
      </c>
    </row>
    <row r="49" spans="2:13" ht="15">
      <c r="B49" s="255">
        <v>29</v>
      </c>
      <c r="C49" s="569" t="s">
        <v>31</v>
      </c>
      <c r="D49" s="62">
        <v>879.75154403199997</v>
      </c>
      <c r="E49" s="60">
        <v>285.49222862699997</v>
      </c>
      <c r="F49" s="62">
        <v>328.56851261100002</v>
      </c>
      <c r="G49" s="61">
        <f>Table3[[#This Row],[شهریورماه 1397]]/Table3[[#This Row],[مرداد‌ماه 1397]]-1</f>
        <v>2.0815253650263421</v>
      </c>
      <c r="H49" s="256">
        <f>Table3[[#This Row],[شهریورماه 1397]]/Table3[[#This Row],[شهریورماه 1396]]-1</f>
        <v>1.6775284613883819</v>
      </c>
      <c r="I49" s="703">
        <v>2109.931821572</v>
      </c>
    </row>
    <row r="50" spans="2:13" ht="15">
      <c r="B50" s="255">
        <v>30</v>
      </c>
      <c r="C50" s="569" t="s">
        <v>79</v>
      </c>
      <c r="D50" s="62">
        <v>703.61893930600002</v>
      </c>
      <c r="E50" s="60">
        <v>224.327040815</v>
      </c>
      <c r="F50" s="62">
        <v>62.630590701000003</v>
      </c>
      <c r="G50" s="61">
        <f>Table3[[#This Row],[شهریورماه 1397]]/Table3[[#This Row],[مرداد‌ماه 1397]]-1</f>
        <v>2.1365765658464095</v>
      </c>
      <c r="H50" s="256">
        <f>Table3[[#This Row],[شهریورماه 1397]]/Table3[[#This Row],[شهریورماه 1396]]-1</f>
        <v>10.234429237065548</v>
      </c>
      <c r="I50" s="703">
        <v>2677.057416444</v>
      </c>
    </row>
    <row r="51" spans="2:13" ht="15">
      <c r="B51" s="255">
        <v>31</v>
      </c>
      <c r="C51" s="569" t="s">
        <v>30</v>
      </c>
      <c r="D51" s="62">
        <v>378.63504104700002</v>
      </c>
      <c r="E51" s="60">
        <v>179.069983968</v>
      </c>
      <c r="F51" s="62">
        <v>303.303708239</v>
      </c>
      <c r="G51" s="61">
        <f>Table3[[#This Row],[شهریورماه 1397]]/Table3[[#This Row],[مرداد‌ماه 1397]]-1</f>
        <v>1.1144528672916088</v>
      </c>
      <c r="H51" s="256">
        <f>Table3[[#This Row],[شهریورماه 1397]]/Table3[[#This Row],[شهریورماه 1396]]-1</f>
        <v>0.24836931023817144</v>
      </c>
      <c r="I51" s="703">
        <v>1170.135072582</v>
      </c>
    </row>
    <row r="52" spans="2:13" ht="15">
      <c r="B52" s="255">
        <v>32</v>
      </c>
      <c r="C52" s="569" t="s">
        <v>6</v>
      </c>
      <c r="D52" s="62">
        <v>366.07765039999998</v>
      </c>
      <c r="E52" s="60">
        <v>164.4815308</v>
      </c>
      <c r="F52" s="62">
        <v>118.247266381</v>
      </c>
      <c r="G52" s="61">
        <f>Table3[[#This Row],[شهریورماه 1397]]/Table3[[#This Row],[مرداد‌ماه 1397]]-1</f>
        <v>1.2256459349538105</v>
      </c>
      <c r="H52" s="256">
        <f>Table3[[#This Row],[شهریورماه 1397]]/Table3[[#This Row],[شهریورماه 1396]]-1</f>
        <v>2.095865651730799</v>
      </c>
      <c r="I52" s="703">
        <v>922.48731374900001</v>
      </c>
    </row>
    <row r="53" spans="2:13" ht="15">
      <c r="B53" s="255">
        <v>33</v>
      </c>
      <c r="C53" s="569" t="s">
        <v>12</v>
      </c>
      <c r="D53" s="62">
        <v>353.40025098500001</v>
      </c>
      <c r="E53" s="60">
        <v>174.648320211</v>
      </c>
      <c r="F53" s="62">
        <v>230.406702682</v>
      </c>
      <c r="G53" s="61">
        <f>Table3[[#This Row],[شهریورماه 1397]]/Table3[[#This Row],[مرداد‌ماه 1397]]-1</f>
        <v>1.0234964215976556</v>
      </c>
      <c r="H53" s="256">
        <f>Table3[[#This Row],[شهریورماه 1397]]/Table3[[#This Row],[شهریورماه 1396]]-1</f>
        <v>0.53381063515652927</v>
      </c>
      <c r="I53" s="703">
        <v>1561.8352913440001</v>
      </c>
    </row>
    <row r="54" spans="2:13" ht="15">
      <c r="B54" s="255">
        <v>34</v>
      </c>
      <c r="C54" s="569" t="s">
        <v>5</v>
      </c>
      <c r="D54" s="62">
        <v>334.34622771199997</v>
      </c>
      <c r="E54" s="60">
        <v>201.278281792</v>
      </c>
      <c r="F54" s="62">
        <v>37.264492269999998</v>
      </c>
      <c r="G54" s="61">
        <f>Table3[[#This Row],[شهریورماه 1397]]/Table3[[#This Row],[مرداد‌ماه 1397]]-1</f>
        <v>0.66111427788076882</v>
      </c>
      <c r="H54" s="256">
        <f>Table3[[#This Row],[شهریورماه 1397]]/Table3[[#This Row],[شهریورماه 1396]]-1</f>
        <v>7.9722469660794868</v>
      </c>
      <c r="I54" s="703">
        <v>816.33081327900004</v>
      </c>
    </row>
    <row r="55" spans="2:13" ht="18.75" customHeight="1">
      <c r="B55" s="255">
        <v>35</v>
      </c>
      <c r="C55" s="569" t="s">
        <v>36</v>
      </c>
      <c r="D55" s="62">
        <v>309.049639824</v>
      </c>
      <c r="E55" s="60">
        <v>145.627749967</v>
      </c>
      <c r="F55" s="62">
        <v>310.90105944099997</v>
      </c>
      <c r="G55" s="61">
        <f>Table3[[#This Row],[شهریورماه 1397]]/Table3[[#This Row],[مرداد‌ماه 1397]]-1</f>
        <v>1.1221892111498821</v>
      </c>
      <c r="H55" s="256" t="s">
        <v>109</v>
      </c>
      <c r="I55" s="703">
        <v>973.80221354000003</v>
      </c>
    </row>
    <row r="56" spans="2:13" ht="15">
      <c r="B56" s="255">
        <v>36</v>
      </c>
      <c r="C56" s="569" t="s">
        <v>19</v>
      </c>
      <c r="D56" s="62">
        <v>224.72265901700001</v>
      </c>
      <c r="E56" s="60">
        <v>21.770936168999999</v>
      </c>
      <c r="F56" s="62"/>
      <c r="G56" s="61">
        <f>Table3[[#This Row],[شهریورماه 1397]]/Table3[[#This Row],[مرداد‌ماه 1397]]-1</f>
        <v>9.3221403651436159</v>
      </c>
      <c r="H56" s="256" t="e">
        <f>Table3[[#This Row],[شهریورماه 1397]]/Table3[[#This Row],[شهریورماه 1396]]-1</f>
        <v>#DIV/0!</v>
      </c>
      <c r="I56" s="703">
        <v>298.127952365</v>
      </c>
    </row>
    <row r="57" spans="2:13" ht="15">
      <c r="B57" s="255">
        <v>37</v>
      </c>
      <c r="C57" s="569" t="s">
        <v>10</v>
      </c>
      <c r="D57" s="62">
        <v>73.189406653999995</v>
      </c>
      <c r="E57" s="60">
        <v>22.263639486999999</v>
      </c>
      <c r="F57" s="62">
        <v>18.234990351</v>
      </c>
      <c r="G57" s="61">
        <f>Table3[[#This Row],[شهریورماه 1397]]/Table3[[#This Row],[مرداد‌ماه 1397]]-1</f>
        <v>2.2873963260470576</v>
      </c>
      <c r="H57" s="256">
        <f>Table3[[#This Row],[شهریورماه 1397]]/Table3[[#This Row],[شهریورماه 1396]]-1</f>
        <v>3.0136794835203364</v>
      </c>
      <c r="I57" s="703">
        <v>209.54852076200001</v>
      </c>
      <c r="L57" s="337"/>
    </row>
    <row r="58" spans="2:13" ht="15">
      <c r="B58" s="255">
        <v>38</v>
      </c>
      <c r="C58" s="569" t="s">
        <v>37</v>
      </c>
      <c r="D58" s="322">
        <v>61.062036302000003</v>
      </c>
      <c r="E58" s="60">
        <v>24.874532725000002</v>
      </c>
      <c r="F58" s="62">
        <v>2.2194439739999998</v>
      </c>
      <c r="G58" s="61">
        <f>Table3[[#This Row],[شهریورماه 1397]]/Table3[[#This Row],[مرداد‌ماه 1397]]-1</f>
        <v>1.45480134147927</v>
      </c>
      <c r="H58" s="256">
        <f>Table3[[#This Row],[شهریورماه 1397]]/Table3[[#This Row],[شهریورماه 1396]]-1</f>
        <v>26.512312550945254</v>
      </c>
      <c r="I58" s="703">
        <v>229.23595137699999</v>
      </c>
      <c r="L58" s="337"/>
      <c r="M58" s="337"/>
    </row>
    <row r="59" spans="2:13" ht="15">
      <c r="B59" s="255">
        <v>39</v>
      </c>
      <c r="C59" s="569" t="s">
        <v>18</v>
      </c>
      <c r="D59" s="62">
        <v>54.619243425999997</v>
      </c>
      <c r="E59" s="60">
        <v>38.373702209999998</v>
      </c>
      <c r="F59" s="62">
        <v>12.438765497</v>
      </c>
      <c r="G59" s="61">
        <f>Table3[[#This Row],[شهریورماه 1397]]/Table3[[#This Row],[مرداد‌ماه 1397]]-1</f>
        <v>0.42335089606669474</v>
      </c>
      <c r="H59" s="256" t="s">
        <v>109</v>
      </c>
      <c r="I59" s="703">
        <v>119.566900808</v>
      </c>
      <c r="L59" s="337"/>
      <c r="M59" s="337"/>
    </row>
    <row r="60" spans="2:13" ht="15">
      <c r="B60" s="255">
        <v>40</v>
      </c>
      <c r="C60" s="569" t="s">
        <v>39</v>
      </c>
      <c r="D60" s="62">
        <v>1.2353059669999999</v>
      </c>
      <c r="E60" s="60">
        <v>2.5455316739999998</v>
      </c>
      <c r="F60" s="62">
        <v>0.88131476099999995</v>
      </c>
      <c r="G60" s="61" t="s">
        <v>109</v>
      </c>
      <c r="H60" s="256" t="s">
        <v>109</v>
      </c>
      <c r="I60" s="703">
        <v>10.258024256000001</v>
      </c>
      <c r="L60" s="337"/>
      <c r="M60" s="337"/>
    </row>
    <row r="61" spans="2:13" ht="15">
      <c r="B61" s="255">
        <v>41</v>
      </c>
      <c r="C61" s="569" t="s">
        <v>16</v>
      </c>
      <c r="D61" s="62">
        <v>0.15092508499999999</v>
      </c>
      <c r="E61" s="60">
        <v>4.332592236</v>
      </c>
      <c r="F61" s="62">
        <v>4.9127613930000003</v>
      </c>
      <c r="G61" s="61">
        <f>Table3[[#This Row],[شهریورماه 1397]]/Table3[[#This Row],[مرداد‌ماه 1397]]-1</f>
        <v>-0.96516517669354007</v>
      </c>
      <c r="H61" s="256">
        <f>Table3[[#This Row],[شهریورماه 1397]]/Table3[[#This Row],[شهریورماه 1396]]-1</f>
        <v>-0.96927897104568372</v>
      </c>
      <c r="I61" s="703">
        <v>10.43108906</v>
      </c>
      <c r="L61" s="337"/>
      <c r="M61" s="337"/>
    </row>
    <row r="62" spans="2:13" ht="15">
      <c r="B62" s="255">
        <v>42</v>
      </c>
      <c r="C62" s="569" t="s">
        <v>4</v>
      </c>
      <c r="D62" s="62"/>
      <c r="E62" s="60"/>
      <c r="F62" s="62"/>
      <c r="G62" s="61" t="e">
        <f>Table3[[#This Row],[شهریورماه 1397]]/Table3[[#This Row],[مرداد‌ماه 1397]]-1</f>
        <v>#DIV/0!</v>
      </c>
      <c r="H62" s="256" t="e">
        <f>Table3[[#This Row],[شهریورماه 1397]]/Table3[[#This Row],[شهریورماه 1396]]-1</f>
        <v>#DIV/0!</v>
      </c>
      <c r="I62" s="703">
        <v>143.92947855</v>
      </c>
      <c r="L62" s="337"/>
      <c r="M62" s="337"/>
    </row>
    <row r="63" spans="2:13" ht="15">
      <c r="B63" s="255">
        <v>43</v>
      </c>
      <c r="C63" s="569" t="s">
        <v>76</v>
      </c>
      <c r="D63" s="62"/>
      <c r="E63" s="60">
        <v>2.9767694250000001</v>
      </c>
      <c r="F63" s="62">
        <v>2.0199999999999999E-2</v>
      </c>
      <c r="G63" s="61">
        <f>Table3[[#This Row],[شهریورماه 1397]]/Table3[[#This Row],[مرداد‌ماه 1397]]-1</f>
        <v>-1</v>
      </c>
      <c r="H63" s="256">
        <f>Table3[[#This Row],[شهریورماه 1397]]/Table3[[#This Row],[شهریورماه 1396]]-1</f>
        <v>-1</v>
      </c>
      <c r="I63" s="703">
        <v>689.92995942499999</v>
      </c>
      <c r="L63" s="337"/>
      <c r="M63" s="337"/>
    </row>
    <row r="64" spans="2:13" ht="15">
      <c r="B64" s="255"/>
      <c r="C64" s="569"/>
      <c r="D64" s="60"/>
      <c r="E64" s="60"/>
      <c r="F64" s="60"/>
      <c r="G64" s="61"/>
      <c r="H64" s="256"/>
      <c r="I64" s="703"/>
      <c r="L64" s="337"/>
      <c r="M64" s="337"/>
    </row>
    <row r="65" spans="2:13" ht="15">
      <c r="B65" s="255"/>
      <c r="C65" s="569"/>
      <c r="D65" s="60"/>
      <c r="E65" s="60"/>
      <c r="F65" s="60"/>
      <c r="G65" s="61"/>
      <c r="H65" s="256"/>
      <c r="I65" s="703"/>
      <c r="L65" s="337"/>
      <c r="M65" s="337"/>
    </row>
    <row r="66" spans="2:13" ht="15">
      <c r="B66" s="257">
        <v>44</v>
      </c>
      <c r="C66" s="439"/>
      <c r="D66" s="258"/>
      <c r="E66" s="258"/>
      <c r="F66" s="258"/>
      <c r="G66" s="704"/>
      <c r="H66" s="705"/>
      <c r="I66" s="351"/>
      <c r="L66" s="337"/>
      <c r="M66" s="337"/>
    </row>
    <row r="67" spans="2:13" ht="15">
      <c r="C67"/>
      <c r="D67"/>
      <c r="E67"/>
      <c r="F67"/>
      <c r="G67"/>
      <c r="L67" s="337"/>
      <c r="M67" s="337"/>
    </row>
    <row r="68" spans="2:13">
      <c r="L68" s="7"/>
    </row>
    <row r="69" spans="2:13">
      <c r="L69" s="348"/>
    </row>
  </sheetData>
  <mergeCells count="4">
    <mergeCell ref="G2:H2"/>
    <mergeCell ref="D19:F19"/>
    <mergeCell ref="D2:F2"/>
    <mergeCell ref="G19:H19"/>
  </mergeCells>
  <conditionalFormatting sqref="G4:G14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N68"/>
  <sheetViews>
    <sheetView showGridLines="0" rightToLeft="1" topLeftCell="A28" zoomScaleNormal="100" workbookViewId="0">
      <selection activeCell="K34" sqref="K34"/>
    </sheetView>
  </sheetViews>
  <sheetFormatPr defaultRowHeight="15"/>
  <cols>
    <col min="1" max="1" width="5.28515625" customWidth="1"/>
    <col min="2" max="2" width="29.85546875" style="1" customWidth="1"/>
    <col min="3" max="3" width="11.5703125" style="1" customWidth="1"/>
    <col min="4" max="4" width="13.140625" style="1" customWidth="1"/>
    <col min="5" max="5" width="12.5703125" style="1" customWidth="1"/>
    <col min="6" max="6" width="10.85546875" style="1" customWidth="1"/>
    <col min="7" max="7" width="12.85546875" customWidth="1"/>
    <col min="8" max="8" width="14.85546875" style="337" customWidth="1"/>
    <col min="9" max="9" width="14" customWidth="1"/>
    <col min="10" max="10" width="27.7109375" style="337" customWidth="1"/>
    <col min="11" max="11" width="11.42578125" bestFit="1" customWidth="1"/>
    <col min="12" max="12" width="14.28515625" customWidth="1"/>
    <col min="13" max="13" width="14.42578125" bestFit="1" customWidth="1"/>
  </cols>
  <sheetData>
    <row r="1" spans="1:14">
      <c r="A1" s="162"/>
      <c r="B1" s="162"/>
      <c r="C1" s="162"/>
      <c r="D1" s="162"/>
      <c r="E1" s="162"/>
      <c r="F1" s="162"/>
      <c r="G1" s="162"/>
      <c r="H1" s="162"/>
      <c r="I1" s="162" t="s">
        <v>706</v>
      </c>
      <c r="J1" s="162"/>
    </row>
    <row r="2" spans="1:14" ht="21" customHeight="1">
      <c r="A2" s="128" t="s">
        <v>63</v>
      </c>
      <c r="B2" s="135" t="s">
        <v>416</v>
      </c>
      <c r="C2" s="897" t="s">
        <v>43</v>
      </c>
      <c r="D2" s="897"/>
      <c r="E2" s="896"/>
      <c r="F2" s="895" t="s">
        <v>61</v>
      </c>
      <c r="G2" s="896"/>
      <c r="H2" s="90" t="s">
        <v>1001</v>
      </c>
      <c r="I2" s="90" t="s">
        <v>648</v>
      </c>
    </row>
    <row r="3" spans="1:14" ht="30.75" customHeight="1">
      <c r="A3" s="404"/>
      <c r="B3" s="207"/>
      <c r="C3" s="166" t="s">
        <v>1272</v>
      </c>
      <c r="D3" s="166" t="s">
        <v>1273</v>
      </c>
      <c r="E3" s="166" t="s">
        <v>1274</v>
      </c>
      <c r="F3" s="204" t="s">
        <v>44</v>
      </c>
      <c r="G3" s="164" t="s">
        <v>705</v>
      </c>
      <c r="H3" s="193" t="s">
        <v>1275</v>
      </c>
      <c r="I3" s="193" t="s">
        <v>1272</v>
      </c>
    </row>
    <row r="4" spans="1:14" ht="17.25">
      <c r="A4" s="155">
        <v>1</v>
      </c>
      <c r="B4" s="35" t="s">
        <v>11</v>
      </c>
      <c r="C4" s="137">
        <v>12774671.317</v>
      </c>
      <c r="D4" s="137">
        <v>3427036.8360000001</v>
      </c>
      <c r="E4" s="137">
        <v>258276.93799999999</v>
      </c>
      <c r="F4" s="65">
        <v>2.7276142417863407</v>
      </c>
      <c r="G4" s="239">
        <v>48.46113817177126</v>
      </c>
      <c r="H4" s="396">
        <v>29121626.535999998</v>
      </c>
      <c r="I4" s="160">
        <f>C4/'معاملات بورس - نوع اوراق'!$E$17</f>
        <v>0.19667548273126606</v>
      </c>
    </row>
    <row r="5" spans="1:14" ht="17.25">
      <c r="A5" s="155">
        <v>2</v>
      </c>
      <c r="B5" s="35" t="s">
        <v>15</v>
      </c>
      <c r="C5" s="137">
        <v>8984107.2919999994</v>
      </c>
      <c r="D5" s="137">
        <v>5920775.6339999996</v>
      </c>
      <c r="E5" s="137">
        <v>2654802.483</v>
      </c>
      <c r="F5" s="65">
        <v>0.51738688431442093</v>
      </c>
      <c r="G5" s="106">
        <v>2.384096312072042</v>
      </c>
      <c r="H5" s="407">
        <v>31246904.519000001</v>
      </c>
      <c r="I5" s="160">
        <f>C5/'معاملات بورس - نوع اوراق'!$E$17</f>
        <v>0.13831695506812761</v>
      </c>
      <c r="N5" s="5"/>
    </row>
    <row r="6" spans="1:14" ht="17.25">
      <c r="A6" s="155">
        <v>3</v>
      </c>
      <c r="B6" s="35" t="s">
        <v>34</v>
      </c>
      <c r="C6" s="137">
        <v>8167376.5300000003</v>
      </c>
      <c r="D6" s="137">
        <v>13502766.077</v>
      </c>
      <c r="E6" s="137">
        <v>1308539.29</v>
      </c>
      <c r="F6" s="65">
        <v>-0.39513307988709512</v>
      </c>
      <c r="G6" s="106">
        <v>5.2415982404318937</v>
      </c>
      <c r="H6" s="407">
        <v>32103362.842</v>
      </c>
      <c r="I6" s="160">
        <f>C6/'معاملات بورس - نوع اوراق'!$E$17</f>
        <v>0.12574278287286619</v>
      </c>
    </row>
    <row r="7" spans="1:14" ht="17.25">
      <c r="A7" s="155">
        <v>4</v>
      </c>
      <c r="B7" s="35" t="s">
        <v>28</v>
      </c>
      <c r="C7" s="137">
        <v>5547325.6100000003</v>
      </c>
      <c r="D7" s="137">
        <v>8301113.9979999997</v>
      </c>
      <c r="E7" s="137">
        <v>4307086.9220000003</v>
      </c>
      <c r="F7" s="65">
        <v>-0.3317372088449182</v>
      </c>
      <c r="G7" s="106">
        <v>0.28795302032680925</v>
      </c>
      <c r="H7" s="407">
        <v>28807187.897999998</v>
      </c>
      <c r="I7" s="160">
        <f>C7/'معاملات بورس - نوع اوراق'!$E$17</f>
        <v>8.5405167392633985E-2</v>
      </c>
    </row>
    <row r="8" spans="1:14" ht="16.5" customHeight="1">
      <c r="A8" s="155">
        <v>5</v>
      </c>
      <c r="B8" s="35" t="s">
        <v>23</v>
      </c>
      <c r="C8" s="137">
        <v>4276382.2010000004</v>
      </c>
      <c r="D8" s="137">
        <v>3113483.3760000002</v>
      </c>
      <c r="E8" s="137">
        <v>605839.64899999998</v>
      </c>
      <c r="F8" s="65">
        <v>0.3735041060325226</v>
      </c>
      <c r="G8" s="106">
        <v>6.0586040515152888</v>
      </c>
      <c r="H8" s="407">
        <v>11603940.647</v>
      </c>
      <c r="I8" s="160">
        <f>C8/'معاملات بورس - نوع اوراق'!$E$17</f>
        <v>6.5838056639924827E-2</v>
      </c>
    </row>
    <row r="9" spans="1:14" ht="17.25">
      <c r="A9" s="155">
        <v>6</v>
      </c>
      <c r="B9" s="35" t="s">
        <v>38</v>
      </c>
      <c r="C9" s="137">
        <v>3085336.0060000001</v>
      </c>
      <c r="D9" s="137">
        <v>188008.05799999999</v>
      </c>
      <c r="E9" s="137">
        <v>78316.665999999997</v>
      </c>
      <c r="F9" s="65">
        <v>15.410658345292841</v>
      </c>
      <c r="G9" s="106">
        <v>38.395650550292835</v>
      </c>
      <c r="H9" s="407">
        <v>4614911.5939999996</v>
      </c>
      <c r="I9" s="160">
        <f>C9/'معاملات بورس - نوع اوراق'!$E$17</f>
        <v>4.7501022398962943E-2</v>
      </c>
    </row>
    <row r="10" spans="1:14" ht="17.25">
      <c r="A10" s="155">
        <v>7</v>
      </c>
      <c r="B10" s="35" t="s">
        <v>25</v>
      </c>
      <c r="C10" s="137">
        <v>3084399.8470000001</v>
      </c>
      <c r="D10" s="137">
        <v>3095093.909</v>
      </c>
      <c r="E10" s="137">
        <v>1021201.564</v>
      </c>
      <c r="F10" s="65">
        <v>-3.4551655989834007E-3</v>
      </c>
      <c r="G10" s="106">
        <v>2.0203634186756885</v>
      </c>
      <c r="H10" s="407">
        <v>11046753.039999999</v>
      </c>
      <c r="I10" s="160">
        <f>C10/'معاملات بورس - نوع اوراق'!$E$17</f>
        <v>4.7486609540998197E-2</v>
      </c>
    </row>
    <row r="11" spans="1:14" ht="17.25">
      <c r="A11" s="155">
        <v>8</v>
      </c>
      <c r="B11" s="35" t="s">
        <v>26</v>
      </c>
      <c r="C11" s="137">
        <v>2355228.0499999998</v>
      </c>
      <c r="D11" s="137">
        <v>766862.25100000005</v>
      </c>
      <c r="E11" s="137">
        <v>85023.088000000003</v>
      </c>
      <c r="F11" s="65">
        <v>2.0712530795833888</v>
      </c>
      <c r="G11" s="106">
        <v>26.701041039582094</v>
      </c>
      <c r="H11" s="407">
        <v>6018275.4409999996</v>
      </c>
      <c r="I11" s="160">
        <f>C11/'معاملات بورس - نوع اوراق'!$E$17</f>
        <v>3.6260472162562833E-2</v>
      </c>
    </row>
    <row r="12" spans="1:14" ht="17.25">
      <c r="A12" s="155">
        <v>9</v>
      </c>
      <c r="B12" s="35" t="s">
        <v>27</v>
      </c>
      <c r="C12" s="137">
        <v>2019269.9850000001</v>
      </c>
      <c r="D12" s="137">
        <v>2010970.0349999999</v>
      </c>
      <c r="E12" s="153">
        <v>1040446.826</v>
      </c>
      <c r="F12" s="65">
        <v>4.1273364871396989E-3</v>
      </c>
      <c r="G12" s="106">
        <v>0.9407719208131835</v>
      </c>
      <c r="H12" s="407">
        <v>6684292.0410000002</v>
      </c>
      <c r="I12" s="160">
        <f>C12/'معاملات بورس - نوع اوراق'!$E$17</f>
        <v>3.1088150075229946E-2</v>
      </c>
    </row>
    <row r="13" spans="1:14" ht="17.25">
      <c r="A13" s="155">
        <v>10</v>
      </c>
      <c r="B13" s="35" t="s">
        <v>20</v>
      </c>
      <c r="C13" s="137">
        <v>1829681.875</v>
      </c>
      <c r="D13" s="137">
        <v>924980.223</v>
      </c>
      <c r="E13" s="137">
        <v>137207.14000000001</v>
      </c>
      <c r="F13" s="65">
        <v>0.97807675180964382</v>
      </c>
      <c r="G13" s="96">
        <v>12.335179750849699</v>
      </c>
      <c r="H13" s="407">
        <v>4475511.0980000002</v>
      </c>
      <c r="I13" s="181">
        <f>C13/'معاملات بورس - نوع اوراق'!$E$17</f>
        <v>2.816930135270055E-2</v>
      </c>
    </row>
    <row r="14" spans="1:14" ht="18">
      <c r="A14" s="156"/>
      <c r="B14" s="157" t="s">
        <v>42</v>
      </c>
      <c r="C14" s="158">
        <f>SUM(C4:C13)</f>
        <v>52123778.712999992</v>
      </c>
      <c r="D14" s="158">
        <f>SUM(D4:D13)</f>
        <v>41251090.396999992</v>
      </c>
      <c r="E14" s="158">
        <f>SUM(E4:E13)</f>
        <v>11496740.566</v>
      </c>
      <c r="F14" s="671">
        <f>(C14/D14)-1</f>
        <v>0.26357335554918371</v>
      </c>
      <c r="G14" s="671">
        <f>(C14/E14)-1</f>
        <v>3.5337875038381545</v>
      </c>
      <c r="H14" s="507">
        <f>SUM(H4:H13)</f>
        <v>165722765.65600002</v>
      </c>
      <c r="I14" s="672">
        <f>C14/'معاملات بورس - نوع اوراق'!E17</f>
        <v>0.802484000235273</v>
      </c>
    </row>
    <row r="15" spans="1:14" s="337" customFormat="1"/>
    <row r="16" spans="1:14" s="337" customFormat="1"/>
    <row r="17" spans="1:12" s="337" customFormat="1"/>
    <row r="18" spans="1:12" s="337" customFormat="1"/>
    <row r="19" spans="1:12" s="337" customFormat="1" ht="18" customHeight="1"/>
    <row r="20" spans="1:12" s="337" customFormat="1"/>
    <row r="21" spans="1:12" ht="18.75">
      <c r="A21" s="700" t="s">
        <v>63</v>
      </c>
      <c r="B21" s="701"/>
      <c r="C21" s="923" t="s">
        <v>43</v>
      </c>
      <c r="D21" s="923"/>
      <c r="E21" s="923"/>
      <c r="F21" s="923" t="s">
        <v>61</v>
      </c>
      <c r="G21" s="923"/>
      <c r="H21" s="702"/>
    </row>
    <row r="22" spans="1:12" ht="30.75" customHeight="1">
      <c r="A22" s="713"/>
      <c r="B22" s="714" t="s">
        <v>3</v>
      </c>
      <c r="C22" s="714" t="s">
        <v>1272</v>
      </c>
      <c r="D22" s="714" t="s">
        <v>1273</v>
      </c>
      <c r="E22" s="714" t="s">
        <v>1274</v>
      </c>
      <c r="F22" s="714" t="s">
        <v>44</v>
      </c>
      <c r="G22" s="714" t="s">
        <v>705</v>
      </c>
      <c r="H22" s="715" t="s">
        <v>1102</v>
      </c>
    </row>
    <row r="23" spans="1:12" ht="38.25" thickBot="1">
      <c r="A23" s="123">
        <v>1</v>
      </c>
      <c r="B23" s="315" t="s">
        <v>11</v>
      </c>
      <c r="C23" s="711">
        <v>12774671.317</v>
      </c>
      <c r="D23" s="60">
        <v>3427036.8360000001</v>
      </c>
      <c r="E23" s="711">
        <v>258276.93799999999</v>
      </c>
      <c r="F23" s="61">
        <f>Table5[[#This Row],[شهریورماه 1397]]/Table5[[#This Row],[مرداد‌ماه 1397]]-1</f>
        <v>2.7276142417863407</v>
      </c>
      <c r="G23" s="712">
        <f>Table5[[#This Row],[شهریورماه 1397]]/Table5[[#This Row],[شهریورماه 1396]]-1</f>
        <v>48.46113817177126</v>
      </c>
      <c r="H23" s="711">
        <v>29121626.535999998</v>
      </c>
      <c r="J23" s="253" t="s">
        <v>3</v>
      </c>
      <c r="K23" s="420" t="s">
        <v>1272</v>
      </c>
      <c r="L23" s="880" t="s">
        <v>1273</v>
      </c>
    </row>
    <row r="24" spans="1:12" ht="18" thickTop="1">
      <c r="A24" s="123">
        <v>2</v>
      </c>
      <c r="B24" s="270" t="s">
        <v>15</v>
      </c>
      <c r="C24" s="62">
        <v>8984107.2919999994</v>
      </c>
      <c r="D24" s="60">
        <v>5920775.6339999996</v>
      </c>
      <c r="E24" s="62">
        <v>2654802.483</v>
      </c>
      <c r="F24" s="61">
        <f>Table5[[#This Row],[شهریورماه 1397]]/Table5[[#This Row],[مرداد‌ماه 1397]]-1</f>
        <v>0.51738688431442093</v>
      </c>
      <c r="G24" s="63">
        <f>Table5[[#This Row],[شهریورماه 1397]]/Table5[[#This Row],[شهریورماه 1396]]-1</f>
        <v>2.384096312072042</v>
      </c>
      <c r="H24" s="62">
        <v>31246904.519000001</v>
      </c>
      <c r="I24" s="6"/>
      <c r="J24" s="329" t="s">
        <v>11</v>
      </c>
      <c r="K24" s="399">
        <v>12774671.317</v>
      </c>
      <c r="L24" s="400">
        <v>3427036.8360000001</v>
      </c>
    </row>
    <row r="25" spans="1:12" ht="17.25">
      <c r="A25" s="123">
        <v>3</v>
      </c>
      <c r="B25" s="270" t="s">
        <v>34</v>
      </c>
      <c r="C25" s="62">
        <v>8167376.5300000003</v>
      </c>
      <c r="D25" s="60">
        <v>13502766.077</v>
      </c>
      <c r="E25" s="62">
        <v>1308539.29</v>
      </c>
      <c r="F25" s="61">
        <f>Table5[[#This Row],[شهریورماه 1397]]/Table5[[#This Row],[مرداد‌ماه 1397]]-1</f>
        <v>-0.39513307988709512</v>
      </c>
      <c r="G25" s="63">
        <f>Table5[[#This Row],[شهریورماه 1397]]/Table5[[#This Row],[شهریورماه 1396]]-1</f>
        <v>5.2415982404318937</v>
      </c>
      <c r="H25" s="62">
        <v>32103362.842</v>
      </c>
      <c r="I25" s="337"/>
      <c r="J25" s="329" t="s">
        <v>15</v>
      </c>
      <c r="K25" s="399">
        <v>8984107.2919999994</v>
      </c>
      <c r="L25" s="400">
        <v>5920775.6339999996</v>
      </c>
    </row>
    <row r="26" spans="1:12" ht="17.25">
      <c r="A26" s="123">
        <v>4</v>
      </c>
      <c r="B26" s="270" t="s">
        <v>28</v>
      </c>
      <c r="C26" s="62">
        <v>5547325.6100000003</v>
      </c>
      <c r="D26" s="60">
        <v>8301113.9979999997</v>
      </c>
      <c r="E26" s="62">
        <v>4307086.9220000003</v>
      </c>
      <c r="F26" s="61">
        <f>Table5[[#This Row],[شهریورماه 1397]]/Table5[[#This Row],[مرداد‌ماه 1397]]-1</f>
        <v>-0.3317372088449182</v>
      </c>
      <c r="G26" s="63">
        <f>Table5[[#This Row],[شهریورماه 1397]]/Table5[[#This Row],[شهریورماه 1396]]-1</f>
        <v>0.28795302032680925</v>
      </c>
      <c r="H26" s="62">
        <v>28807187.897999998</v>
      </c>
      <c r="I26" s="337"/>
      <c r="J26" s="329" t="s">
        <v>34</v>
      </c>
      <c r="K26" s="399">
        <v>8167376.5300000003</v>
      </c>
      <c r="L26" s="400">
        <v>13502766.077</v>
      </c>
    </row>
    <row r="27" spans="1:12" ht="17.25">
      <c r="A27" s="123">
        <v>5</v>
      </c>
      <c r="B27" s="270" t="s">
        <v>23</v>
      </c>
      <c r="C27" s="62">
        <v>4276382.2010000004</v>
      </c>
      <c r="D27" s="60">
        <v>3113483.3760000002</v>
      </c>
      <c r="E27" s="62">
        <v>605839.64899999998</v>
      </c>
      <c r="F27" s="61">
        <f>Table5[[#This Row],[شهریورماه 1397]]/Table5[[#This Row],[مرداد‌ماه 1397]]-1</f>
        <v>0.3735041060325226</v>
      </c>
      <c r="G27" s="63">
        <f>Table5[[#This Row],[شهریورماه 1397]]/Table5[[#This Row],[شهریورماه 1396]]-1</f>
        <v>6.0586040515152888</v>
      </c>
      <c r="H27" s="62">
        <v>11603940.647</v>
      </c>
      <c r="I27" s="337"/>
      <c r="J27" s="329" t="s">
        <v>28</v>
      </c>
      <c r="K27" s="399">
        <v>5547325.6100000003</v>
      </c>
      <c r="L27" s="400">
        <v>8301113.9979999997</v>
      </c>
    </row>
    <row r="28" spans="1:12" ht="17.25">
      <c r="A28" s="123">
        <v>6</v>
      </c>
      <c r="B28" s="270" t="s">
        <v>38</v>
      </c>
      <c r="C28" s="62">
        <v>3085336.0060000001</v>
      </c>
      <c r="D28" s="60">
        <v>188008.05799999999</v>
      </c>
      <c r="E28" s="62">
        <v>78316.665999999997</v>
      </c>
      <c r="F28" s="61">
        <f>Table5[[#This Row],[شهریورماه 1397]]/Table5[[#This Row],[مرداد‌ماه 1397]]-1</f>
        <v>15.410658345292841</v>
      </c>
      <c r="G28" s="63">
        <f>Table5[[#This Row],[شهریورماه 1397]]/Table5[[#This Row],[شهریورماه 1396]]-1</f>
        <v>38.395650550292835</v>
      </c>
      <c r="H28" s="62">
        <v>4614911.5939999996</v>
      </c>
      <c r="I28" s="337"/>
      <c r="J28" s="329" t="s">
        <v>23</v>
      </c>
      <c r="K28" s="399">
        <v>4276382.2010000004</v>
      </c>
      <c r="L28" s="400">
        <v>3113483.3760000002</v>
      </c>
    </row>
    <row r="29" spans="1:12" ht="17.25">
      <c r="A29" s="123">
        <v>7</v>
      </c>
      <c r="B29" s="270" t="s">
        <v>25</v>
      </c>
      <c r="C29" s="62">
        <v>3084399.8470000001</v>
      </c>
      <c r="D29" s="60">
        <v>3095093.909</v>
      </c>
      <c r="E29" s="62">
        <v>1021201.564</v>
      </c>
      <c r="F29" s="61">
        <f>Table5[[#This Row],[شهریورماه 1397]]/Table5[[#This Row],[مرداد‌ماه 1397]]-1</f>
        <v>-3.4551655989834007E-3</v>
      </c>
      <c r="G29" s="63">
        <f>Table5[[#This Row],[شهریورماه 1397]]/Table5[[#This Row],[شهریورماه 1396]]-1</f>
        <v>2.0203634186756885</v>
      </c>
      <c r="H29" s="62">
        <v>11046753.039999999</v>
      </c>
      <c r="I29" s="337"/>
      <c r="J29" s="329" t="s">
        <v>38</v>
      </c>
      <c r="K29" s="399">
        <v>3085336.0060000001</v>
      </c>
      <c r="L29" s="400">
        <v>188008.05799999999</v>
      </c>
    </row>
    <row r="30" spans="1:12" ht="17.25">
      <c r="A30" s="123">
        <v>8</v>
      </c>
      <c r="B30" s="270" t="s">
        <v>26</v>
      </c>
      <c r="C30" s="62">
        <v>2355228.0499999998</v>
      </c>
      <c r="D30" s="60">
        <v>766862.25100000005</v>
      </c>
      <c r="E30" s="62">
        <v>85023.088000000003</v>
      </c>
      <c r="F30" s="61">
        <f>Table5[[#This Row],[شهریورماه 1397]]/Table5[[#This Row],[مرداد‌ماه 1397]]-1</f>
        <v>2.0712530795833888</v>
      </c>
      <c r="G30" s="63">
        <f>Table5[[#This Row],[شهریورماه 1397]]/Table5[[#This Row],[شهریورماه 1396]]-1</f>
        <v>26.701041039582094</v>
      </c>
      <c r="H30" s="62">
        <v>6018275.4409999996</v>
      </c>
      <c r="I30" s="337"/>
      <c r="J30" s="329" t="s">
        <v>25</v>
      </c>
      <c r="K30" s="399">
        <v>3084399.8470000001</v>
      </c>
      <c r="L30" s="400">
        <v>3095093.909</v>
      </c>
    </row>
    <row r="31" spans="1:12" ht="17.25">
      <c r="A31" s="123">
        <v>9</v>
      </c>
      <c r="B31" s="270" t="s">
        <v>27</v>
      </c>
      <c r="C31" s="62">
        <v>2019269.9850000001</v>
      </c>
      <c r="D31" s="60">
        <v>2010970.0349999999</v>
      </c>
      <c r="E31" s="62">
        <v>1040446.826</v>
      </c>
      <c r="F31" s="61">
        <f>Table5[[#This Row],[شهریورماه 1397]]/Table5[[#This Row],[مرداد‌ماه 1397]]-1</f>
        <v>4.1273364871396989E-3</v>
      </c>
      <c r="G31" s="63">
        <f>Table5[[#This Row],[شهریورماه 1397]]/Table5[[#This Row],[شهریورماه 1396]]-1</f>
        <v>0.9407719208131835</v>
      </c>
      <c r="H31" s="62">
        <v>6684292.0410000002</v>
      </c>
      <c r="I31" s="337"/>
      <c r="J31" s="329" t="s">
        <v>26</v>
      </c>
      <c r="K31" s="399">
        <v>2355228.0499999998</v>
      </c>
      <c r="L31" s="400">
        <v>766862.25100000005</v>
      </c>
    </row>
    <row r="32" spans="1:12" ht="17.25">
      <c r="A32" s="123">
        <v>10</v>
      </c>
      <c r="B32" s="297" t="s">
        <v>20</v>
      </c>
      <c r="C32" s="62">
        <v>1829681.875</v>
      </c>
      <c r="D32" s="60">
        <v>924980.223</v>
      </c>
      <c r="E32" s="62">
        <v>137207.14000000001</v>
      </c>
      <c r="F32" s="61">
        <f>Table5[[#This Row],[شهریورماه 1397]]/Table5[[#This Row],[مرداد‌ماه 1397]]-1</f>
        <v>0.97807675180964382</v>
      </c>
      <c r="G32" s="63">
        <f>Table5[[#This Row],[شهریورماه 1397]]/Table5[[#This Row],[شهریورماه 1396]]-1</f>
        <v>12.335179750849699</v>
      </c>
      <c r="H32" s="62">
        <v>4475511.0980000002</v>
      </c>
      <c r="I32" s="337"/>
      <c r="J32" s="329" t="s">
        <v>27</v>
      </c>
      <c r="K32" s="399">
        <v>2019269.9850000001</v>
      </c>
      <c r="L32" s="400">
        <v>2010970.0349999999</v>
      </c>
    </row>
    <row r="33" spans="1:12" ht="17.25">
      <c r="A33" s="123">
        <v>11</v>
      </c>
      <c r="B33" s="270" t="s">
        <v>8</v>
      </c>
      <c r="C33" s="62">
        <v>1587484.639</v>
      </c>
      <c r="D33" s="60">
        <v>2084588.8259999999</v>
      </c>
      <c r="E33" s="62">
        <v>1563286.558</v>
      </c>
      <c r="F33" s="61">
        <f>Table5[[#This Row],[شهریورماه 1397]]/Table5[[#This Row],[مرداد‌ماه 1397]]-1</f>
        <v>-0.23846630126760548</v>
      </c>
      <c r="G33" s="63">
        <f>Table5[[#This Row],[شهریورماه 1397]]/Table5[[#This Row],[شهریورماه 1396]]-1</f>
        <v>1.5478979766165191E-2</v>
      </c>
      <c r="H33" s="62">
        <v>9303106.8080000002</v>
      </c>
      <c r="I33" s="337"/>
      <c r="J33" s="329" t="s">
        <v>20</v>
      </c>
      <c r="K33" s="399">
        <v>1829681.875</v>
      </c>
      <c r="L33" s="400">
        <v>924980.223</v>
      </c>
    </row>
    <row r="34" spans="1:12" ht="18">
      <c r="A34" s="123">
        <v>12</v>
      </c>
      <c r="B34" s="270" t="s">
        <v>22</v>
      </c>
      <c r="C34" s="62">
        <v>1362904.2080000001</v>
      </c>
      <c r="D34" s="60">
        <v>1955527.74</v>
      </c>
      <c r="E34" s="62">
        <v>152257.495</v>
      </c>
      <c r="F34" s="61">
        <f>Table5[[#This Row],[شهریورماه 1397]]/Table5[[#This Row],[مرداد‌ماه 1397]]-1</f>
        <v>-0.30305043486624228</v>
      </c>
      <c r="G34" s="63">
        <f>Table5[[#This Row],[شهریورماه 1397]]/Table5[[#This Row],[شهریورماه 1396]]-1</f>
        <v>7.951311119363945</v>
      </c>
      <c r="H34" s="62">
        <v>4687617.3099999996</v>
      </c>
      <c r="I34" s="337"/>
      <c r="J34" s="667" t="s">
        <v>110</v>
      </c>
      <c r="K34" s="57">
        <f>SUM(C23:C65)-C14-C44</f>
        <v>12308598.801999995</v>
      </c>
      <c r="L34" s="673">
        <f>SUM(D23:D66)-D14-D44</f>
        <v>8541454.2420000006</v>
      </c>
    </row>
    <row r="35" spans="1:12">
      <c r="A35" s="123">
        <v>13</v>
      </c>
      <c r="B35" s="270" t="s">
        <v>24</v>
      </c>
      <c r="C35" s="62">
        <v>1357989.1850000001</v>
      </c>
      <c r="D35" s="60">
        <v>852153.91</v>
      </c>
      <c r="E35" s="62">
        <v>222034.07</v>
      </c>
      <c r="F35" s="61">
        <f>Table5[[#This Row],[شهریورماه 1397]]/Table5[[#This Row],[مرداد‌ماه 1397]]-1</f>
        <v>0.59359614391724147</v>
      </c>
      <c r="G35" s="63">
        <f>Table5[[#This Row],[شهریورماه 1397]]/Table5[[#This Row],[شهریورماه 1396]]-1</f>
        <v>5.1161297678324775</v>
      </c>
      <c r="H35" s="62">
        <v>3688409.6260000002</v>
      </c>
      <c r="I35" s="337"/>
    </row>
    <row r="36" spans="1:12">
      <c r="A36" s="123">
        <v>14</v>
      </c>
      <c r="B36" s="270" t="s">
        <v>35</v>
      </c>
      <c r="C36" s="62">
        <v>853691.53</v>
      </c>
      <c r="D36" s="60">
        <v>220994.57399999999</v>
      </c>
      <c r="E36" s="62">
        <v>140054.321</v>
      </c>
      <c r="F36" s="61">
        <f>Table5[[#This Row],[شهریورماه 1397]]/Table5[[#This Row],[مرداد‌ماه 1397]]-1</f>
        <v>2.862952445158224</v>
      </c>
      <c r="G36" s="63">
        <f>Table5[[#This Row],[شهریورماه 1397]]/Table5[[#This Row],[شهریورماه 1396]]-1</f>
        <v>5.0954315718684615</v>
      </c>
      <c r="H36" s="62">
        <v>1968055.878</v>
      </c>
      <c r="I36" s="337"/>
    </row>
    <row r="37" spans="1:12">
      <c r="A37" s="123">
        <v>15</v>
      </c>
      <c r="B37" s="270" t="s">
        <v>14</v>
      </c>
      <c r="C37" s="62">
        <v>853313.68700000003</v>
      </c>
      <c r="D37" s="60">
        <v>443491.03499999997</v>
      </c>
      <c r="E37" s="62">
        <v>30710.077000000001</v>
      </c>
      <c r="F37" s="61">
        <f>Table5[[#This Row],[شهریورماه 1397]]/Table5[[#This Row],[مرداد‌ماه 1397]]-1</f>
        <v>0.92408328389321359</v>
      </c>
      <c r="G37" s="63">
        <f>Table5[[#This Row],[شهریورماه 1397]]/Table5[[#This Row],[شهریورماه 1396]]-1</f>
        <v>26.786113561356423</v>
      </c>
      <c r="H37" s="62">
        <v>1361901.2290000001</v>
      </c>
      <c r="I37" s="337"/>
    </row>
    <row r="38" spans="1:12">
      <c r="A38" s="123">
        <v>16</v>
      </c>
      <c r="B38" s="270" t="s">
        <v>9</v>
      </c>
      <c r="C38" s="62">
        <v>820879.11899999995</v>
      </c>
      <c r="D38" s="60">
        <v>431062.84100000001</v>
      </c>
      <c r="E38" s="62">
        <v>326908.81599999999</v>
      </c>
      <c r="F38" s="61">
        <f>Table5[[#This Row],[شهریورماه 1397]]/Table5[[#This Row],[مرداد‌ماه 1397]]-1</f>
        <v>0.904314269111403</v>
      </c>
      <c r="G38" s="63">
        <f>Table5[[#This Row],[شهریورماه 1397]]/Table5[[#This Row],[شهریورماه 1396]]-1</f>
        <v>1.5110338994345138</v>
      </c>
      <c r="H38" s="62">
        <v>2508126.1710000001</v>
      </c>
      <c r="I38" s="337"/>
    </row>
    <row r="39" spans="1:12">
      <c r="A39" s="123">
        <v>17</v>
      </c>
      <c r="B39" s="270" t="s">
        <v>21</v>
      </c>
      <c r="C39" s="62">
        <v>651497.03599999996</v>
      </c>
      <c r="D39" s="60">
        <v>455108.81199999998</v>
      </c>
      <c r="E39" s="62">
        <v>136952.82399999999</v>
      </c>
      <c r="F39" s="61">
        <f>Table5[[#This Row],[شهریورماه 1397]]/Table5[[#This Row],[مرداد‌ماه 1397]]-1</f>
        <v>0.43151927368086196</v>
      </c>
      <c r="G39" s="63">
        <f>Table5[[#This Row],[شهریورماه 1397]]/Table5[[#This Row],[شهریورماه 1396]]-1</f>
        <v>3.7570909235139247</v>
      </c>
      <c r="H39" s="62">
        <v>1884109.459</v>
      </c>
      <c r="I39" s="337"/>
    </row>
    <row r="40" spans="1:12">
      <c r="A40" s="123">
        <v>18</v>
      </c>
      <c r="B40" s="270" t="s">
        <v>40</v>
      </c>
      <c r="C40" s="62">
        <v>638188.33200000005</v>
      </c>
      <c r="D40" s="60">
        <v>182871.58499999999</v>
      </c>
      <c r="E40" s="62">
        <v>783593.82700000005</v>
      </c>
      <c r="F40" s="61">
        <f>Table5[[#This Row],[شهریورماه 1397]]/Table5[[#This Row],[مرداد‌ماه 1397]]-1</f>
        <v>2.4898168132572378</v>
      </c>
      <c r="G40" s="63">
        <f>Table5[[#This Row],[شهریورماه 1397]]/Table5[[#This Row],[شهریورماه 1396]]-1</f>
        <v>-0.18556232832599895</v>
      </c>
      <c r="H40" s="62">
        <v>1310364.638</v>
      </c>
      <c r="I40" s="337"/>
    </row>
    <row r="41" spans="1:12">
      <c r="A41" s="123">
        <v>19</v>
      </c>
      <c r="B41" s="297" t="s">
        <v>72</v>
      </c>
      <c r="C41" s="62">
        <v>577952.68500000006</v>
      </c>
      <c r="D41" s="60">
        <v>10828.566999999999</v>
      </c>
      <c r="E41" s="62">
        <v>407219.71</v>
      </c>
      <c r="F41" s="61">
        <f>Table5[[#This Row],[شهریورماه 1397]]/Table5[[#This Row],[مرداد‌ماه 1397]]-1</f>
        <v>52.372961076013112</v>
      </c>
      <c r="G41" s="63">
        <f>Table5[[#This Row],[شهریورماه 1397]]/Table5[[#This Row],[شهریورماه 1396]]-1</f>
        <v>0.41926500807144129</v>
      </c>
      <c r="H41" s="62">
        <v>588781.25199999998</v>
      </c>
      <c r="I41" s="337"/>
    </row>
    <row r="42" spans="1:12">
      <c r="A42" s="123">
        <v>20</v>
      </c>
      <c r="B42" s="270" t="s">
        <v>17</v>
      </c>
      <c r="C42" s="62">
        <v>565658.85199999996</v>
      </c>
      <c r="D42" s="60">
        <v>327812.85600000003</v>
      </c>
      <c r="E42" s="62">
        <v>133062.93100000001</v>
      </c>
      <c r="F42" s="61">
        <f>Table5[[#This Row],[شهریورماه 1397]]/Table5[[#This Row],[مرداد‌ماه 1397]]-1</f>
        <v>0.72555420462216369</v>
      </c>
      <c r="G42" s="63">
        <f>Table5[[#This Row],[شهریورماه 1397]]/Table5[[#This Row],[شهریورماه 1396]]-1</f>
        <v>3.2510626193857091</v>
      </c>
      <c r="H42" s="62">
        <v>2104273.9559999998</v>
      </c>
      <c r="I42" s="337"/>
    </row>
    <row r="43" spans="1:12">
      <c r="A43" s="123">
        <v>21</v>
      </c>
      <c r="B43" s="270" t="s">
        <v>32</v>
      </c>
      <c r="C43" s="62">
        <v>553337.946</v>
      </c>
      <c r="D43" s="60">
        <v>291911.462</v>
      </c>
      <c r="E43" s="62">
        <v>197932.86499999999</v>
      </c>
      <c r="F43" s="61">
        <f>Table5[[#This Row],[شهریورماه 1397]]/Table5[[#This Row],[مرداد‌ماه 1397]]-1</f>
        <v>0.89556772525773587</v>
      </c>
      <c r="G43" s="63">
        <f>Table5[[#This Row],[شهریورماه 1397]]/Table5[[#This Row],[شهریورماه 1396]]-1</f>
        <v>1.7955839774258813</v>
      </c>
      <c r="H43" s="62">
        <v>1691404.034</v>
      </c>
      <c r="I43" s="337"/>
    </row>
    <row r="44" spans="1:12">
      <c r="A44" s="123">
        <v>22</v>
      </c>
      <c r="B44" s="270" t="s">
        <v>53</v>
      </c>
      <c r="C44" s="62">
        <v>520666.65500000003</v>
      </c>
      <c r="D44" s="60">
        <v>436947.11099999998</v>
      </c>
      <c r="E44" s="62">
        <v>376808.06</v>
      </c>
      <c r="F44" s="61">
        <f>Table5[[#This Row],[شهریورماه 1397]]/Table5[[#This Row],[مرداد‌ماه 1397]]-1</f>
        <v>0.1916010928837566</v>
      </c>
      <c r="G44" s="63">
        <f>Table5[[#This Row],[شهریورماه 1397]]/Table5[[#This Row],[شهریورماه 1396]]-1</f>
        <v>0.38178215986144259</v>
      </c>
      <c r="H44" s="62">
        <v>2307776.9870000002</v>
      </c>
      <c r="I44" s="337"/>
    </row>
    <row r="45" spans="1:12">
      <c r="A45" s="123">
        <v>23</v>
      </c>
      <c r="B45" s="270" t="s">
        <v>33</v>
      </c>
      <c r="C45" s="62">
        <v>402610.728</v>
      </c>
      <c r="D45" s="60">
        <v>115156.079</v>
      </c>
      <c r="E45" s="62">
        <v>192568.875</v>
      </c>
      <c r="F45" s="61">
        <f>Table5[[#This Row],[شهریورماه 1397]]/Table5[[#This Row],[مرداد‌ماه 1397]]-1</f>
        <v>2.4962177550348863</v>
      </c>
      <c r="G45" s="63">
        <f>Table5[[#This Row],[شهریورماه 1397]]/Table5[[#This Row],[شهریورماه 1396]]-1</f>
        <v>1.0907362521591302</v>
      </c>
      <c r="H45" s="62">
        <v>1173211.361</v>
      </c>
      <c r="I45" s="337"/>
    </row>
    <row r="46" spans="1:12">
      <c r="A46" s="123">
        <v>24</v>
      </c>
      <c r="B46" s="270" t="s">
        <v>31</v>
      </c>
      <c r="C46" s="62">
        <v>356587.92499999999</v>
      </c>
      <c r="D46" s="60">
        <v>165864.973</v>
      </c>
      <c r="E46" s="62">
        <v>133687.14199999999</v>
      </c>
      <c r="F46" s="61">
        <f>Table5[[#This Row],[شهریورماه 1397]]/Table5[[#This Row],[مرداد‌ماه 1397]]-1</f>
        <v>1.1498687670482424</v>
      </c>
      <c r="G46" s="63">
        <f>Table5[[#This Row],[شهریورماه 1397]]/Table5[[#This Row],[شهریورماه 1396]]-1</f>
        <v>1.6673314999882338</v>
      </c>
      <c r="H46" s="62">
        <v>1062467.0870000001</v>
      </c>
      <c r="I46" s="337"/>
    </row>
    <row r="47" spans="1:12">
      <c r="A47" s="123">
        <v>25</v>
      </c>
      <c r="B47" s="270" t="s">
        <v>79</v>
      </c>
      <c r="C47" s="62">
        <v>295817.09399999998</v>
      </c>
      <c r="D47" s="60">
        <v>76771.38</v>
      </c>
      <c r="E47" s="62">
        <v>16929.653999999999</v>
      </c>
      <c r="F47" s="61">
        <f>Table5[[#This Row],[شهریورماه 1397]]/Table5[[#This Row],[مرداد‌ماه 1397]]-1</f>
        <v>2.8532210050151496</v>
      </c>
      <c r="G47" s="63">
        <f>Table5[[#This Row],[شهریورماه 1397]]/Table5[[#This Row],[شهریورماه 1396]]-1</f>
        <v>16.473310086549908</v>
      </c>
      <c r="H47" s="62">
        <v>1065786.3740000001</v>
      </c>
      <c r="I47" s="337"/>
    </row>
    <row r="48" spans="1:12">
      <c r="A48" s="123">
        <v>26</v>
      </c>
      <c r="B48" s="270" t="s">
        <v>13</v>
      </c>
      <c r="C48" s="62">
        <v>275913.31400000001</v>
      </c>
      <c r="D48" s="60">
        <v>85702.005000000005</v>
      </c>
      <c r="E48" s="62">
        <v>312991.864</v>
      </c>
      <c r="F48" s="61">
        <f>Table5[[#This Row],[شهریورماه 1397]]/Table5[[#This Row],[مرداد‌ماه 1397]]-1</f>
        <v>2.2194499300220571</v>
      </c>
      <c r="G48" s="63">
        <f>Table5[[#This Row],[شهریورماه 1397]]/Table5[[#This Row],[شهریورماه 1396]]-1</f>
        <v>-0.11846490041670854</v>
      </c>
      <c r="H48" s="62">
        <v>880354.40800000005</v>
      </c>
      <c r="I48" s="337"/>
    </row>
    <row r="49" spans="1:11">
      <c r="A49" s="123">
        <v>27</v>
      </c>
      <c r="B49" s="270" t="s">
        <v>29</v>
      </c>
      <c r="C49" s="62">
        <v>248076.742</v>
      </c>
      <c r="D49" s="60">
        <v>199173.027</v>
      </c>
      <c r="E49" s="62">
        <v>109835.664</v>
      </c>
      <c r="F49" s="61">
        <f>Table5[[#This Row],[شهریورماه 1397]]/Table5[[#This Row],[مرداد‌ماه 1397]]-1</f>
        <v>0.24553382421606718</v>
      </c>
      <c r="G49" s="63">
        <f>Table5[[#This Row],[شهریورماه 1397]]/Table5[[#This Row],[شهریورماه 1396]]-1</f>
        <v>1.2586174013569944</v>
      </c>
      <c r="H49" s="62">
        <v>828136.08400000003</v>
      </c>
      <c r="I49" s="337"/>
    </row>
    <row r="50" spans="1:11">
      <c r="A50" s="123">
        <v>28</v>
      </c>
      <c r="B50" s="270" t="s">
        <v>7</v>
      </c>
      <c r="C50" s="322">
        <v>246174.62100000001</v>
      </c>
      <c r="D50" s="60">
        <v>220722.83100000001</v>
      </c>
      <c r="E50" s="62">
        <v>32331.435000000001</v>
      </c>
      <c r="F50" s="61">
        <f>Table5[[#This Row],[شهریورماه 1397]]/Table5[[#This Row],[مرداد‌ماه 1397]]-1</f>
        <v>0.11531108895572295</v>
      </c>
      <c r="G50" s="63">
        <f>Table5[[#This Row],[شهریورماه 1397]]/Table5[[#This Row],[شهریورماه 1396]]-1</f>
        <v>6.6140951058930728</v>
      </c>
      <c r="H50" s="62">
        <v>651339.40700000001</v>
      </c>
      <c r="I50" s="337"/>
    </row>
    <row r="51" spans="1:11">
      <c r="A51" s="123">
        <v>29</v>
      </c>
      <c r="B51" s="270" t="s">
        <v>12</v>
      </c>
      <c r="C51" s="62">
        <v>215692.57500000001</v>
      </c>
      <c r="D51" s="60">
        <v>143024.70800000001</v>
      </c>
      <c r="E51" s="62">
        <v>135642.579</v>
      </c>
      <c r="F51" s="61">
        <f>Table5[[#This Row],[شهریورماه 1397]]/Table5[[#This Row],[مرداد‌ماه 1397]]-1</f>
        <v>0.50807911455410903</v>
      </c>
      <c r="G51" s="63">
        <f>Table5[[#This Row],[شهریورماه 1397]]/Table5[[#This Row],[شهریورماه 1396]]-1</f>
        <v>0.5901538926062444</v>
      </c>
      <c r="H51" s="62">
        <v>1058162.58</v>
      </c>
      <c r="I51" s="337"/>
    </row>
    <row r="52" spans="1:11">
      <c r="A52" s="123">
        <v>30</v>
      </c>
      <c r="B52" s="270" t="s">
        <v>30</v>
      </c>
      <c r="C52" s="62">
        <v>142542.27499999999</v>
      </c>
      <c r="D52" s="60">
        <v>82430.273000000001</v>
      </c>
      <c r="E52" s="62">
        <v>103912.158</v>
      </c>
      <c r="F52" s="61">
        <f>Table5[[#This Row],[شهریورماه 1397]]/Table5[[#This Row],[مرداد‌ماه 1397]]-1</f>
        <v>0.72924666887855616</v>
      </c>
      <c r="G52" s="63">
        <f>Table5[[#This Row],[شهریورماه 1397]]/Table5[[#This Row],[شهریورماه 1396]]-1</f>
        <v>0.37175743188780652</v>
      </c>
      <c r="H52" s="62">
        <v>513984.52899999998</v>
      </c>
      <c r="I52" s="337"/>
    </row>
    <row r="53" spans="1:11">
      <c r="A53" s="123">
        <v>31</v>
      </c>
      <c r="B53" s="270" t="s">
        <v>6</v>
      </c>
      <c r="C53" s="62">
        <v>76634.899000000005</v>
      </c>
      <c r="D53" s="60">
        <v>48052.065999999999</v>
      </c>
      <c r="E53" s="62">
        <v>31550.080000000002</v>
      </c>
      <c r="F53" s="61">
        <f>Table5[[#This Row],[شهریورماه 1397]]/Table5[[#This Row],[مرداد‌ماه 1397]]-1</f>
        <v>0.5948304699323439</v>
      </c>
      <c r="G53" s="63">
        <f>Table5[[#This Row],[شهریورماه 1397]]/Table5[[#This Row],[شهریورماه 1396]]-1</f>
        <v>1.4289922244254214</v>
      </c>
      <c r="H53" s="62">
        <v>247132.89600000001</v>
      </c>
      <c r="I53" s="337"/>
    </row>
    <row r="54" spans="1:11">
      <c r="A54" s="123">
        <v>32</v>
      </c>
      <c r="B54" s="270" t="s">
        <v>36</v>
      </c>
      <c r="C54" s="62">
        <v>69689.403999999995</v>
      </c>
      <c r="D54" s="234">
        <v>43214.495000000003</v>
      </c>
      <c r="E54" s="62">
        <v>77318.63</v>
      </c>
      <c r="F54" s="61">
        <f>Table5[[#This Row],[شهریورماه 1397]]/Table5[[#This Row],[مرداد‌ماه 1397]]-1</f>
        <v>0.61263955531587233</v>
      </c>
      <c r="G54" s="63">
        <f>Table5[[#This Row],[شهریورماه 1397]]/Table5[[#This Row],[شهریورماه 1396]]-1</f>
        <v>-9.8672545025694447E-2</v>
      </c>
      <c r="H54" s="62">
        <v>252923.89300000001</v>
      </c>
      <c r="I54" s="337"/>
    </row>
    <row r="55" spans="1:11">
      <c r="A55" s="123">
        <v>33</v>
      </c>
      <c r="B55" s="270" t="s">
        <v>5</v>
      </c>
      <c r="C55" s="62">
        <v>62272.438999999998</v>
      </c>
      <c r="D55" s="60">
        <v>55767.815000000002</v>
      </c>
      <c r="E55" s="62">
        <v>12538.895</v>
      </c>
      <c r="F55" s="61">
        <f>Table5[[#This Row],[شهریورماه 1397]]/Table5[[#This Row],[مرداد‌ماه 1397]]-1</f>
        <v>0.1166375982275798</v>
      </c>
      <c r="G55" s="63">
        <f>Table5[[#This Row],[شهریورماه 1397]]/Table5[[#This Row],[شهریورماه 1396]]-1</f>
        <v>3.9663418506973693</v>
      </c>
      <c r="H55" s="62">
        <v>202982.56099999999</v>
      </c>
      <c r="I55" s="337"/>
    </row>
    <row r="56" spans="1:11" ht="24" customHeight="1">
      <c r="A56" s="123">
        <v>34</v>
      </c>
      <c r="B56" s="270" t="s">
        <v>19</v>
      </c>
      <c r="C56" s="62">
        <v>53224.716999999997</v>
      </c>
      <c r="D56" s="60">
        <v>6797.665</v>
      </c>
      <c r="E56" s="62"/>
      <c r="F56" s="61">
        <f>Table5[[#This Row],[شهریورماه 1397]]/Table5[[#This Row],[مرداد‌ماه 1397]]-1</f>
        <v>6.8298528980171866</v>
      </c>
      <c r="G56" s="63" t="e">
        <f>Table5[[#This Row],[شهریورماه 1397]]/Table5[[#This Row],[شهریورماه 1396]]-1</f>
        <v>#DIV/0!</v>
      </c>
      <c r="H56" s="62">
        <v>76411.607000000004</v>
      </c>
      <c r="I56" s="337"/>
    </row>
    <row r="57" spans="1:11" ht="21.75" customHeight="1">
      <c r="A57" s="123">
        <v>35</v>
      </c>
      <c r="B57" s="270" t="s">
        <v>18</v>
      </c>
      <c r="C57" s="62">
        <v>16818.419000000002</v>
      </c>
      <c r="D57" s="60">
        <v>30606.923999999999</v>
      </c>
      <c r="E57" s="62">
        <v>2084.951</v>
      </c>
      <c r="F57" s="61">
        <f>Table5[[#This Row],[شهریورماه 1397]]/Table5[[#This Row],[مرداد‌ماه 1397]]-1</f>
        <v>-0.45050280126157072</v>
      </c>
      <c r="G57" s="63">
        <f>Table5[[#This Row],[شهریورماه 1397]]/Table5[[#This Row],[شهریورماه 1396]]-1</f>
        <v>7.0665775838377023</v>
      </c>
      <c r="H57" s="62">
        <v>60285.917000000001</v>
      </c>
      <c r="I57" s="337"/>
    </row>
    <row r="58" spans="1:11" ht="17.25" customHeight="1">
      <c r="A58" s="123">
        <v>36</v>
      </c>
      <c r="B58" s="297" t="s">
        <v>10</v>
      </c>
      <c r="C58" s="62">
        <v>13152.287</v>
      </c>
      <c r="D58" s="60">
        <v>5330.4210000000003</v>
      </c>
      <c r="E58" s="62">
        <v>1584.855</v>
      </c>
      <c r="F58" s="61">
        <f>Table5[[#This Row],[شهریورماه 1397]]/Table5[[#This Row],[مرداد‌ماه 1397]]-1</f>
        <v>1.4674011677501646</v>
      </c>
      <c r="G58" s="63">
        <f>Table5[[#This Row],[شهریورماه 1397]]/Table5[[#This Row],[شهریورماه 1396]]-1</f>
        <v>7.2987320606617008</v>
      </c>
      <c r="H58" s="62">
        <v>32118.357</v>
      </c>
      <c r="I58" s="337"/>
      <c r="K58" s="6"/>
    </row>
    <row r="59" spans="1:11" ht="17.25" customHeight="1">
      <c r="A59" s="123">
        <v>37</v>
      </c>
      <c r="B59" s="270" t="s">
        <v>37</v>
      </c>
      <c r="C59" s="322">
        <v>6874.6790000000001</v>
      </c>
      <c r="D59" s="60">
        <v>4415.6120000000001</v>
      </c>
      <c r="E59" s="62">
        <v>334.24299999999999</v>
      </c>
      <c r="F59" s="61">
        <f>Table5[[#This Row],[شهریورماه 1397]]/Table5[[#This Row],[مرداد‌ماه 1397]]-1</f>
        <v>0.55690287099500591</v>
      </c>
      <c r="G59" s="63">
        <f>Table5[[#This Row],[شهریورماه 1397]]/Table5[[#This Row],[شهریورماه 1396]]-1</f>
        <v>19.567907181302228</v>
      </c>
      <c r="H59" s="62">
        <v>41992.648000000001</v>
      </c>
      <c r="I59" s="337"/>
    </row>
    <row r="60" spans="1:11" ht="17.25" customHeight="1">
      <c r="A60" s="123">
        <v>38</v>
      </c>
      <c r="B60" s="270" t="s">
        <v>41</v>
      </c>
      <c r="C60" s="62">
        <v>1728.4580000000001</v>
      </c>
      <c r="D60" s="60">
        <v>33.090000000000003</v>
      </c>
      <c r="E60" s="62">
        <v>13.773999999999999</v>
      </c>
      <c r="F60" s="61">
        <f>Table5[[#This Row],[شهریورماه 1397]]/Table5[[#This Row],[مرداد‌ماه 1397]]-1</f>
        <v>51.23505590812934</v>
      </c>
      <c r="G60" s="63">
        <f>Table5[[#This Row],[شهریورماه 1397]]/Table5[[#This Row],[شهریورماه 1396]]-1</f>
        <v>124.48700450123422</v>
      </c>
      <c r="H60" s="62">
        <v>1804.1610000000001</v>
      </c>
      <c r="I60" s="337"/>
    </row>
    <row r="61" spans="1:11" ht="17.25" customHeight="1">
      <c r="A61" s="123">
        <v>39</v>
      </c>
      <c r="B61" s="270" t="s">
        <v>54</v>
      </c>
      <c r="C61" s="62">
        <v>1656.9780000000001</v>
      </c>
      <c r="D61" s="60">
        <v>1223.4580000000001</v>
      </c>
      <c r="E61" s="62">
        <v>5184.2809999999999</v>
      </c>
      <c r="F61" s="61">
        <f>Table5[[#This Row],[شهریورماه 1397]]/Table5[[#This Row],[مرداد‌ماه 1397]]-1</f>
        <v>0.35433991195447656</v>
      </c>
      <c r="G61" s="63">
        <f>Table5[[#This Row],[شهریورماه 1397]]/Table5[[#This Row],[شهریورماه 1396]]-1</f>
        <v>-0.68038422300025792</v>
      </c>
      <c r="H61" s="62">
        <v>9615.1209999999992</v>
      </c>
      <c r="I61" s="337"/>
    </row>
    <row r="62" spans="1:11" ht="17.25" customHeight="1">
      <c r="A62" s="123">
        <v>40</v>
      </c>
      <c r="B62" s="270" t="s">
        <v>39</v>
      </c>
      <c r="C62" s="62">
        <v>224.02099999999999</v>
      </c>
      <c r="D62" s="60">
        <v>499.75799999999998</v>
      </c>
      <c r="E62" s="62">
        <v>149.71600000000001</v>
      </c>
      <c r="F62" s="61">
        <f>Table5[[#This Row],[شهریورماه 1397]]/Table5[[#This Row],[مرداد‌ماه 1397]]-1</f>
        <v>-0.55174104266464963</v>
      </c>
      <c r="G62" s="63">
        <f>Table5[[#This Row],[شهریورماه 1397]]/Table5[[#This Row],[شهریورماه 1396]]-1</f>
        <v>0.49630634000374019</v>
      </c>
      <c r="H62" s="62">
        <v>2183.33</v>
      </c>
      <c r="I62" s="337"/>
    </row>
    <row r="63" spans="1:11" ht="17.25" customHeight="1">
      <c r="A63" s="136">
        <v>41</v>
      </c>
      <c r="B63" s="270" t="s">
        <v>16</v>
      </c>
      <c r="C63" s="62">
        <v>10.007999999999999</v>
      </c>
      <c r="D63" s="60">
        <v>311.73899999999998</v>
      </c>
      <c r="E63" s="62">
        <v>368.57400000000001</v>
      </c>
      <c r="F63" s="61">
        <f>Table5[[#This Row],[شهریورماه 1397]]/Table5[[#This Row],[مرداد‌ماه 1397]]-1</f>
        <v>-0.96789622087707983</v>
      </c>
      <c r="G63" s="63">
        <f>Table5[[#This Row],[شهریورماه 1397]]/Table5[[#This Row],[شهریورماه 1396]]-1</f>
        <v>-0.97284670106952742</v>
      </c>
      <c r="H63" s="62">
        <v>769.92899999999997</v>
      </c>
    </row>
    <row r="64" spans="1:11" ht="17.25" customHeight="1">
      <c r="A64" s="136">
        <v>42</v>
      </c>
      <c r="B64" s="315" t="s">
        <v>4</v>
      </c>
      <c r="C64" s="62"/>
      <c r="D64" s="60"/>
      <c r="E64" s="62"/>
      <c r="F64" s="61" t="e">
        <f>Table5[[#This Row],[شهریورماه 1397]]/Table5[[#This Row],[مرداد‌ماه 1397]]-1</f>
        <v>#DIV/0!</v>
      </c>
      <c r="G64" s="63" t="e">
        <f>Table5[[#This Row],[شهریورماه 1397]]/Table5[[#This Row],[شهریورماه 1396]]-1</f>
        <v>#DIV/0!</v>
      </c>
      <c r="H64" s="62">
        <v>6829.3940000000002</v>
      </c>
    </row>
    <row r="65" spans="1:10" ht="17.25" customHeight="1">
      <c r="A65" s="134">
        <v>43</v>
      </c>
      <c r="B65" s="270" t="s">
        <v>76</v>
      </c>
      <c r="C65" s="323"/>
      <c r="D65" s="60">
        <v>3.7149999999999999</v>
      </c>
      <c r="E65" s="323">
        <v>0.02</v>
      </c>
      <c r="F65" s="61">
        <f>Table5[[#This Row],[شهریورماه 1397]]/Table5[[#This Row],[مرداد‌ماه 1397]]-1</f>
        <v>-1</v>
      </c>
      <c r="G65" s="63">
        <f>Table5[[#This Row],[شهریورماه 1397]]/Table5[[#This Row],[شهریورماه 1396]]-1</f>
        <v>-1</v>
      </c>
      <c r="H65" s="62">
        <v>690.75300000000004</v>
      </c>
      <c r="I65" s="162"/>
      <c r="J65" s="162"/>
    </row>
    <row r="66" spans="1:10">
      <c r="A66" s="162"/>
      <c r="B66" s="162"/>
      <c r="C66" s="162"/>
      <c r="D66" s="162"/>
      <c r="E66" s="162"/>
      <c r="F66" s="162"/>
      <c r="G66" s="162"/>
      <c r="H66" s="162"/>
      <c r="I66" s="162"/>
      <c r="J66" s="162"/>
    </row>
    <row r="67" spans="1:10">
      <c r="C67" s="384"/>
      <c r="D67" s="159"/>
    </row>
    <row r="68" spans="1:10">
      <c r="I68" s="275"/>
      <c r="J68" s="275"/>
    </row>
  </sheetData>
  <mergeCells count="4">
    <mergeCell ref="C21:E21"/>
    <mergeCell ref="F21:G21"/>
    <mergeCell ref="F2:G2"/>
    <mergeCell ref="C2:E2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7304351-062A-4BF9-9580-210371070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F23:G65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M68"/>
  <sheetViews>
    <sheetView showGridLines="0" rightToLeft="1" topLeftCell="A33" zoomScaleNormal="100" workbookViewId="0">
      <selection activeCell="K55" sqref="K55"/>
    </sheetView>
  </sheetViews>
  <sheetFormatPr defaultRowHeight="15"/>
  <cols>
    <col min="1" max="1" width="2.5703125" style="337" customWidth="1"/>
    <col min="2" max="2" width="5.140625" customWidth="1"/>
    <col min="3" max="3" width="27.28515625" style="1" customWidth="1"/>
    <col min="4" max="4" width="11.42578125" style="1" customWidth="1"/>
    <col min="5" max="6" width="11.85546875" style="1" customWidth="1"/>
    <col min="7" max="7" width="12.28515625" style="1" customWidth="1"/>
    <col min="8" max="8" width="11.28515625" customWidth="1"/>
    <col min="9" max="9" width="14" style="337" customWidth="1"/>
    <col min="10" max="10" width="13.140625" customWidth="1"/>
    <col min="11" max="11" width="25" style="337" customWidth="1"/>
    <col min="12" max="12" width="11.42578125" bestFit="1" customWidth="1"/>
    <col min="13" max="13" width="11.5703125" customWidth="1"/>
    <col min="14" max="14" width="12.7109375" customWidth="1"/>
  </cols>
  <sheetData>
    <row r="1" spans="2:10" s="337" customFormat="1">
      <c r="C1" s="1"/>
      <c r="D1" s="1"/>
      <c r="E1" s="1"/>
      <c r="F1" s="1"/>
      <c r="G1" s="1"/>
    </row>
    <row r="2" spans="2:10" ht="30" customHeight="1">
      <c r="B2" s="128" t="s">
        <v>63</v>
      </c>
      <c r="C2" s="231" t="s">
        <v>416</v>
      </c>
      <c r="D2" s="897" t="s">
        <v>43</v>
      </c>
      <c r="E2" s="897"/>
      <c r="F2" s="897"/>
      <c r="G2" s="924" t="s">
        <v>61</v>
      </c>
      <c r="H2" s="925"/>
      <c r="I2" s="90" t="s">
        <v>1001</v>
      </c>
      <c r="J2" s="90" t="s">
        <v>649</v>
      </c>
    </row>
    <row r="3" spans="2:10" ht="30.75" customHeight="1">
      <c r="B3" s="100"/>
      <c r="C3" s="194"/>
      <c r="D3" s="565" t="s">
        <v>1272</v>
      </c>
      <c r="E3" s="565" t="s">
        <v>1273</v>
      </c>
      <c r="F3" s="565" t="s">
        <v>1274</v>
      </c>
      <c r="G3" s="204" t="s">
        <v>44</v>
      </c>
      <c r="H3" s="395" t="s">
        <v>705</v>
      </c>
      <c r="I3" s="193" t="s">
        <v>1276</v>
      </c>
      <c r="J3" s="193" t="s">
        <v>1272</v>
      </c>
    </row>
    <row r="4" spans="2:10" ht="17.25">
      <c r="B4" s="163">
        <v>1</v>
      </c>
      <c r="C4" s="185" t="s">
        <v>15</v>
      </c>
      <c r="D4" s="188">
        <v>538490</v>
      </c>
      <c r="E4" s="189">
        <v>379419</v>
      </c>
      <c r="F4" s="189">
        <v>199637</v>
      </c>
      <c r="G4" s="65">
        <v>0.41924890424570194</v>
      </c>
      <c r="H4" s="232">
        <v>1.6973456824135806</v>
      </c>
      <c r="I4" s="401">
        <v>1892283</v>
      </c>
      <c r="J4" s="240">
        <v>19231.785714285714</v>
      </c>
    </row>
    <row r="5" spans="2:10" ht="17.25">
      <c r="B5" s="163">
        <v>2</v>
      </c>
      <c r="C5" s="186" t="s">
        <v>34</v>
      </c>
      <c r="D5" s="190">
        <v>486897</v>
      </c>
      <c r="E5" s="182">
        <v>482103</v>
      </c>
      <c r="F5" s="182">
        <v>89773</v>
      </c>
      <c r="G5" s="65">
        <v>9.9439331429176381E-3</v>
      </c>
      <c r="H5" s="288">
        <v>4.4236463079099506</v>
      </c>
      <c r="I5" s="402">
        <v>1708098</v>
      </c>
      <c r="J5" s="408">
        <v>17389.178571428572</v>
      </c>
    </row>
    <row r="6" spans="2:10" ht="17.25">
      <c r="B6" s="163">
        <v>3</v>
      </c>
      <c r="C6" s="186" t="s">
        <v>28</v>
      </c>
      <c r="D6" s="190">
        <v>445810</v>
      </c>
      <c r="E6" s="182">
        <v>398921</v>
      </c>
      <c r="F6" s="183">
        <v>122430</v>
      </c>
      <c r="G6" s="65">
        <v>0.11753956297111467</v>
      </c>
      <c r="H6" s="288">
        <v>2.6413460753083395</v>
      </c>
      <c r="I6" s="402">
        <v>1465644</v>
      </c>
      <c r="J6" s="408">
        <v>22290.5</v>
      </c>
    </row>
    <row r="7" spans="2:10" ht="17.25">
      <c r="B7" s="163">
        <v>4</v>
      </c>
      <c r="C7" s="186" t="s">
        <v>11</v>
      </c>
      <c r="D7" s="190">
        <v>340332</v>
      </c>
      <c r="E7" s="182">
        <v>99829</v>
      </c>
      <c r="F7" s="182">
        <v>12006</v>
      </c>
      <c r="G7" s="65">
        <v>2.4091496458944794</v>
      </c>
      <c r="H7" s="288">
        <v>27.346826586706648</v>
      </c>
      <c r="I7" s="402">
        <v>694606</v>
      </c>
      <c r="J7" s="408">
        <v>30939.272727272728</v>
      </c>
    </row>
    <row r="8" spans="2:10" ht="17.25">
      <c r="B8" s="163">
        <v>5</v>
      </c>
      <c r="C8" s="186" t="s">
        <v>27</v>
      </c>
      <c r="D8" s="190">
        <v>186363</v>
      </c>
      <c r="E8" s="182">
        <v>166767</v>
      </c>
      <c r="F8" s="182">
        <v>52252</v>
      </c>
      <c r="G8" s="65">
        <v>0.11750526183237686</v>
      </c>
      <c r="H8" s="288">
        <v>2.5666194595422183</v>
      </c>
      <c r="I8" s="402">
        <v>545813</v>
      </c>
      <c r="J8" s="408">
        <v>23295.375</v>
      </c>
    </row>
    <row r="9" spans="2:10" ht="17.25">
      <c r="B9" s="163">
        <v>6</v>
      </c>
      <c r="C9" s="186" t="s">
        <v>23</v>
      </c>
      <c r="D9" s="190">
        <v>183777</v>
      </c>
      <c r="E9" s="182">
        <v>109440</v>
      </c>
      <c r="F9" s="182">
        <v>40169</v>
      </c>
      <c r="G9" s="65">
        <v>0.67924890350877187</v>
      </c>
      <c r="H9" s="288">
        <v>3.5750952226841592</v>
      </c>
      <c r="I9" s="402">
        <v>503112</v>
      </c>
      <c r="J9" s="408">
        <v>12251.8</v>
      </c>
    </row>
    <row r="10" spans="2:10" ht="17.25">
      <c r="B10" s="163">
        <v>7</v>
      </c>
      <c r="C10" s="186" t="s">
        <v>8</v>
      </c>
      <c r="D10" s="190">
        <v>137839</v>
      </c>
      <c r="E10" s="182">
        <v>152665</v>
      </c>
      <c r="F10" s="182">
        <v>64771</v>
      </c>
      <c r="G10" s="65">
        <v>-9.7114597320931417E-2</v>
      </c>
      <c r="H10" s="288">
        <v>1.1280974510197463</v>
      </c>
      <c r="I10" s="402">
        <v>595296</v>
      </c>
      <c r="J10" s="408">
        <v>15315.444444444445</v>
      </c>
    </row>
    <row r="11" spans="2:10" ht="17.25">
      <c r="B11" s="163">
        <v>8</v>
      </c>
      <c r="C11" s="186" t="s">
        <v>25</v>
      </c>
      <c r="D11" s="190">
        <v>126046</v>
      </c>
      <c r="E11" s="182">
        <v>112525</v>
      </c>
      <c r="F11" s="182">
        <v>15229</v>
      </c>
      <c r="G11" s="65">
        <v>0.12015996445234389</v>
      </c>
      <c r="H11" s="288">
        <v>7.276708910631033</v>
      </c>
      <c r="I11" s="402">
        <v>370351</v>
      </c>
      <c r="J11" s="408">
        <v>31511.5</v>
      </c>
    </row>
    <row r="12" spans="2:10" ht="17.25">
      <c r="B12" s="163">
        <v>9</v>
      </c>
      <c r="C12" s="186" t="s">
        <v>20</v>
      </c>
      <c r="D12" s="190">
        <v>114715</v>
      </c>
      <c r="E12" s="182">
        <v>49601</v>
      </c>
      <c r="F12" s="183">
        <v>128847</v>
      </c>
      <c r="G12" s="65">
        <v>1.312755791213887</v>
      </c>
      <c r="H12" s="288">
        <v>-0.10968047374017242</v>
      </c>
      <c r="I12" s="402">
        <v>267810</v>
      </c>
      <c r="J12" s="408">
        <v>19119.166666666668</v>
      </c>
    </row>
    <row r="13" spans="2:10" ht="17.25">
      <c r="B13" s="163">
        <v>10</v>
      </c>
      <c r="C13" s="187" t="s">
        <v>24</v>
      </c>
      <c r="D13" s="191">
        <v>92490</v>
      </c>
      <c r="E13" s="192">
        <v>59134</v>
      </c>
      <c r="F13" s="192">
        <v>25336</v>
      </c>
      <c r="G13" s="65">
        <v>0.56407481313626673</v>
      </c>
      <c r="H13" s="288">
        <v>2.6505367856015156</v>
      </c>
      <c r="I13" s="403">
        <v>254493</v>
      </c>
      <c r="J13" s="408">
        <v>3083</v>
      </c>
    </row>
    <row r="14" spans="2:10" ht="18">
      <c r="B14" s="156"/>
      <c r="C14" s="557" t="s">
        <v>42</v>
      </c>
      <c r="D14" s="184">
        <f>SUM(D4:D13)</f>
        <v>2652759</v>
      </c>
      <c r="E14" s="184">
        <f>SUM(E4:E13)</f>
        <v>2010404</v>
      </c>
      <c r="F14" s="184">
        <f>SUM(F4:F13)</f>
        <v>750450</v>
      </c>
      <c r="G14" s="172">
        <f>D14/E14-1</f>
        <v>0.31951538098809995</v>
      </c>
      <c r="H14" s="238">
        <f>D14/F14-1</f>
        <v>2.5348910653607835</v>
      </c>
      <c r="I14" s="507">
        <f>SUM(I4:I13)</f>
        <v>8297506</v>
      </c>
      <c r="J14" s="507">
        <v>16684.018867924529</v>
      </c>
    </row>
    <row r="15" spans="2:10" s="337" customFormat="1"/>
    <row r="16" spans="2:10" s="337" customFormat="1"/>
    <row r="17" spans="2:13" s="337" customFormat="1"/>
    <row r="18" spans="2:13" s="337" customFormat="1"/>
    <row r="19" spans="2:13" s="337" customFormat="1"/>
    <row r="20" spans="2:13" s="337" customFormat="1"/>
    <row r="21" spans="2:13" ht="18.75">
      <c r="B21" s="560" t="s">
        <v>63</v>
      </c>
      <c r="C21" s="707"/>
      <c r="D21" s="922" t="s">
        <v>43</v>
      </c>
      <c r="E21" s="922"/>
      <c r="F21" s="922"/>
      <c r="G21" s="922" t="s">
        <v>61</v>
      </c>
      <c r="H21" s="922"/>
      <c r="I21" s="708"/>
      <c r="J21" s="337"/>
    </row>
    <row r="22" spans="2:13" ht="37.5">
      <c r="B22" s="4"/>
      <c r="C22" s="254" t="s">
        <v>3</v>
      </c>
      <c r="D22" s="254" t="s">
        <v>1272</v>
      </c>
      <c r="E22" s="254" t="s">
        <v>1273</v>
      </c>
      <c r="F22" s="254" t="s">
        <v>1274</v>
      </c>
      <c r="G22" s="254" t="s">
        <v>44</v>
      </c>
      <c r="H22" s="254" t="s">
        <v>705</v>
      </c>
      <c r="I22" s="254" t="s">
        <v>1276</v>
      </c>
      <c r="J22" s="337"/>
      <c r="K22" s="346" t="s">
        <v>3</v>
      </c>
      <c r="L22" s="347" t="s">
        <v>1272</v>
      </c>
      <c r="M22" s="347" t="s">
        <v>1273</v>
      </c>
    </row>
    <row r="23" spans="2:13">
      <c r="B23" s="569">
        <v>1</v>
      </c>
      <c r="C23" s="569" t="s">
        <v>15</v>
      </c>
      <c r="D23" s="62">
        <v>538490</v>
      </c>
      <c r="E23" s="60">
        <v>379419</v>
      </c>
      <c r="F23" s="62">
        <v>199637</v>
      </c>
      <c r="G23" s="61">
        <f>Table315[[#This Row],[شهریورماه 1397]]/Table315[[#This Row],[مرداد‌ماه 1397]]-1</f>
        <v>0.41924890424570194</v>
      </c>
      <c r="H23" s="256">
        <f>Table315[[#This Row],[شهریورماه 1397]]/Table315[[#This Row],[شهریورماه 1396]]-1</f>
        <v>1.6973456824135806</v>
      </c>
      <c r="I23" s="703">
        <v>1892283</v>
      </c>
      <c r="J23" s="337"/>
      <c r="K23" s="255" t="s">
        <v>15</v>
      </c>
      <c r="L23" s="60">
        <v>538490</v>
      </c>
      <c r="M23" s="349">
        <v>379419</v>
      </c>
    </row>
    <row r="24" spans="2:13">
      <c r="B24" s="569">
        <v>2</v>
      </c>
      <c r="C24" s="569" t="s">
        <v>34</v>
      </c>
      <c r="D24" s="62">
        <v>486897</v>
      </c>
      <c r="E24" s="60">
        <v>482103</v>
      </c>
      <c r="F24" s="62">
        <v>89773</v>
      </c>
      <c r="G24" s="61">
        <f>Table315[[#This Row],[شهریورماه 1397]]/Table315[[#This Row],[مرداد‌ماه 1397]]-1</f>
        <v>9.9439331429176381E-3</v>
      </c>
      <c r="H24" s="256">
        <f>Table315[[#This Row],[شهریورماه 1397]]/Table315[[#This Row],[شهریورماه 1396]]-1</f>
        <v>4.4236463079099506</v>
      </c>
      <c r="I24" s="703">
        <v>1708098</v>
      </c>
      <c r="J24" s="337"/>
      <c r="K24" s="255" t="s">
        <v>34</v>
      </c>
      <c r="L24" s="60">
        <v>486897</v>
      </c>
      <c r="M24" s="349">
        <v>482103</v>
      </c>
    </row>
    <row r="25" spans="2:13">
      <c r="B25" s="569">
        <v>3</v>
      </c>
      <c r="C25" s="569" t="s">
        <v>28</v>
      </c>
      <c r="D25" s="62">
        <v>445810</v>
      </c>
      <c r="E25" s="60">
        <v>398921</v>
      </c>
      <c r="F25" s="62">
        <v>122430</v>
      </c>
      <c r="G25" s="61">
        <f>Table315[[#This Row],[شهریورماه 1397]]/Table315[[#This Row],[مرداد‌ماه 1397]]-1</f>
        <v>0.11753956297111467</v>
      </c>
      <c r="H25" s="256">
        <f>Table315[[#This Row],[شهریورماه 1397]]/Table315[[#This Row],[شهریورماه 1396]]-1</f>
        <v>2.6413460753083395</v>
      </c>
      <c r="I25" s="703">
        <v>1465644</v>
      </c>
      <c r="J25" s="337"/>
      <c r="K25" s="255" t="s">
        <v>28</v>
      </c>
      <c r="L25" s="60">
        <v>445810</v>
      </c>
      <c r="M25" s="349">
        <v>398921</v>
      </c>
    </row>
    <row r="26" spans="2:13">
      <c r="B26" s="569">
        <v>4</v>
      </c>
      <c r="C26" s="569" t="s">
        <v>11</v>
      </c>
      <c r="D26" s="62">
        <v>340332</v>
      </c>
      <c r="E26" s="60">
        <v>99829</v>
      </c>
      <c r="F26" s="62">
        <v>12006</v>
      </c>
      <c r="G26" s="61">
        <f>Table315[[#This Row],[شهریورماه 1397]]/Table315[[#This Row],[مرداد‌ماه 1397]]-1</f>
        <v>2.4091496458944794</v>
      </c>
      <c r="H26" s="256">
        <f>Table315[[#This Row],[شهریورماه 1397]]/Table315[[#This Row],[شهریورماه 1396]]-1</f>
        <v>27.346826586706648</v>
      </c>
      <c r="I26" s="703">
        <v>694606</v>
      </c>
      <c r="J26" s="337"/>
      <c r="K26" s="255" t="s">
        <v>11</v>
      </c>
      <c r="L26" s="60">
        <v>340332</v>
      </c>
      <c r="M26" s="349">
        <v>99829</v>
      </c>
    </row>
    <row r="27" spans="2:13">
      <c r="B27" s="569">
        <v>5</v>
      </c>
      <c r="C27" s="569" t="s">
        <v>27</v>
      </c>
      <c r="D27" s="62">
        <v>186363</v>
      </c>
      <c r="E27" s="60">
        <v>166767</v>
      </c>
      <c r="F27" s="62">
        <v>52252</v>
      </c>
      <c r="G27" s="61">
        <f>Table315[[#This Row],[شهریورماه 1397]]/Table315[[#This Row],[مرداد‌ماه 1397]]-1</f>
        <v>0.11750526183237686</v>
      </c>
      <c r="H27" s="256">
        <f>Table315[[#This Row],[شهریورماه 1397]]/Table315[[#This Row],[شهریورماه 1396]]-1</f>
        <v>2.5666194595422183</v>
      </c>
      <c r="I27" s="703">
        <v>545813</v>
      </c>
      <c r="J27" s="337"/>
      <c r="K27" s="255" t="s">
        <v>27</v>
      </c>
      <c r="L27" s="60">
        <v>186363</v>
      </c>
      <c r="M27" s="349">
        <v>166767</v>
      </c>
    </row>
    <row r="28" spans="2:13">
      <c r="B28" s="569">
        <v>6</v>
      </c>
      <c r="C28" s="569" t="s">
        <v>23</v>
      </c>
      <c r="D28" s="62">
        <v>183777</v>
      </c>
      <c r="E28" s="60">
        <v>109440</v>
      </c>
      <c r="F28" s="62">
        <v>40169</v>
      </c>
      <c r="G28" s="61">
        <f>Table315[[#This Row],[شهریورماه 1397]]/Table315[[#This Row],[مرداد‌ماه 1397]]-1</f>
        <v>0.67924890350877187</v>
      </c>
      <c r="H28" s="256">
        <f>Table315[[#This Row],[شهریورماه 1397]]/Table315[[#This Row],[شهریورماه 1396]]-1</f>
        <v>3.5750952226841592</v>
      </c>
      <c r="I28" s="703">
        <v>503112</v>
      </c>
      <c r="J28" s="337"/>
      <c r="K28" s="255" t="s">
        <v>23</v>
      </c>
      <c r="L28" s="60">
        <v>183777</v>
      </c>
      <c r="M28" s="349">
        <v>109440</v>
      </c>
    </row>
    <row r="29" spans="2:13">
      <c r="B29" s="569">
        <v>7</v>
      </c>
      <c r="C29" s="569" t="s">
        <v>8</v>
      </c>
      <c r="D29" s="62">
        <v>137839</v>
      </c>
      <c r="E29" s="60">
        <v>152665</v>
      </c>
      <c r="F29" s="62">
        <v>64771</v>
      </c>
      <c r="G29" s="61">
        <f>Table315[[#This Row],[شهریورماه 1397]]/Table315[[#This Row],[مرداد‌ماه 1397]]-1</f>
        <v>-9.7114597320931417E-2</v>
      </c>
      <c r="H29" s="256">
        <f>Table315[[#This Row],[شهریورماه 1397]]/Table315[[#This Row],[شهریورماه 1396]]-1</f>
        <v>1.1280974510197463</v>
      </c>
      <c r="I29" s="703">
        <v>595296</v>
      </c>
      <c r="J29" s="337"/>
      <c r="K29" s="255" t="s">
        <v>8</v>
      </c>
      <c r="L29" s="60">
        <v>137839</v>
      </c>
      <c r="M29" s="349">
        <v>152665</v>
      </c>
    </row>
    <row r="30" spans="2:13">
      <c r="B30" s="569">
        <v>8</v>
      </c>
      <c r="C30" s="569" t="s">
        <v>25</v>
      </c>
      <c r="D30" s="62">
        <v>126046</v>
      </c>
      <c r="E30" s="60">
        <v>112525</v>
      </c>
      <c r="F30" s="62">
        <v>15229</v>
      </c>
      <c r="G30" s="61">
        <f>Table315[[#This Row],[شهریورماه 1397]]/Table315[[#This Row],[مرداد‌ماه 1397]]-1</f>
        <v>0.12015996445234389</v>
      </c>
      <c r="H30" s="256">
        <f>Table315[[#This Row],[شهریورماه 1397]]/Table315[[#This Row],[شهریورماه 1396]]-1</f>
        <v>7.276708910631033</v>
      </c>
      <c r="I30" s="703">
        <v>370351</v>
      </c>
      <c r="J30" s="337"/>
      <c r="K30" s="255" t="s">
        <v>25</v>
      </c>
      <c r="L30" s="60">
        <v>126046</v>
      </c>
      <c r="M30" s="349">
        <v>112525</v>
      </c>
    </row>
    <row r="31" spans="2:13">
      <c r="B31" s="569">
        <v>9</v>
      </c>
      <c r="C31" s="569" t="s">
        <v>20</v>
      </c>
      <c r="D31" s="62">
        <v>114715</v>
      </c>
      <c r="E31" s="60">
        <v>49601</v>
      </c>
      <c r="F31" s="62">
        <v>128847</v>
      </c>
      <c r="G31" s="61">
        <f>Table315[[#This Row],[شهریورماه 1397]]/Table315[[#This Row],[مرداد‌ماه 1397]]-1</f>
        <v>1.312755791213887</v>
      </c>
      <c r="H31" s="256">
        <f>Table315[[#This Row],[شهریورماه 1397]]/Table315[[#This Row],[شهریورماه 1396]]-1</f>
        <v>-0.10968047374017242</v>
      </c>
      <c r="I31" s="703">
        <v>267810</v>
      </c>
      <c r="J31" s="337"/>
      <c r="K31" s="255" t="s">
        <v>20</v>
      </c>
      <c r="L31" s="60">
        <v>114715</v>
      </c>
      <c r="M31" s="349">
        <v>49601</v>
      </c>
    </row>
    <row r="32" spans="2:13">
      <c r="B32" s="569">
        <v>10</v>
      </c>
      <c r="C32" s="569" t="s">
        <v>24</v>
      </c>
      <c r="D32" s="62">
        <v>92490</v>
      </c>
      <c r="E32" s="60">
        <v>59134</v>
      </c>
      <c r="F32" s="62">
        <v>25336</v>
      </c>
      <c r="G32" s="61">
        <f>Table315[[#This Row],[شهریورماه 1397]]/Table315[[#This Row],[مرداد‌ماه 1397]]-1</f>
        <v>0.56407481313626673</v>
      </c>
      <c r="H32" s="256">
        <f>Table315[[#This Row],[شهریورماه 1397]]/Table315[[#This Row],[شهریورماه 1396]]-1</f>
        <v>2.6505367856015156</v>
      </c>
      <c r="I32" s="703">
        <v>254493</v>
      </c>
      <c r="J32" s="337"/>
      <c r="K32" s="255" t="s">
        <v>24</v>
      </c>
      <c r="L32" s="60">
        <v>92490</v>
      </c>
      <c r="M32" s="349">
        <v>59134</v>
      </c>
    </row>
    <row r="33" spans="2:13">
      <c r="B33" s="569">
        <v>11</v>
      </c>
      <c r="C33" s="569" t="s">
        <v>17</v>
      </c>
      <c r="D33" s="62">
        <v>89613</v>
      </c>
      <c r="E33" s="60">
        <v>63526</v>
      </c>
      <c r="F33" s="62">
        <v>32122</v>
      </c>
      <c r="G33" s="61">
        <f>Table315[[#This Row],[شهریورماه 1397]]/Table315[[#This Row],[مرداد‌ماه 1397]]-1</f>
        <v>0.41065075717029242</v>
      </c>
      <c r="H33" s="256">
        <f>Table315[[#This Row],[شهریورماه 1397]]/Table315[[#This Row],[شهریورماه 1396]]-1</f>
        <v>1.7897702509183735</v>
      </c>
      <c r="I33" s="703">
        <v>635467</v>
      </c>
      <c r="J33" s="337"/>
      <c r="K33" s="350" t="s">
        <v>110</v>
      </c>
      <c r="L33" s="345">
        <f>SUM(D23:D64)-D14-D48</f>
        <v>1009217</v>
      </c>
      <c r="M33" s="351">
        <f>SUM(E23:E64)-E14-E48</f>
        <v>550898</v>
      </c>
    </row>
    <row r="34" spans="2:13">
      <c r="B34" s="123">
        <v>12</v>
      </c>
      <c r="C34" s="569" t="s">
        <v>72</v>
      </c>
      <c r="D34" s="62">
        <v>83459</v>
      </c>
      <c r="E34" s="60">
        <v>833</v>
      </c>
      <c r="F34" s="62">
        <v>106500</v>
      </c>
      <c r="G34" s="61">
        <f>Table315[[#This Row],[شهریورماه 1397]]/Table315[[#This Row],[مرداد‌ماه 1397]]-1</f>
        <v>99.190876350540222</v>
      </c>
      <c r="H34" s="256">
        <f>Table315[[#This Row],[شهریورماه 1397]]/Table315[[#This Row],[شهریورماه 1396]]-1</f>
        <v>-0.21634741784037559</v>
      </c>
      <c r="I34" s="703">
        <v>84292</v>
      </c>
      <c r="J34" s="337"/>
    </row>
    <row r="35" spans="2:13">
      <c r="B35" s="123">
        <v>13</v>
      </c>
      <c r="C35" s="569" t="s">
        <v>22</v>
      </c>
      <c r="D35" s="62">
        <v>83082</v>
      </c>
      <c r="E35" s="60">
        <v>56724</v>
      </c>
      <c r="F35" s="62">
        <v>15429</v>
      </c>
      <c r="G35" s="61">
        <f>Table315[[#This Row],[شهریورماه 1397]]/Table315[[#This Row],[مرداد‌ماه 1397]]-1</f>
        <v>0.46467103871377202</v>
      </c>
      <c r="H35" s="256">
        <f>Table315[[#This Row],[شهریورماه 1397]]/Table315[[#This Row],[شهریورماه 1396]]-1</f>
        <v>4.3847948668092549</v>
      </c>
      <c r="I35" s="703">
        <v>237723</v>
      </c>
      <c r="J35" s="337"/>
    </row>
    <row r="36" spans="2:13">
      <c r="B36" s="123">
        <v>14</v>
      </c>
      <c r="C36" s="569" t="s">
        <v>26</v>
      </c>
      <c r="D36" s="62">
        <v>82826</v>
      </c>
      <c r="E36" s="60">
        <v>41446</v>
      </c>
      <c r="F36" s="62">
        <v>4050</v>
      </c>
      <c r="G36" s="61">
        <f>Table315[[#This Row],[شهریورماه 1397]]/Table315[[#This Row],[مرداد‌ماه 1397]]-1</f>
        <v>0.99840756647203599</v>
      </c>
      <c r="H36" s="256">
        <f>Table315[[#This Row],[شهریورماه 1397]]/Table315[[#This Row],[شهریورماه 1396]]-1</f>
        <v>19.450864197530866</v>
      </c>
      <c r="I36" s="703">
        <v>198736</v>
      </c>
      <c r="J36" s="337"/>
    </row>
    <row r="37" spans="2:13">
      <c r="B37" s="123">
        <v>15</v>
      </c>
      <c r="C37" s="569" t="s">
        <v>21</v>
      </c>
      <c r="D37" s="62">
        <v>75172</v>
      </c>
      <c r="E37" s="60">
        <v>53323</v>
      </c>
      <c r="F37" s="62">
        <v>28531</v>
      </c>
      <c r="G37" s="61">
        <f>Table315[[#This Row],[شهریورماه 1397]]/Table315[[#This Row],[مرداد‌ماه 1397]]-1</f>
        <v>0.40974813870187354</v>
      </c>
      <c r="H37" s="256">
        <f>Table315[[#This Row],[شهریورماه 1397]]/Table315[[#This Row],[شهریورماه 1396]]-1</f>
        <v>1.634748168658652</v>
      </c>
      <c r="I37" s="703">
        <v>241736</v>
      </c>
      <c r="J37" s="337"/>
    </row>
    <row r="38" spans="2:13">
      <c r="B38" s="123">
        <v>16</v>
      </c>
      <c r="C38" s="569" t="s">
        <v>35</v>
      </c>
      <c r="D38" s="62">
        <v>73492</v>
      </c>
      <c r="E38" s="60">
        <v>30051</v>
      </c>
      <c r="F38" s="62">
        <v>23470</v>
      </c>
      <c r="G38" s="61">
        <f>Table315[[#This Row],[شهریورماه 1397]]/Table315[[#This Row],[مرداد‌ماه 1397]]-1</f>
        <v>1.4455758543808859</v>
      </c>
      <c r="H38" s="256">
        <f>Table315[[#This Row],[شهریورماه 1397]]/Table315[[#This Row],[شهریورماه 1396]]-1</f>
        <v>2.1313165743502345</v>
      </c>
      <c r="I38" s="703">
        <v>200883</v>
      </c>
      <c r="J38" s="337"/>
    </row>
    <row r="39" spans="2:13">
      <c r="B39" s="123">
        <v>17</v>
      </c>
      <c r="C39" s="569" t="s">
        <v>40</v>
      </c>
      <c r="D39" s="62">
        <v>63563</v>
      </c>
      <c r="E39" s="60">
        <v>27792</v>
      </c>
      <c r="F39" s="62">
        <v>16394</v>
      </c>
      <c r="G39" s="61">
        <f>Table315[[#This Row],[شهریورماه 1397]]/Table315[[#This Row],[مرداد‌ماه 1397]]-1</f>
        <v>1.2870970063327576</v>
      </c>
      <c r="H39" s="256">
        <f>Table315[[#This Row],[شهریورماه 1397]]/Table315[[#This Row],[شهریورماه 1396]]-1</f>
        <v>2.8772111748200562</v>
      </c>
      <c r="I39" s="703">
        <v>190729</v>
      </c>
      <c r="J39" s="337"/>
    </row>
    <row r="40" spans="2:13">
      <c r="B40" s="123">
        <v>18</v>
      </c>
      <c r="C40" s="569" t="s">
        <v>9</v>
      </c>
      <c r="D40" s="62">
        <v>61175</v>
      </c>
      <c r="E40" s="60">
        <v>46947</v>
      </c>
      <c r="F40" s="62">
        <v>33964</v>
      </c>
      <c r="G40" s="61">
        <f>Table315[[#This Row],[شهریورماه 1397]]/Table315[[#This Row],[مرداد‌ماه 1397]]-1</f>
        <v>0.30306515858308303</v>
      </c>
      <c r="H40" s="256">
        <f>Table315[[#This Row],[شهریورماه 1397]]/Table315[[#This Row],[شهریورماه 1396]]-1</f>
        <v>0.80117182899540684</v>
      </c>
      <c r="I40" s="703">
        <v>246698</v>
      </c>
      <c r="J40" s="337"/>
    </row>
    <row r="41" spans="2:13">
      <c r="B41" s="123">
        <v>19</v>
      </c>
      <c r="C41" s="569" t="s">
        <v>32</v>
      </c>
      <c r="D41" s="62">
        <v>56574</v>
      </c>
      <c r="E41" s="60">
        <v>34320</v>
      </c>
      <c r="F41" s="62">
        <v>24170</v>
      </c>
      <c r="G41" s="61">
        <f>Table315[[#This Row],[شهریورماه 1397]]/Table315[[#This Row],[مرداد‌ماه 1397]]-1</f>
        <v>0.6484265734265735</v>
      </c>
      <c r="H41" s="256">
        <f>Table315[[#This Row],[شهریورماه 1397]]/Table315[[#This Row],[شهریورماه 1396]]-1</f>
        <v>1.3406702523789824</v>
      </c>
      <c r="I41" s="703">
        <v>186745</v>
      </c>
      <c r="J41" s="337"/>
    </row>
    <row r="42" spans="2:13">
      <c r="B42" s="123">
        <v>20</v>
      </c>
      <c r="C42" s="569" t="s">
        <v>14</v>
      </c>
      <c r="D42" s="62">
        <v>49055</v>
      </c>
      <c r="E42" s="60">
        <v>20873</v>
      </c>
      <c r="F42" s="322">
        <v>5078</v>
      </c>
      <c r="G42" s="61">
        <f>Table315[[#This Row],[شهریورماه 1397]]/Table315[[#This Row],[مرداد‌ماه 1397]]-1</f>
        <v>1.3501652852967947</v>
      </c>
      <c r="H42" s="256">
        <f>Table315[[#This Row],[شهریورماه 1397]]/Table315[[#This Row],[شهریورماه 1396]]-1</f>
        <v>8.6602993304450564</v>
      </c>
      <c r="I42" s="703">
        <v>81633</v>
      </c>
      <c r="J42" s="337"/>
    </row>
    <row r="43" spans="2:13">
      <c r="B43" s="123">
        <v>21</v>
      </c>
      <c r="C43" s="569" t="s">
        <v>31</v>
      </c>
      <c r="D43" s="62">
        <v>39971</v>
      </c>
      <c r="E43" s="60">
        <v>21832</v>
      </c>
      <c r="F43" s="62">
        <v>20194</v>
      </c>
      <c r="G43" s="61">
        <f>Table315[[#This Row],[شهریورماه 1397]]/Table315[[#This Row],[مرداد‌ماه 1397]]-1</f>
        <v>0.83084463173323564</v>
      </c>
      <c r="H43" s="256">
        <f>Table315[[#This Row],[شهریورماه 1397]]/Table315[[#This Row],[شهریورماه 1396]]-1</f>
        <v>0.97935030206992169</v>
      </c>
      <c r="I43" s="703">
        <v>127296</v>
      </c>
      <c r="J43" s="337"/>
    </row>
    <row r="44" spans="2:13">
      <c r="B44" s="123">
        <v>22</v>
      </c>
      <c r="C44" s="569" t="s">
        <v>29</v>
      </c>
      <c r="D44" s="62">
        <v>39710</v>
      </c>
      <c r="E44" s="60">
        <v>30633</v>
      </c>
      <c r="F44" s="62">
        <v>19089</v>
      </c>
      <c r="G44" s="61">
        <f>Table315[[#This Row],[شهریورماه 1397]]/Table315[[#This Row],[مرداد‌ماه 1397]]-1</f>
        <v>0.29631443214833686</v>
      </c>
      <c r="H44" s="256">
        <f>Table315[[#This Row],[شهریورماه 1397]]/Table315[[#This Row],[شهریورماه 1396]]-1</f>
        <v>1.0802556446120803</v>
      </c>
      <c r="I44" s="703">
        <v>148774</v>
      </c>
      <c r="J44" s="337"/>
    </row>
    <row r="45" spans="2:13">
      <c r="B45" s="123">
        <v>23</v>
      </c>
      <c r="C45" s="569" t="s">
        <v>33</v>
      </c>
      <c r="D45" s="62">
        <v>37427</v>
      </c>
      <c r="E45" s="60">
        <v>12504</v>
      </c>
      <c r="F45" s="62">
        <v>13121</v>
      </c>
      <c r="G45" s="61">
        <f>Table315[[#This Row],[شهریورماه 1397]]/Table315[[#This Row],[مرداد‌ماه 1397]]-1</f>
        <v>1.9932021753039026</v>
      </c>
      <c r="H45" s="256">
        <f>Table315[[#This Row],[شهریورماه 1397]]/Table315[[#This Row],[شهریورماه 1396]]-1</f>
        <v>1.8524502705586463</v>
      </c>
      <c r="I45" s="703">
        <v>84896</v>
      </c>
      <c r="J45" s="337"/>
    </row>
    <row r="46" spans="2:13">
      <c r="B46" s="123">
        <v>24</v>
      </c>
      <c r="C46" s="569" t="s">
        <v>13</v>
      </c>
      <c r="D46" s="62">
        <v>31732</v>
      </c>
      <c r="E46" s="60">
        <v>16719</v>
      </c>
      <c r="F46" s="62">
        <v>9802</v>
      </c>
      <c r="G46" s="61">
        <f>Table315[[#This Row],[شهریورماه 1397]]/Table315[[#This Row],[مرداد‌ماه 1397]]-1</f>
        <v>0.89796040433040258</v>
      </c>
      <c r="H46" s="256">
        <f>Table315[[#This Row],[شهریورماه 1397]]/Table315[[#This Row],[شهریورماه 1396]]-1</f>
        <v>2.2372985105080594</v>
      </c>
      <c r="I46" s="703">
        <v>88818</v>
      </c>
      <c r="J46" s="337"/>
    </row>
    <row r="47" spans="2:13">
      <c r="B47" s="123">
        <v>25</v>
      </c>
      <c r="C47" s="569" t="s">
        <v>38</v>
      </c>
      <c r="D47" s="62">
        <v>26561</v>
      </c>
      <c r="E47" s="60">
        <v>19935</v>
      </c>
      <c r="F47" s="62">
        <v>7874</v>
      </c>
      <c r="G47" s="61">
        <f>Table315[[#This Row],[شهریورماه 1397]]/Table315[[#This Row],[مرداد‌ماه 1397]]-1</f>
        <v>0.33238023576624021</v>
      </c>
      <c r="H47" s="256">
        <f>Table315[[#This Row],[شهریورماه 1397]]/Table315[[#This Row],[شهریورماه 1396]]-1</f>
        <v>2.3732537465074932</v>
      </c>
      <c r="I47" s="703">
        <v>93154</v>
      </c>
      <c r="J47" s="337"/>
    </row>
    <row r="48" spans="2:13">
      <c r="B48" s="123">
        <v>26</v>
      </c>
      <c r="C48" s="569" t="s">
        <v>53</v>
      </c>
      <c r="D48" s="62">
        <v>21385</v>
      </c>
      <c r="E48" s="60">
        <v>21233</v>
      </c>
      <c r="F48" s="62">
        <v>8037</v>
      </c>
      <c r="G48" s="61">
        <f>Table315[[#This Row],[شهریورماه 1397]]/Table315[[#This Row],[مرداد‌ماه 1397]]-1</f>
        <v>7.158668110959443E-3</v>
      </c>
      <c r="H48" s="256">
        <f>Table315[[#This Row],[شهریورماه 1397]]/Table315[[#This Row],[شهریورماه 1396]]-1</f>
        <v>1.6608187134502925</v>
      </c>
      <c r="I48" s="703">
        <v>105213</v>
      </c>
      <c r="J48" s="337"/>
    </row>
    <row r="49" spans="2:13">
      <c r="B49" s="123">
        <v>27</v>
      </c>
      <c r="C49" s="569" t="s">
        <v>7</v>
      </c>
      <c r="D49" s="62">
        <v>20843</v>
      </c>
      <c r="E49" s="60">
        <v>12467</v>
      </c>
      <c r="F49" s="62">
        <v>4963</v>
      </c>
      <c r="G49" s="61">
        <f>Table315[[#This Row],[شهریورماه 1397]]/Table315[[#This Row],[مرداد‌ماه 1397]]-1</f>
        <v>0.67185369375150406</v>
      </c>
      <c r="H49" s="256">
        <f>Table315[[#This Row],[شهریورماه 1397]]/Table315[[#This Row],[شهریورماه 1396]]-1</f>
        <v>3.1996776143461618</v>
      </c>
      <c r="I49" s="703">
        <v>54049</v>
      </c>
      <c r="J49" s="337"/>
    </row>
    <row r="50" spans="2:13">
      <c r="B50" s="123">
        <v>28</v>
      </c>
      <c r="C50" s="569" t="s">
        <v>30</v>
      </c>
      <c r="D50" s="62">
        <v>18820</v>
      </c>
      <c r="E50" s="60">
        <v>12748</v>
      </c>
      <c r="F50" s="62">
        <v>20185</v>
      </c>
      <c r="G50" s="61">
        <f>Table315[[#This Row],[شهریورماه 1397]]/Table315[[#This Row],[مرداد‌ماه 1397]]-1</f>
        <v>0.47631000941324131</v>
      </c>
      <c r="H50" s="256">
        <f>Table315[[#This Row],[شهریورماه 1397]]/Table315[[#This Row],[شهریورماه 1396]]-1</f>
        <v>-6.7624473619024017E-2</v>
      </c>
      <c r="I50" s="703">
        <v>75877</v>
      </c>
      <c r="J50" s="337"/>
    </row>
    <row r="51" spans="2:13">
      <c r="B51" s="123">
        <v>29</v>
      </c>
      <c r="C51" s="569" t="s">
        <v>12</v>
      </c>
      <c r="D51" s="62">
        <v>15805</v>
      </c>
      <c r="E51" s="60">
        <v>9029</v>
      </c>
      <c r="F51" s="62">
        <v>2928</v>
      </c>
      <c r="G51" s="61">
        <f>Table315[[#This Row],[شهریورماه 1397]]/Table315[[#This Row],[مرداد‌ماه 1397]]-1</f>
        <v>0.75047070550448547</v>
      </c>
      <c r="H51" s="256">
        <f>Table315[[#This Row],[شهریورماه 1397]]/Table315[[#This Row],[شهریورماه 1396]]-1</f>
        <v>4.3978825136612025</v>
      </c>
      <c r="I51" s="703">
        <v>42020</v>
      </c>
      <c r="J51" s="337"/>
    </row>
    <row r="52" spans="2:13">
      <c r="B52" s="123">
        <v>30</v>
      </c>
      <c r="C52" s="569" t="s">
        <v>36</v>
      </c>
      <c r="D52" s="62">
        <v>12764</v>
      </c>
      <c r="E52" s="60">
        <v>8069</v>
      </c>
      <c r="F52" s="62">
        <v>9773</v>
      </c>
      <c r="G52" s="61">
        <f>Table315[[#This Row],[شهریورماه 1397]]/Table315[[#This Row],[مرداد‌ماه 1397]]-1</f>
        <v>0.5818564877927872</v>
      </c>
      <c r="H52" s="256">
        <f>Table315[[#This Row],[شهریورماه 1397]]/Table315[[#This Row],[شهریورماه 1396]]-1</f>
        <v>0.30604727309935531</v>
      </c>
      <c r="I52" s="703">
        <v>47293</v>
      </c>
      <c r="J52" s="337"/>
    </row>
    <row r="53" spans="2:13" ht="14.25" customHeight="1">
      <c r="B53" s="123">
        <v>31</v>
      </c>
      <c r="C53" s="569" t="s">
        <v>5</v>
      </c>
      <c r="D53" s="62">
        <v>11590</v>
      </c>
      <c r="E53" s="60">
        <v>9592</v>
      </c>
      <c r="F53" s="62">
        <v>2570</v>
      </c>
      <c r="G53" s="61">
        <f>Table315[[#This Row],[شهریورماه 1397]]/Table315[[#This Row],[مرداد‌ماه 1397]]-1</f>
        <v>0.20829858215179309</v>
      </c>
      <c r="H53" s="256">
        <f>Table315[[#This Row],[شهریورماه 1397]]/Table315[[#This Row],[شهریورماه 1396]]-1</f>
        <v>3.5097276264591439</v>
      </c>
      <c r="I53" s="703">
        <v>37018</v>
      </c>
      <c r="J53" s="337"/>
    </row>
    <row r="54" spans="2:13" ht="18.75" customHeight="1">
      <c r="B54" s="123">
        <v>32</v>
      </c>
      <c r="C54" s="569" t="s">
        <v>79</v>
      </c>
      <c r="D54" s="62">
        <v>10835</v>
      </c>
      <c r="E54" s="60">
        <v>8235</v>
      </c>
      <c r="F54" s="62">
        <v>1436</v>
      </c>
      <c r="G54" s="61">
        <f>Table315[[#This Row],[شهریورماه 1397]]/Table315[[#This Row],[مرداد‌ماه 1397]]-1</f>
        <v>0.315725561627201</v>
      </c>
      <c r="H54" s="256">
        <f>Table315[[#This Row],[شهریورماه 1397]]/Table315[[#This Row],[شهریورماه 1396]]-1</f>
        <v>6.5452646239554317</v>
      </c>
      <c r="I54" s="703">
        <v>66667</v>
      </c>
      <c r="J54" s="337"/>
    </row>
    <row r="55" spans="2:13">
      <c r="B55" s="123">
        <v>33</v>
      </c>
      <c r="C55" s="569" t="s">
        <v>6</v>
      </c>
      <c r="D55" s="62">
        <v>10283</v>
      </c>
      <c r="E55" s="60">
        <v>6234</v>
      </c>
      <c r="F55" s="62">
        <v>7836</v>
      </c>
      <c r="G55" s="61">
        <f>Table315[[#This Row],[شهریورماه 1397]]/Table315[[#This Row],[مرداد‌ماه 1397]]-1</f>
        <v>0.64950272698107159</v>
      </c>
      <c r="H55" s="256">
        <f>Table315[[#This Row],[شهریورماه 1397]]/Table315[[#This Row],[شهریورماه 1396]]-1</f>
        <v>0.31227667177131191</v>
      </c>
      <c r="I55" s="703">
        <v>37117</v>
      </c>
      <c r="J55" s="337"/>
    </row>
    <row r="56" spans="2:13" ht="21" customHeight="1">
      <c r="B56" s="123">
        <v>34</v>
      </c>
      <c r="C56" s="569" t="s">
        <v>19</v>
      </c>
      <c r="D56" s="62">
        <v>5566</v>
      </c>
      <c r="E56" s="60">
        <v>1449</v>
      </c>
      <c r="F56" s="62"/>
      <c r="G56" s="61">
        <f>Table315[[#This Row],[شهریورماه 1397]]/Table315[[#This Row],[مرداد‌ماه 1397]]-1</f>
        <v>2.8412698412698414</v>
      </c>
      <c r="H56" s="256" t="s">
        <v>109</v>
      </c>
      <c r="I56" s="703">
        <v>10861</v>
      </c>
      <c r="J56" s="337"/>
    </row>
    <row r="57" spans="2:13">
      <c r="B57" s="123">
        <v>35</v>
      </c>
      <c r="C57" s="569" t="s">
        <v>10</v>
      </c>
      <c r="D57" s="62">
        <v>3356</v>
      </c>
      <c r="E57" s="60">
        <v>1461</v>
      </c>
      <c r="F57" s="62">
        <v>557</v>
      </c>
      <c r="G57" s="61">
        <f>Table315[[#This Row],[شهریورماه 1397]]/Table315[[#This Row],[مرداد‌ماه 1397]]-1</f>
        <v>1.2970568104038329</v>
      </c>
      <c r="H57" s="256">
        <f>Table315[[#This Row],[شهریورماه 1397]]/Table315[[#This Row],[شهریورماه 1396]]-1</f>
        <v>5.0251346499102336</v>
      </c>
      <c r="I57" s="703">
        <v>8018</v>
      </c>
      <c r="J57" s="337"/>
    </row>
    <row r="58" spans="2:13">
      <c r="B58" s="123">
        <v>36</v>
      </c>
      <c r="C58" s="569" t="s">
        <v>18</v>
      </c>
      <c r="D58" s="62">
        <v>2919</v>
      </c>
      <c r="E58" s="60">
        <v>2261</v>
      </c>
      <c r="F58" s="62">
        <v>1078</v>
      </c>
      <c r="G58" s="61">
        <f>Table315[[#This Row],[شهریورماه 1397]]/Table315[[#This Row],[مرداد‌ماه 1397]]-1</f>
        <v>0.29102167182662542</v>
      </c>
      <c r="H58" s="256">
        <f>Table315[[#This Row],[شهریورماه 1397]]/Table315[[#This Row],[شهریورماه 1396]]-1</f>
        <v>1.7077922077922079</v>
      </c>
      <c r="I58" s="703">
        <v>8120</v>
      </c>
      <c r="J58" s="337"/>
      <c r="L58" s="337"/>
      <c r="M58" s="337"/>
    </row>
    <row r="59" spans="2:13">
      <c r="B59" s="123">
        <v>37</v>
      </c>
      <c r="C59" s="569" t="s">
        <v>37</v>
      </c>
      <c r="D59" s="62">
        <v>2373</v>
      </c>
      <c r="E59" s="60">
        <v>1329</v>
      </c>
      <c r="F59" s="322">
        <v>335</v>
      </c>
      <c r="G59" s="61">
        <f>Table315[[#This Row],[شهریورماه 1397]]/Table315[[#This Row],[مرداد‌ماه 1397]]-1</f>
        <v>0.78555304740406329</v>
      </c>
      <c r="H59" s="256">
        <f>Table315[[#This Row],[شهریورماه 1397]]/Table315[[#This Row],[شهریورماه 1396]]-1</f>
        <v>6.0835820895522392</v>
      </c>
      <c r="I59" s="703">
        <v>7382</v>
      </c>
      <c r="J59" s="337"/>
      <c r="L59" s="337"/>
      <c r="M59" s="337"/>
    </row>
    <row r="60" spans="2:13">
      <c r="B60" s="123">
        <v>38</v>
      </c>
      <c r="C60" s="569" t="s">
        <v>54</v>
      </c>
      <c r="D60" s="62">
        <v>340</v>
      </c>
      <c r="E60" s="60">
        <v>323</v>
      </c>
      <c r="F60" s="62">
        <v>528</v>
      </c>
      <c r="G60" s="61">
        <f>Table315[[#This Row],[شهریورماه 1397]]/Table315[[#This Row],[مرداد‌ماه 1397]]-1</f>
        <v>5.2631578947368363E-2</v>
      </c>
      <c r="H60" s="256">
        <f>Table315[[#This Row],[شهریورماه 1397]]/Table315[[#This Row],[شهریورماه 1396]]-1</f>
        <v>-0.35606060606060608</v>
      </c>
      <c r="I60" s="703">
        <v>1368</v>
      </c>
      <c r="J60" s="337"/>
      <c r="L60" s="337"/>
      <c r="M60" s="337"/>
    </row>
    <row r="61" spans="2:13">
      <c r="B61" s="123">
        <v>39</v>
      </c>
      <c r="C61" s="569" t="s">
        <v>41</v>
      </c>
      <c r="D61" s="62">
        <v>193</v>
      </c>
      <c r="E61" s="60">
        <v>19</v>
      </c>
      <c r="F61" s="62">
        <v>7</v>
      </c>
      <c r="G61" s="61">
        <f>Table315[[#This Row],[شهریورماه 1397]]/Table315[[#This Row],[مرداد‌ماه 1397]]-1</f>
        <v>9.1578947368421044</v>
      </c>
      <c r="H61" s="256">
        <f>Table315[[#This Row],[شهریورماه 1397]]/Table315[[#This Row],[شهریورماه 1396]]-1</f>
        <v>26.571428571428573</v>
      </c>
      <c r="I61" s="703">
        <v>231</v>
      </c>
      <c r="J61" s="337"/>
      <c r="L61" s="337"/>
      <c r="M61" s="337"/>
    </row>
    <row r="62" spans="2:13">
      <c r="B62" s="123">
        <v>40</v>
      </c>
      <c r="C62" s="569" t="s">
        <v>39</v>
      </c>
      <c r="D62" s="62">
        <v>70</v>
      </c>
      <c r="E62" s="60">
        <v>106</v>
      </c>
      <c r="F62" s="62">
        <v>56</v>
      </c>
      <c r="G62" s="61" t="s">
        <v>109</v>
      </c>
      <c r="H62" s="256">
        <f>Table315[[#This Row],[شهریورماه 1397]]/Table315[[#This Row],[شهریورماه 1396]]-1</f>
        <v>0.25</v>
      </c>
      <c r="I62" s="703">
        <v>366</v>
      </c>
      <c r="J62" s="337"/>
      <c r="L62" s="337"/>
      <c r="M62" s="337"/>
    </row>
    <row r="63" spans="2:13">
      <c r="B63" s="151">
        <v>41</v>
      </c>
      <c r="C63" s="569" t="s">
        <v>16</v>
      </c>
      <c r="D63" s="62">
        <v>48</v>
      </c>
      <c r="E63" s="60">
        <v>118</v>
      </c>
      <c r="F63" s="62">
        <v>148</v>
      </c>
      <c r="G63" s="61">
        <f>Table315[[#This Row],[شهریورماه 1397]]/Table315[[#This Row],[مرداد‌ماه 1397]]-1</f>
        <v>-0.59322033898305082</v>
      </c>
      <c r="H63" s="256">
        <f>Table315[[#This Row],[شهریورماه 1397]]/Table315[[#This Row],[شهریورماه 1396]]-1</f>
        <v>-0.67567567567567566</v>
      </c>
      <c r="I63" s="703">
        <v>481</v>
      </c>
      <c r="J63" s="337"/>
      <c r="L63" s="337"/>
      <c r="M63" s="337"/>
    </row>
    <row r="64" spans="2:13">
      <c r="B64" s="151">
        <v>42</v>
      </c>
      <c r="C64" s="569" t="s">
        <v>4</v>
      </c>
      <c r="D64" s="62"/>
      <c r="E64" s="60"/>
      <c r="F64" s="62"/>
      <c r="G64" s="61" t="e">
        <f>Table315[[#This Row],[شهریورماه 1397]]/Table315[[#This Row],[مرداد‌ماه 1397]]-1</f>
        <v>#DIV/0!</v>
      </c>
      <c r="H64" s="256" t="s">
        <v>109</v>
      </c>
      <c r="I64" s="703">
        <v>1818</v>
      </c>
      <c r="J64" s="337"/>
      <c r="L64" s="337"/>
      <c r="M64" s="337"/>
    </row>
    <row r="65" spans="2:13">
      <c r="B65" s="233">
        <v>43</v>
      </c>
      <c r="C65" s="569" t="s">
        <v>76</v>
      </c>
      <c r="D65" s="62"/>
      <c r="E65" s="60">
        <v>13</v>
      </c>
      <c r="F65" s="62">
        <v>2</v>
      </c>
      <c r="G65" s="61">
        <f>Table315[[#This Row],[شهریورماه 1397]]/Table315[[#This Row],[مرداد‌ماه 1397]]-1</f>
        <v>-1</v>
      </c>
      <c r="H65" s="256">
        <f>Table315[[#This Row],[شهریورماه 1397]]/Table315[[#This Row],[شهریورماه 1396]]-1</f>
        <v>-1</v>
      </c>
      <c r="I65" s="703">
        <v>86</v>
      </c>
      <c r="J65" s="337"/>
      <c r="L65" s="337"/>
      <c r="M65" s="337"/>
    </row>
    <row r="66" spans="2:13">
      <c r="B66" s="151">
        <v>44</v>
      </c>
      <c r="C66" s="569"/>
      <c r="D66" s="60"/>
      <c r="E66" s="60"/>
      <c r="F66" s="60"/>
      <c r="G66" s="61"/>
      <c r="H66" s="256"/>
      <c r="I66" s="703"/>
      <c r="J66" s="337"/>
      <c r="L66" s="337"/>
      <c r="M66" s="337"/>
    </row>
    <row r="67" spans="2:13">
      <c r="C67" s="569"/>
      <c r="D67" s="60"/>
      <c r="E67" s="60"/>
      <c r="F67" s="60"/>
      <c r="G67" s="61"/>
      <c r="H67" s="256"/>
      <c r="I67" s="703"/>
      <c r="J67" s="337"/>
      <c r="M67" s="337"/>
    </row>
    <row r="68" spans="2:13">
      <c r="C68" s="439"/>
      <c r="D68" s="258"/>
      <c r="E68" s="258"/>
      <c r="F68" s="258"/>
      <c r="G68" s="704"/>
      <c r="H68" s="705"/>
      <c r="I68" s="351"/>
    </row>
  </sheetData>
  <mergeCells count="4">
    <mergeCell ref="D2:F2"/>
    <mergeCell ref="G2:H2"/>
    <mergeCell ref="D21:F21"/>
    <mergeCell ref="G21:H21"/>
  </mergeCells>
  <pageMargins left="0.7" right="0.7" top="0.75" bottom="0.75" header="0.3" footer="0.3"/>
  <pageSetup orientation="portrait" r:id="rId1"/>
  <ignoredErrors>
    <ignoredError sqref="I23:I24" calculatedColumn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G23:H65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39997558519241921"/>
  </sheetPr>
  <dimension ref="A1:K18"/>
  <sheetViews>
    <sheetView showGridLines="0" rightToLeft="1" zoomScaleNormal="100" workbookViewId="0">
      <selection activeCell="D8" sqref="D8"/>
    </sheetView>
  </sheetViews>
  <sheetFormatPr defaultRowHeight="15"/>
  <cols>
    <col min="1" max="1" width="12.28515625" customWidth="1"/>
    <col min="2" max="2" width="19.7109375" bestFit="1" customWidth="1"/>
    <col min="3" max="3" width="13.42578125" customWidth="1"/>
    <col min="4" max="4" width="14.42578125" bestFit="1" customWidth="1"/>
    <col min="5" max="5" width="13.140625" customWidth="1"/>
    <col min="6" max="6" width="12.42578125" customWidth="1"/>
    <col min="7" max="7" width="9.85546875" customWidth="1"/>
    <col min="8" max="8" width="7.42578125" customWidth="1"/>
    <col min="9" max="9" width="4.85546875" customWidth="1"/>
  </cols>
  <sheetData>
    <row r="1" spans="1:11">
      <c r="F1" s="337">
        <f>C1+D1</f>
        <v>0</v>
      </c>
    </row>
    <row r="2" spans="1:11" ht="18.75" customHeight="1">
      <c r="A2" s="144" t="s">
        <v>295</v>
      </c>
      <c r="B2" s="99"/>
      <c r="C2" s="897" t="s">
        <v>43</v>
      </c>
      <c r="D2" s="897"/>
      <c r="E2" s="897"/>
      <c r="F2" s="90" t="s">
        <v>1001</v>
      </c>
      <c r="G2" s="895" t="s">
        <v>61</v>
      </c>
      <c r="H2" s="897"/>
      <c r="I2" s="896"/>
    </row>
    <row r="3" spans="1:11" ht="32.25" customHeight="1">
      <c r="A3" s="269"/>
      <c r="B3" s="269"/>
      <c r="C3" s="166" t="s">
        <v>1272</v>
      </c>
      <c r="D3" s="166" t="s">
        <v>1273</v>
      </c>
      <c r="E3" s="427" t="s">
        <v>1274</v>
      </c>
      <c r="F3" s="193" t="s">
        <v>1277</v>
      </c>
      <c r="G3" s="198" t="s">
        <v>44</v>
      </c>
      <c r="H3" s="936" t="s">
        <v>705</v>
      </c>
      <c r="I3" s="937"/>
    </row>
    <row r="4" spans="1:11" ht="20.25" customHeight="1">
      <c r="A4" s="893" t="s">
        <v>408</v>
      </c>
      <c r="B4" s="148" t="s">
        <v>417</v>
      </c>
      <c r="C4" s="409">
        <v>23</v>
      </c>
      <c r="D4" s="274">
        <v>53</v>
      </c>
      <c r="E4" s="409">
        <v>13</v>
      </c>
      <c r="F4" s="430">
        <v>175</v>
      </c>
      <c r="G4" s="65">
        <f>C4/D4-1</f>
        <v>-0.56603773584905659</v>
      </c>
      <c r="H4" s="932">
        <f>(C4/E4)-1</f>
        <v>0.76923076923076916</v>
      </c>
      <c r="I4" s="933"/>
    </row>
    <row r="5" spans="1:11" ht="20.25" customHeight="1">
      <c r="A5" s="893"/>
      <c r="B5" s="148" t="s">
        <v>47</v>
      </c>
      <c r="C5" s="407">
        <v>39085.377</v>
      </c>
      <c r="D5" s="272">
        <v>386694.43800000002</v>
      </c>
      <c r="E5" s="407">
        <v>434979.69400000002</v>
      </c>
      <c r="F5" s="402">
        <v>661952.26500000001</v>
      </c>
      <c r="G5" s="65">
        <f t="shared" ref="G5:G18" si="0">C5/D5-1</f>
        <v>-0.89892438794270946</v>
      </c>
      <c r="H5" s="932">
        <f>(C5/E5)-1</f>
        <v>-0.9101443641182938</v>
      </c>
      <c r="I5" s="933"/>
      <c r="J5" s="337"/>
      <c r="K5" s="337"/>
    </row>
    <row r="6" spans="1:11" ht="20.25" customHeight="1">
      <c r="A6" s="893"/>
      <c r="B6" s="146" t="s">
        <v>51</v>
      </c>
      <c r="C6" s="59">
        <v>2741.8490959999999</v>
      </c>
      <c r="D6" s="59">
        <v>5900.8227789720004</v>
      </c>
      <c r="E6" s="59">
        <v>2206.066625118</v>
      </c>
      <c r="F6" s="403">
        <v>27545.517774336</v>
      </c>
      <c r="G6" s="171">
        <f t="shared" si="0"/>
        <v>-0.53534461231901875</v>
      </c>
      <c r="H6" s="934">
        <f t="shared" ref="H6:H18" si="1">(C6/E6)-1</f>
        <v>0.24286776508997843</v>
      </c>
      <c r="I6" s="935"/>
      <c r="J6" s="337"/>
      <c r="K6" s="337"/>
    </row>
    <row r="7" spans="1:11" ht="20.25" customHeight="1">
      <c r="A7" s="893" t="s">
        <v>409</v>
      </c>
      <c r="B7" s="145" t="s">
        <v>417</v>
      </c>
      <c r="C7" s="87">
        <v>1128</v>
      </c>
      <c r="D7" s="87">
        <v>948</v>
      </c>
      <c r="E7" s="87">
        <v>675</v>
      </c>
      <c r="F7" s="401">
        <v>3658</v>
      </c>
      <c r="G7" s="65">
        <f>C7/D7-1</f>
        <v>0.18987341772151889</v>
      </c>
      <c r="H7" s="932">
        <f t="shared" si="1"/>
        <v>0.67111111111111121</v>
      </c>
      <c r="I7" s="933"/>
      <c r="J7" s="337"/>
      <c r="K7" s="337"/>
    </row>
    <row r="8" spans="1:11" ht="20.25" customHeight="1">
      <c r="A8" s="893"/>
      <c r="B8" s="148" t="s">
        <v>47</v>
      </c>
      <c r="C8" s="407">
        <v>389330.62800000003</v>
      </c>
      <c r="D8" s="272">
        <v>1011776.498</v>
      </c>
      <c r="E8" s="407">
        <v>438771.44199999998</v>
      </c>
      <c r="F8" s="402">
        <v>2483253.2140000002</v>
      </c>
      <c r="G8" s="65">
        <f t="shared" si="0"/>
        <v>-0.61520095715842571</v>
      </c>
      <c r="H8" s="932">
        <f t="shared" si="1"/>
        <v>-0.11268010920364313</v>
      </c>
      <c r="I8" s="933"/>
      <c r="J8" s="337"/>
      <c r="K8" s="337"/>
    </row>
    <row r="9" spans="1:11" ht="20.25" customHeight="1">
      <c r="A9" s="893"/>
      <c r="B9" s="146" t="s">
        <v>51</v>
      </c>
      <c r="C9" s="59">
        <v>25688.270639519</v>
      </c>
      <c r="D9" s="59">
        <v>12177.426188542</v>
      </c>
      <c r="E9" s="59">
        <v>9780.6116321400004</v>
      </c>
      <c r="F9" s="403">
        <v>63561.695152947999</v>
      </c>
      <c r="G9" s="171">
        <f t="shared" si="0"/>
        <v>1.1094991865924544</v>
      </c>
      <c r="H9" s="934">
        <f>(C9/E9)-1</f>
        <v>1.6264482841855155</v>
      </c>
      <c r="I9" s="935"/>
      <c r="J9" s="337"/>
      <c r="K9" s="337"/>
    </row>
    <row r="10" spans="1:11" ht="20.25" customHeight="1">
      <c r="A10" s="893" t="s">
        <v>410</v>
      </c>
      <c r="B10" s="145" t="s">
        <v>417</v>
      </c>
      <c r="C10" s="87">
        <v>2254849</v>
      </c>
      <c r="D10" s="87">
        <v>1442021</v>
      </c>
      <c r="E10" s="87">
        <v>795663</v>
      </c>
      <c r="F10" s="401">
        <v>7244143</v>
      </c>
      <c r="G10" s="65">
        <f t="shared" si="0"/>
        <v>0.56367278978600166</v>
      </c>
      <c r="H10" s="932">
        <f t="shared" si="1"/>
        <v>1.8339246640851719</v>
      </c>
      <c r="I10" s="933"/>
      <c r="J10" s="337"/>
      <c r="K10" s="337"/>
    </row>
    <row r="11" spans="1:11" ht="20.25" customHeight="1">
      <c r="A11" s="893"/>
      <c r="B11" s="148" t="s">
        <v>47</v>
      </c>
      <c r="C11" s="407">
        <v>18462102.199000001</v>
      </c>
      <c r="D11" s="272">
        <v>12349464.767000001</v>
      </c>
      <c r="E11" s="407">
        <v>4085541.0350000001</v>
      </c>
      <c r="F11" s="402">
        <v>56025983.207000002</v>
      </c>
      <c r="G11" s="65">
        <f t="shared" si="0"/>
        <v>0.49497185079098083</v>
      </c>
      <c r="H11" s="932">
        <f t="shared" si="1"/>
        <v>3.5188879614325055</v>
      </c>
      <c r="I11" s="933"/>
      <c r="J11" s="337"/>
      <c r="K11" s="337"/>
    </row>
    <row r="12" spans="1:11" ht="20.25" customHeight="1">
      <c r="A12" s="893"/>
      <c r="B12" s="146" t="s">
        <v>51</v>
      </c>
      <c r="C12" s="59">
        <v>77105.09888048</v>
      </c>
      <c r="D12" s="59">
        <v>73432.909235416999</v>
      </c>
      <c r="E12" s="59">
        <v>26267.302441655</v>
      </c>
      <c r="F12" s="403">
        <v>276972.542202782</v>
      </c>
      <c r="G12" s="171">
        <f t="shared" si="0"/>
        <v>5.0007410618724268E-2</v>
      </c>
      <c r="H12" s="934">
        <f t="shared" si="1"/>
        <v>1.935402257302441</v>
      </c>
      <c r="I12" s="935"/>
      <c r="J12" s="337"/>
      <c r="K12" s="337"/>
    </row>
    <row r="13" spans="1:11" ht="20.25" customHeight="1">
      <c r="A13" s="893" t="s">
        <v>42</v>
      </c>
      <c r="B13" s="147" t="s">
        <v>417</v>
      </c>
      <c r="C13" s="95">
        <v>2256000</v>
      </c>
      <c r="D13" s="95">
        <v>1443022</v>
      </c>
      <c r="E13" s="95">
        <v>796351</v>
      </c>
      <c r="F13" s="493">
        <v>7247976</v>
      </c>
      <c r="G13" s="201">
        <f t="shared" si="0"/>
        <v>0.56338572800691877</v>
      </c>
      <c r="H13" s="926">
        <f t="shared" si="1"/>
        <v>1.8329216639396448</v>
      </c>
      <c r="I13" s="927"/>
      <c r="J13" s="337"/>
      <c r="K13" s="337"/>
    </row>
    <row r="14" spans="1:11" ht="20.25" customHeight="1">
      <c r="A14" s="893"/>
      <c r="B14" s="149" t="s">
        <v>47</v>
      </c>
      <c r="C14" s="84">
        <v>18890518.204</v>
      </c>
      <c r="D14" s="84">
        <v>13747935.703</v>
      </c>
      <c r="E14" s="84">
        <v>4959292.1710000001</v>
      </c>
      <c r="F14" s="494">
        <v>59171188.685999997</v>
      </c>
      <c r="G14" s="201">
        <f t="shared" si="0"/>
        <v>0.37406215828299327</v>
      </c>
      <c r="H14" s="928">
        <f t="shared" si="1"/>
        <v>2.8091158077889338</v>
      </c>
      <c r="I14" s="929"/>
      <c r="J14" s="337"/>
      <c r="K14" s="337"/>
    </row>
    <row r="15" spans="1:11" ht="20.25" customHeight="1">
      <c r="A15" s="893"/>
      <c r="B15" s="150" t="s">
        <v>51</v>
      </c>
      <c r="C15" s="84">
        <v>105535.21861599899</v>
      </c>
      <c r="D15" s="57">
        <v>91511.158202930994</v>
      </c>
      <c r="E15" s="57">
        <v>38253.980698913001</v>
      </c>
      <c r="F15" s="405">
        <v>368079.75513006601</v>
      </c>
      <c r="G15" s="105">
        <f t="shared" si="0"/>
        <v>0.15324973138214326</v>
      </c>
      <c r="H15" s="930">
        <f t="shared" si="1"/>
        <v>1.7588035725389961</v>
      </c>
      <c r="I15" s="931"/>
      <c r="J15" s="337"/>
      <c r="K15" s="337"/>
    </row>
    <row r="16" spans="1:11" ht="20.25" customHeight="1">
      <c r="A16" s="893" t="s">
        <v>411</v>
      </c>
      <c r="B16" s="147" t="s">
        <v>417</v>
      </c>
      <c r="C16" s="95">
        <f>C13/20</f>
        <v>112800</v>
      </c>
      <c r="D16" s="95">
        <f>D13/22</f>
        <v>65591.909090909088</v>
      </c>
      <c r="E16" s="95">
        <f>E13/20</f>
        <v>39817.550000000003</v>
      </c>
      <c r="F16" s="493">
        <f>F13/118</f>
        <v>61423.52542372881</v>
      </c>
      <c r="G16" s="201">
        <f>C16/D16-1</f>
        <v>0.71972430080761085</v>
      </c>
      <c r="H16" s="926">
        <f>(C16/E16)-1</f>
        <v>1.8329216639396444</v>
      </c>
      <c r="I16" s="927"/>
      <c r="J16" s="337"/>
    </row>
    <row r="17" spans="1:10" ht="20.25" customHeight="1">
      <c r="A17" s="893"/>
      <c r="B17" s="149" t="s">
        <v>47</v>
      </c>
      <c r="C17" s="84">
        <f>C14/20</f>
        <v>944525.91020000004</v>
      </c>
      <c r="D17" s="84">
        <f>D14/22</f>
        <v>624906.16831818176</v>
      </c>
      <c r="E17" s="84">
        <f>E14/20</f>
        <v>247964.60855</v>
      </c>
      <c r="F17" s="494">
        <f>F14/118</f>
        <v>501450.75157627114</v>
      </c>
      <c r="G17" s="201">
        <f t="shared" si="0"/>
        <v>0.51146837411129287</v>
      </c>
      <c r="H17" s="928">
        <f>(C17/E17)-1</f>
        <v>2.8091158077889338</v>
      </c>
      <c r="I17" s="929"/>
      <c r="J17" s="337"/>
    </row>
    <row r="18" spans="1:10" ht="15.75">
      <c r="A18" s="894"/>
      <c r="B18" s="150" t="s">
        <v>51</v>
      </c>
      <c r="C18" s="57">
        <f>C15/20</f>
        <v>5276.7609307999501</v>
      </c>
      <c r="D18" s="57">
        <f>D15/22</f>
        <v>4159.5981001332266</v>
      </c>
      <c r="E18" s="57">
        <f>E15/20</f>
        <v>1912.6990349456501</v>
      </c>
      <c r="F18" s="405">
        <f>F15/118</f>
        <v>3119.319958729373</v>
      </c>
      <c r="G18" s="105">
        <f t="shared" si="0"/>
        <v>0.26857470452035792</v>
      </c>
      <c r="H18" s="930">
        <f t="shared" si="1"/>
        <v>1.7588035725389966</v>
      </c>
      <c r="I18" s="931"/>
      <c r="J18" s="6"/>
    </row>
  </sheetData>
  <mergeCells count="23">
    <mergeCell ref="C2:E2"/>
    <mergeCell ref="G2:I2"/>
    <mergeCell ref="A4:A6"/>
    <mergeCell ref="H4:I4"/>
    <mergeCell ref="H5:I5"/>
    <mergeCell ref="H6:I6"/>
    <mergeCell ref="H3:I3"/>
    <mergeCell ref="A7:A9"/>
    <mergeCell ref="H7:I7"/>
    <mergeCell ref="H8:I8"/>
    <mergeCell ref="H9:I9"/>
    <mergeCell ref="A10:A12"/>
    <mergeCell ref="H10:I10"/>
    <mergeCell ref="H11:I11"/>
    <mergeCell ref="H12:I12"/>
    <mergeCell ref="A13:A15"/>
    <mergeCell ref="H13:I13"/>
    <mergeCell ref="H14:I14"/>
    <mergeCell ref="H15:I15"/>
    <mergeCell ref="A16:A18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</sheetPr>
  <dimension ref="A1:K30"/>
  <sheetViews>
    <sheetView showGridLines="0" rightToLeft="1" topLeftCell="A7" zoomScaleNormal="100" workbookViewId="0">
      <selection activeCell="G24" sqref="G24"/>
    </sheetView>
  </sheetViews>
  <sheetFormatPr defaultRowHeight="15"/>
  <cols>
    <col min="1" max="1" width="11.42578125" customWidth="1"/>
    <col min="2" max="2" width="20" customWidth="1"/>
    <col min="3" max="3" width="12.5703125" bestFit="1" customWidth="1"/>
    <col min="4" max="5" width="12.42578125" customWidth="1"/>
    <col min="6" max="6" width="18.5703125" style="337" bestFit="1" customWidth="1"/>
    <col min="7" max="7" width="12.28515625" customWidth="1"/>
    <col min="8" max="8" width="18.28515625" bestFit="1" customWidth="1"/>
    <col min="9" max="9" width="20.85546875" bestFit="1" customWidth="1"/>
    <col min="10" max="10" width="10.140625" bestFit="1" customWidth="1"/>
  </cols>
  <sheetData>
    <row r="1" spans="1:11">
      <c r="F1" s="337">
        <f>C1+D1</f>
        <v>0</v>
      </c>
    </row>
    <row r="2" spans="1:11" ht="21" customHeight="1">
      <c r="A2" s="165"/>
      <c r="B2" s="36" t="s">
        <v>418</v>
      </c>
      <c r="C2" s="897" t="s">
        <v>43</v>
      </c>
      <c r="D2" s="897"/>
      <c r="E2" s="896"/>
      <c r="F2" s="90" t="s">
        <v>1001</v>
      </c>
      <c r="G2" s="895" t="s">
        <v>61</v>
      </c>
      <c r="H2" s="896"/>
    </row>
    <row r="3" spans="1:11" ht="30.75" customHeight="1">
      <c r="A3" s="100"/>
      <c r="B3" s="343"/>
      <c r="C3" s="335" t="s">
        <v>1272</v>
      </c>
      <c r="D3" s="335" t="s">
        <v>1273</v>
      </c>
      <c r="E3" s="488" t="s">
        <v>1274</v>
      </c>
      <c r="F3" s="193" t="s">
        <v>1277</v>
      </c>
      <c r="G3" s="335" t="s">
        <v>44</v>
      </c>
      <c r="H3" s="335" t="s">
        <v>705</v>
      </c>
    </row>
    <row r="4" spans="1:11" ht="15.75" customHeight="1">
      <c r="A4" s="938" t="s">
        <v>62</v>
      </c>
      <c r="B4" s="682" t="s">
        <v>64</v>
      </c>
      <c r="C4" s="87">
        <v>325319.01899999997</v>
      </c>
      <c r="D4" s="87">
        <v>312806.76500000001</v>
      </c>
      <c r="E4" s="97">
        <v>397610.46799999999</v>
      </c>
      <c r="F4" s="87">
        <v>1390006.558</v>
      </c>
      <c r="G4" s="200">
        <f>C4/D4-1</f>
        <v>3.9999946932093966E-2</v>
      </c>
      <c r="H4" s="133">
        <f>(C4/E4)-1</f>
        <v>-0.18181475292546878</v>
      </c>
      <c r="I4" s="6"/>
      <c r="J4" s="6"/>
      <c r="K4" s="6"/>
    </row>
    <row r="5" spans="1:11" ht="15.75" customHeight="1">
      <c r="A5" s="939"/>
      <c r="B5" s="683" t="s">
        <v>0</v>
      </c>
      <c r="C5" s="407">
        <v>1816936.4750000001</v>
      </c>
      <c r="D5" s="407">
        <v>2800970.7910000002</v>
      </c>
      <c r="E5" s="408">
        <v>555195.88800000004</v>
      </c>
      <c r="F5" s="407">
        <v>7714105.7999999998</v>
      </c>
      <c r="G5" s="65">
        <f t="shared" ref="G5" si="0">C5/D5-1</f>
        <v>-0.35131902094869083</v>
      </c>
      <c r="H5" s="690">
        <f t="shared" ref="H5" si="1">(C5/E5)-1</f>
        <v>2.2726043442886592</v>
      </c>
      <c r="I5" s="6"/>
      <c r="J5" s="6"/>
      <c r="K5" s="6"/>
    </row>
    <row r="6" spans="1:11" s="337" customFormat="1" ht="15.75" customHeight="1">
      <c r="A6" s="939"/>
      <c r="B6" s="683" t="s">
        <v>1</v>
      </c>
      <c r="C6" s="407">
        <v>6867900.9160000002</v>
      </c>
      <c r="D6" s="407">
        <v>6630303.2170000002</v>
      </c>
      <c r="E6" s="408">
        <v>2217340.7409999999</v>
      </c>
      <c r="F6" s="407">
        <v>26311953.208999999</v>
      </c>
      <c r="G6" s="65">
        <f>C6/D6-1</f>
        <v>3.5835118127147236E-2</v>
      </c>
      <c r="H6" s="690">
        <f>(C6/E6)-1</f>
        <v>2.0973592777186969</v>
      </c>
      <c r="I6" s="6"/>
      <c r="J6" s="6"/>
      <c r="K6" s="6"/>
    </row>
    <row r="7" spans="1:11" ht="15.75" customHeight="1">
      <c r="A7" s="939"/>
      <c r="B7" s="683" t="s">
        <v>65</v>
      </c>
      <c r="C7" s="407">
        <v>2000</v>
      </c>
      <c r="D7" s="407">
        <v>10298.538</v>
      </c>
      <c r="E7" s="408">
        <v>254</v>
      </c>
      <c r="F7" s="407">
        <v>12398.288</v>
      </c>
      <c r="G7" s="65">
        <f t="shared" ref="G7:G27" si="2">C7/D7-1</f>
        <v>-0.80579767730138008</v>
      </c>
      <c r="H7" s="690">
        <f t="shared" ref="H7:H27" si="3">(C7/E7)-1</f>
        <v>6.8740157480314963</v>
      </c>
      <c r="I7" s="6"/>
      <c r="J7" s="6"/>
      <c r="K7" s="6"/>
    </row>
    <row r="8" spans="1:11" ht="16.5" customHeight="1">
      <c r="A8" s="939"/>
      <c r="B8" s="683" t="s">
        <v>66</v>
      </c>
      <c r="C8" s="407">
        <v>9859622.8880000003</v>
      </c>
      <c r="D8" s="407">
        <v>3992707.6919999998</v>
      </c>
      <c r="E8" s="408">
        <v>1788866.274</v>
      </c>
      <c r="F8" s="407">
        <v>23718652.725000001</v>
      </c>
      <c r="G8" s="65">
        <f t="shared" si="2"/>
        <v>1.4694076422762583</v>
      </c>
      <c r="H8" s="690">
        <f t="shared" si="3"/>
        <v>4.5116601119397037</v>
      </c>
      <c r="I8" s="6"/>
      <c r="J8" s="6"/>
      <c r="K8" s="6"/>
    </row>
    <row r="9" spans="1:11" ht="15.75" customHeight="1">
      <c r="A9" s="939"/>
      <c r="B9" s="684" t="s">
        <v>419</v>
      </c>
      <c r="C9" s="58">
        <v>18738.905999999999</v>
      </c>
      <c r="D9" s="58">
        <v>848.7</v>
      </c>
      <c r="E9" s="101">
        <v>24.8</v>
      </c>
      <c r="F9" s="58">
        <v>24072.106</v>
      </c>
      <c r="G9" s="65">
        <f t="shared" si="2"/>
        <v>21.079540473665602</v>
      </c>
      <c r="H9" s="690">
        <f t="shared" si="3"/>
        <v>754.60104838709674</v>
      </c>
      <c r="I9" s="6"/>
      <c r="J9" s="6"/>
      <c r="K9" s="6"/>
    </row>
    <row r="10" spans="1:11" ht="15.75" customHeight="1">
      <c r="A10" s="940" t="s">
        <v>51</v>
      </c>
      <c r="B10" s="682" t="s">
        <v>64</v>
      </c>
      <c r="C10" s="87">
        <v>55345.496557623002</v>
      </c>
      <c r="D10" s="87">
        <v>57232.987367784997</v>
      </c>
      <c r="E10" s="97">
        <v>27101.319361041998</v>
      </c>
      <c r="F10" s="87">
        <v>236001.1308817</v>
      </c>
      <c r="G10" s="200">
        <f t="shared" si="2"/>
        <v>-3.2979071982260577E-2</v>
      </c>
      <c r="H10" s="133">
        <f t="shared" si="3"/>
        <v>1.0421698228161489</v>
      </c>
      <c r="I10" s="6"/>
      <c r="J10" s="6"/>
      <c r="K10" s="6"/>
    </row>
    <row r="11" spans="1:11" ht="15.75" customHeight="1">
      <c r="A11" s="940"/>
      <c r="B11" s="683" t="s">
        <v>0</v>
      </c>
      <c r="C11" s="407">
        <v>4650.4278958160003</v>
      </c>
      <c r="D11" s="407">
        <v>6654.1073932500003</v>
      </c>
      <c r="E11" s="408">
        <v>1079.9513686729999</v>
      </c>
      <c r="F11" s="407">
        <v>17414.319686884999</v>
      </c>
      <c r="G11" s="65">
        <f t="shared" si="2"/>
        <v>-0.30111920037036888</v>
      </c>
      <c r="H11" s="690">
        <f t="shared" si="3"/>
        <v>3.306145656845878</v>
      </c>
      <c r="I11" s="6"/>
      <c r="J11" s="6"/>
      <c r="K11" s="6"/>
    </row>
    <row r="12" spans="1:11" ht="15.75" customHeight="1">
      <c r="A12" s="940"/>
      <c r="B12" s="683" t="s">
        <v>1</v>
      </c>
      <c r="C12" s="407">
        <v>25691.893249311001</v>
      </c>
      <c r="D12" s="407">
        <v>21174.578367621001</v>
      </c>
      <c r="E12" s="408">
        <v>6988.6112424419998</v>
      </c>
      <c r="F12" s="407">
        <v>74949.800374504703</v>
      </c>
      <c r="G12" s="65">
        <f t="shared" si="2"/>
        <v>0.21333670986325881</v>
      </c>
      <c r="H12" s="690">
        <f t="shared" si="3"/>
        <v>2.6762515982121786</v>
      </c>
      <c r="I12" s="6"/>
      <c r="J12" s="6"/>
      <c r="K12" s="6"/>
    </row>
    <row r="13" spans="1:11" s="337" customFormat="1" ht="15.75" customHeight="1">
      <c r="A13" s="940"/>
      <c r="B13" s="683" t="s">
        <v>65</v>
      </c>
      <c r="C13" s="407">
        <v>7.9</v>
      </c>
      <c r="D13" s="407">
        <v>102.98538000000001</v>
      </c>
      <c r="E13" s="408">
        <v>25.4</v>
      </c>
      <c r="F13" s="407">
        <v>130.83537999999999</v>
      </c>
      <c r="G13" s="65">
        <f t="shared" si="2"/>
        <v>-0.9232900825340451</v>
      </c>
      <c r="H13" s="690">
        <f t="shared" si="3"/>
        <v>-0.68897637795275579</v>
      </c>
      <c r="I13" s="6"/>
      <c r="J13" s="6"/>
      <c r="K13" s="6"/>
    </row>
    <row r="14" spans="1:11" ht="15.75" customHeight="1">
      <c r="A14" s="940"/>
      <c r="B14" s="683" t="s">
        <v>66</v>
      </c>
      <c r="C14" s="407">
        <v>19735.230023848999</v>
      </c>
      <c r="D14" s="407">
        <v>6290.7097801749997</v>
      </c>
      <c r="E14" s="408">
        <v>3057.138091756</v>
      </c>
      <c r="F14" s="407">
        <v>39404.803580478198</v>
      </c>
      <c r="G14" s="65">
        <f t="shared" si="2"/>
        <v>2.1372024323938832</v>
      </c>
      <c r="H14" s="690">
        <f t="shared" si="3"/>
        <v>5.4554591358067217</v>
      </c>
      <c r="I14" s="6"/>
      <c r="J14" s="6"/>
      <c r="K14" s="6"/>
    </row>
    <row r="15" spans="1:11" ht="15.75" customHeight="1">
      <c r="A15" s="940"/>
      <c r="B15" s="684" t="s">
        <v>419</v>
      </c>
      <c r="C15" s="66">
        <v>104.2708894</v>
      </c>
      <c r="D15" s="66">
        <v>55.789914099999997</v>
      </c>
      <c r="E15" s="102">
        <v>1.560635</v>
      </c>
      <c r="F15" s="66">
        <v>178.86522650000001</v>
      </c>
      <c r="G15" s="171">
        <f t="shared" si="2"/>
        <v>0.86899175383387095</v>
      </c>
      <c r="H15" s="692">
        <f t="shared" si="3"/>
        <v>65.813117352872396</v>
      </c>
      <c r="I15" s="6"/>
      <c r="J15" s="6"/>
      <c r="K15" s="6"/>
    </row>
    <row r="16" spans="1:11" ht="15.75" customHeight="1">
      <c r="A16" s="940" t="s">
        <v>417</v>
      </c>
      <c r="B16" s="682" t="s">
        <v>64</v>
      </c>
      <c r="C16" s="87">
        <v>169248</v>
      </c>
      <c r="D16" s="87">
        <v>191108</v>
      </c>
      <c r="E16" s="97">
        <v>96116</v>
      </c>
      <c r="F16" s="87">
        <v>946002</v>
      </c>
      <c r="G16" s="200">
        <f t="shared" si="2"/>
        <v>-0.1143855830211189</v>
      </c>
      <c r="H16" s="133">
        <f t="shared" si="3"/>
        <v>0.76087227932914403</v>
      </c>
      <c r="I16" s="6"/>
      <c r="J16" s="6"/>
      <c r="K16" s="6"/>
    </row>
    <row r="17" spans="1:11" ht="15.75" customHeight="1">
      <c r="A17" s="940"/>
      <c r="B17" s="683" t="s">
        <v>0</v>
      </c>
      <c r="C17" s="407">
        <v>216666</v>
      </c>
      <c r="D17" s="407">
        <v>224563</v>
      </c>
      <c r="E17" s="408">
        <v>51799</v>
      </c>
      <c r="F17" s="407">
        <v>990480</v>
      </c>
      <c r="G17" s="65">
        <f t="shared" si="2"/>
        <v>-3.5166078116163346E-2</v>
      </c>
      <c r="H17" s="690">
        <f t="shared" si="3"/>
        <v>3.1828220622019732</v>
      </c>
      <c r="I17" s="6"/>
      <c r="J17" s="6"/>
      <c r="K17" s="6"/>
    </row>
    <row r="18" spans="1:11" ht="15.75" customHeight="1">
      <c r="A18" s="940"/>
      <c r="B18" s="683" t="s">
        <v>1</v>
      </c>
      <c r="C18" s="407">
        <v>1022110</v>
      </c>
      <c r="D18" s="407">
        <v>651817</v>
      </c>
      <c r="E18" s="408">
        <v>437494</v>
      </c>
      <c r="F18" s="407">
        <v>3096640</v>
      </c>
      <c r="G18" s="65">
        <f t="shared" si="2"/>
        <v>0.56809349863535319</v>
      </c>
      <c r="H18" s="690">
        <f t="shared" si="3"/>
        <v>1.3362834690304326</v>
      </c>
      <c r="I18" s="6"/>
      <c r="J18" s="6"/>
      <c r="K18" s="6"/>
    </row>
    <row r="19" spans="1:11" s="337" customFormat="1" ht="15.75" customHeight="1">
      <c r="A19" s="940"/>
      <c r="B19" s="683" t="s">
        <v>65</v>
      </c>
      <c r="C19" s="407">
        <v>2</v>
      </c>
      <c r="D19" s="407">
        <v>1006</v>
      </c>
      <c r="E19" s="408">
        <v>25</v>
      </c>
      <c r="F19" s="407">
        <v>1015</v>
      </c>
      <c r="G19" s="65">
        <f t="shared" si="2"/>
        <v>-0.99801192842942343</v>
      </c>
      <c r="H19" s="690">
        <f t="shared" si="3"/>
        <v>-0.92</v>
      </c>
      <c r="I19" s="6"/>
      <c r="J19" s="6"/>
      <c r="K19" s="6"/>
    </row>
    <row r="20" spans="1:11" ht="15" customHeight="1">
      <c r="A20" s="940"/>
      <c r="B20" s="683" t="s">
        <v>66</v>
      </c>
      <c r="C20" s="407">
        <v>847583</v>
      </c>
      <c r="D20" s="407">
        <v>374440</v>
      </c>
      <c r="E20" s="408">
        <v>210913</v>
      </c>
      <c r="F20" s="407">
        <v>2213253</v>
      </c>
      <c r="G20" s="65">
        <f t="shared" si="2"/>
        <v>1.2636016451233845</v>
      </c>
      <c r="H20" s="690">
        <f t="shared" si="3"/>
        <v>3.018638016622968</v>
      </c>
      <c r="I20" s="6"/>
      <c r="J20" s="6"/>
      <c r="K20" s="6"/>
    </row>
    <row r="21" spans="1:11" ht="15.75" customHeight="1">
      <c r="A21" s="940"/>
      <c r="B21" s="684" t="s">
        <v>419</v>
      </c>
      <c r="C21" s="58">
        <v>391</v>
      </c>
      <c r="D21" s="58">
        <v>88</v>
      </c>
      <c r="E21" s="101">
        <v>4</v>
      </c>
      <c r="F21" s="58">
        <v>586</v>
      </c>
      <c r="G21" s="171">
        <f t="shared" si="2"/>
        <v>3.4431818181818183</v>
      </c>
      <c r="H21" s="692">
        <f t="shared" si="3"/>
        <v>96.75</v>
      </c>
      <c r="I21" s="6"/>
      <c r="J21" s="6"/>
      <c r="K21" s="6"/>
    </row>
    <row r="22" spans="1:11" ht="15.75" customHeight="1">
      <c r="A22" s="893" t="s">
        <v>42</v>
      </c>
      <c r="B22" s="682" t="s">
        <v>62</v>
      </c>
      <c r="C22" s="95">
        <v>18890518.204</v>
      </c>
      <c r="D22" s="95">
        <v>13747935.703</v>
      </c>
      <c r="E22" s="98">
        <v>4959292.1710000001</v>
      </c>
      <c r="F22" s="95">
        <v>59171188.685999997</v>
      </c>
      <c r="G22" s="720">
        <f t="shared" si="2"/>
        <v>0.37406215828299327</v>
      </c>
      <c r="H22" s="686">
        <f t="shared" si="3"/>
        <v>2.8091158077889338</v>
      </c>
      <c r="I22" s="6"/>
      <c r="J22" s="6"/>
      <c r="K22" s="6"/>
    </row>
    <row r="23" spans="1:11" ht="15" customHeight="1">
      <c r="A23" s="893"/>
      <c r="B23" s="683" t="s">
        <v>51</v>
      </c>
      <c r="C23" s="84">
        <v>105535.21861599899</v>
      </c>
      <c r="D23" s="84">
        <v>91511.158202930994</v>
      </c>
      <c r="E23" s="85">
        <v>38253.980698913001</v>
      </c>
      <c r="F23" s="84">
        <v>368079.75513006799</v>
      </c>
      <c r="G23" s="201">
        <f t="shared" si="2"/>
        <v>0.15324973138214326</v>
      </c>
      <c r="H23" s="687">
        <f t="shared" si="3"/>
        <v>1.7588035725389961</v>
      </c>
      <c r="I23" s="6"/>
      <c r="J23" s="6"/>
      <c r="K23" s="6"/>
    </row>
    <row r="24" spans="1:11" ht="15.75" customHeight="1">
      <c r="A24" s="893"/>
      <c r="B24" s="684" t="s">
        <v>108</v>
      </c>
      <c r="C24" s="57">
        <v>2256000</v>
      </c>
      <c r="D24" s="57">
        <v>1443022</v>
      </c>
      <c r="E24" s="673">
        <v>796351</v>
      </c>
      <c r="F24" s="84">
        <v>7247976</v>
      </c>
      <c r="G24" s="105">
        <f t="shared" si="2"/>
        <v>0.56338572800691877</v>
      </c>
      <c r="H24" s="688">
        <f t="shared" si="3"/>
        <v>1.8329216639396448</v>
      </c>
      <c r="I24" s="6"/>
      <c r="J24" s="6"/>
      <c r="K24" s="6"/>
    </row>
    <row r="25" spans="1:11" ht="15.75">
      <c r="A25" s="893" t="s">
        <v>411</v>
      </c>
      <c r="B25" s="683" t="s">
        <v>62</v>
      </c>
      <c r="C25" s="84">
        <f>C22/20</f>
        <v>944525.91020000004</v>
      </c>
      <c r="D25" s="84">
        <f>D22/22</f>
        <v>624906.16831818176</v>
      </c>
      <c r="E25" s="85">
        <f>E22/20</f>
        <v>247964.60855</v>
      </c>
      <c r="F25" s="324">
        <f>F22/118</f>
        <v>501450.75157627114</v>
      </c>
      <c r="G25" s="201">
        <f t="shared" si="2"/>
        <v>0.51146837411129287</v>
      </c>
      <c r="H25" s="687">
        <f t="shared" si="3"/>
        <v>2.8091158077889338</v>
      </c>
      <c r="I25" s="6"/>
      <c r="K25" s="6"/>
    </row>
    <row r="26" spans="1:11" ht="15.75">
      <c r="A26" s="893"/>
      <c r="B26" s="683" t="s">
        <v>51</v>
      </c>
      <c r="C26" s="84">
        <f>C23/20</f>
        <v>5276.7609307999501</v>
      </c>
      <c r="D26" s="84">
        <f>D23/22</f>
        <v>4159.5981001332266</v>
      </c>
      <c r="E26" s="85">
        <f>E23/20</f>
        <v>1912.6990349456501</v>
      </c>
      <c r="F26" s="325">
        <f>F23/118</f>
        <v>3119.3199587293898</v>
      </c>
      <c r="G26" s="201">
        <f t="shared" si="2"/>
        <v>0.26857470452035792</v>
      </c>
      <c r="H26" s="687">
        <f t="shared" si="3"/>
        <v>1.7588035725389966</v>
      </c>
      <c r="I26" s="6"/>
      <c r="K26" s="6"/>
    </row>
    <row r="27" spans="1:11" ht="15.75">
      <c r="A27" s="894"/>
      <c r="B27" s="684" t="s">
        <v>108</v>
      </c>
      <c r="C27" s="57">
        <f>C24/20</f>
        <v>112800</v>
      </c>
      <c r="D27" s="57">
        <f>D24/22</f>
        <v>65591.909090909088</v>
      </c>
      <c r="E27" s="57">
        <f>E24/20</f>
        <v>39817.550000000003</v>
      </c>
      <c r="F27" s="326">
        <f>F24/118</f>
        <v>61423.52542372881</v>
      </c>
      <c r="G27" s="105">
        <f t="shared" si="2"/>
        <v>0.71972430080761085</v>
      </c>
      <c r="H27" s="688">
        <f t="shared" si="3"/>
        <v>1.8329216639396444</v>
      </c>
      <c r="I27" s="6"/>
      <c r="K27" s="6"/>
    </row>
    <row r="28" spans="1:11">
      <c r="I28" s="6"/>
    </row>
    <row r="29" spans="1:11">
      <c r="I29" s="6"/>
    </row>
    <row r="30" spans="1:11">
      <c r="I30" s="6"/>
    </row>
  </sheetData>
  <mergeCells count="7">
    <mergeCell ref="G2:H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V69"/>
  <sheetViews>
    <sheetView showGridLines="0" rightToLeft="1" zoomScaleNormal="100" workbookViewId="0">
      <selection activeCell="F8" sqref="F8"/>
    </sheetView>
  </sheetViews>
  <sheetFormatPr defaultRowHeight="15"/>
  <cols>
    <col min="1" max="1" width="11.5703125" customWidth="1"/>
    <col min="2" max="2" width="12.42578125" customWidth="1"/>
    <col min="3" max="3" width="11.140625" customWidth="1"/>
    <col min="4" max="4" width="7.42578125" customWidth="1"/>
    <col min="5" max="5" width="12.42578125" customWidth="1"/>
    <col min="6" max="6" width="10.7109375" customWidth="1"/>
    <col min="7" max="7" width="11.5703125" customWidth="1"/>
    <col min="8" max="8" width="11.140625" customWidth="1"/>
    <col min="9" max="9" width="12.42578125" customWidth="1"/>
    <col min="10" max="10" width="3.42578125" customWidth="1"/>
    <col min="11" max="12" width="12.28515625" customWidth="1"/>
    <col min="13" max="13" width="6.28515625" customWidth="1"/>
    <col min="14" max="14" width="13.42578125" customWidth="1"/>
    <col min="15" max="15" width="14.42578125" bestFit="1" customWidth="1"/>
    <col min="16" max="16" width="11.85546875" customWidth="1"/>
    <col min="17" max="17" width="15.42578125" style="337" customWidth="1"/>
    <col min="18" max="18" width="11.42578125" customWidth="1"/>
    <col min="19" max="19" width="11.7109375" customWidth="1"/>
    <col min="20" max="21" width="10.140625" bestFit="1" customWidth="1"/>
  </cols>
  <sheetData>
    <row r="1" spans="1:22">
      <c r="I1" s="34"/>
    </row>
    <row r="2" spans="1:22" ht="20.25" customHeight="1">
      <c r="A2" s="89"/>
      <c r="B2" s="196" t="s">
        <v>413</v>
      </c>
      <c r="C2" s="895" t="s">
        <v>43</v>
      </c>
      <c r="D2" s="897"/>
      <c r="E2" s="897"/>
      <c r="F2" s="897"/>
      <c r="G2" s="896"/>
      <c r="H2" s="895" t="s">
        <v>61</v>
      </c>
      <c r="I2" s="896"/>
      <c r="K2" s="90" t="s">
        <v>413</v>
      </c>
      <c r="L2" s="951"/>
      <c r="M2" s="918"/>
      <c r="N2" s="897" t="s">
        <v>43</v>
      </c>
      <c r="O2" s="897"/>
      <c r="P2" s="897"/>
      <c r="Q2" s="90" t="s">
        <v>1001</v>
      </c>
      <c r="R2" s="895" t="s">
        <v>61</v>
      </c>
      <c r="S2" s="896"/>
    </row>
    <row r="3" spans="1:22" ht="34.5" customHeight="1">
      <c r="A3" s="91"/>
      <c r="B3" s="100"/>
      <c r="C3" s="950"/>
      <c r="D3" s="919"/>
      <c r="E3" s="661" t="s">
        <v>1272</v>
      </c>
      <c r="F3" s="661" t="s">
        <v>1273</v>
      </c>
      <c r="G3" s="661" t="s">
        <v>1274</v>
      </c>
      <c r="H3" s="164" t="s">
        <v>44</v>
      </c>
      <c r="I3" s="164" t="s">
        <v>705</v>
      </c>
      <c r="K3" s="100"/>
      <c r="L3" s="919"/>
      <c r="M3" s="919"/>
      <c r="N3" s="166" t="s">
        <v>1272</v>
      </c>
      <c r="O3" s="166" t="s">
        <v>1273</v>
      </c>
      <c r="P3" s="427" t="s">
        <v>1274</v>
      </c>
      <c r="Q3" s="198" t="s">
        <v>1277</v>
      </c>
      <c r="R3" s="198" t="s">
        <v>44</v>
      </c>
      <c r="S3" s="828" t="s">
        <v>707</v>
      </c>
    </row>
    <row r="4" spans="1:22" ht="19.5" customHeight="1">
      <c r="A4" s="941" t="s">
        <v>64</v>
      </c>
      <c r="B4" s="940" t="s">
        <v>67</v>
      </c>
      <c r="C4" s="910" t="s">
        <v>108</v>
      </c>
      <c r="D4" s="911"/>
      <c r="E4" s="407">
        <v>26826</v>
      </c>
      <c r="F4" s="321">
        <v>28052</v>
      </c>
      <c r="G4" s="407">
        <v>12475</v>
      </c>
      <c r="H4" s="106">
        <f>E4/F4-1</f>
        <v>-4.3704548695280176E-2</v>
      </c>
      <c r="I4" s="106">
        <f>(E4/G4)-1</f>
        <v>1.1503807615230461</v>
      </c>
      <c r="K4" s="901" t="s">
        <v>323</v>
      </c>
      <c r="L4" s="910" t="s">
        <v>108</v>
      </c>
      <c r="M4" s="911"/>
      <c r="N4" s="272">
        <f>E58+E10+E34+E37+E40+E52+E55+E31+E43+E46</f>
        <v>2121383</v>
      </c>
      <c r="O4" s="407">
        <f t="shared" ref="O4:O6" si="0">F58+F10+F34+F37+F40+F52+F55+F31+F43</f>
        <v>1301907</v>
      </c>
      <c r="P4" s="407">
        <f>G58+G10+G34+G37+G40+G52+G55+G31+G43+G46</f>
        <v>775896</v>
      </c>
      <c r="Q4" s="401">
        <v>6355520</v>
      </c>
      <c r="R4" s="65">
        <f t="shared" ref="R4:R12" si="1">N4/O4-1</f>
        <v>0.62944280966305577</v>
      </c>
      <c r="S4" s="827">
        <f>N4/P4-1</f>
        <v>1.7341074061472157</v>
      </c>
      <c r="T4" s="6"/>
      <c r="U4" s="6"/>
      <c r="V4" s="6"/>
    </row>
    <row r="5" spans="1:22" ht="16.5" customHeight="1">
      <c r="A5" s="942"/>
      <c r="B5" s="940"/>
      <c r="C5" s="904" t="s">
        <v>47</v>
      </c>
      <c r="D5" s="905"/>
      <c r="E5" s="407">
        <v>55682.510999999999</v>
      </c>
      <c r="F5" s="321">
        <v>54966.249000000003</v>
      </c>
      <c r="G5" s="407">
        <v>23530.246999999999</v>
      </c>
      <c r="H5" s="106">
        <f>E5/F5-1</f>
        <v>1.3030941951305275E-2</v>
      </c>
      <c r="I5" s="106">
        <f t="shared" ref="I5:I42" si="2">(E5/G5)-1</f>
        <v>1.3664227154096595</v>
      </c>
      <c r="K5" s="899"/>
      <c r="L5" s="904" t="s">
        <v>47</v>
      </c>
      <c r="M5" s="905"/>
      <c r="N5" s="272">
        <f>E59+E11+E35+E38+E41+E53+E56+E32+E44+E47</f>
        <v>18565759.035</v>
      </c>
      <c r="O5" s="407">
        <f t="shared" si="0"/>
        <v>13425656.705</v>
      </c>
      <c r="P5" s="407">
        <f>G47+G59+G11+G35+G38+G41+G53+G56+G32+G44</f>
        <v>4563036.4069999997</v>
      </c>
      <c r="Q5" s="402">
        <v>54077352.347000003</v>
      </c>
      <c r="R5" s="65">
        <f t="shared" si="1"/>
        <v>0.38285667829460568</v>
      </c>
      <c r="S5" s="235">
        <f>N5/P5-1</f>
        <v>3.0687291047073169</v>
      </c>
      <c r="T5" s="6"/>
      <c r="U5" s="6"/>
      <c r="V5" s="6"/>
    </row>
    <row r="6" spans="1:22" ht="18.75" customHeight="1">
      <c r="A6" s="942"/>
      <c r="B6" s="940"/>
      <c r="C6" s="908" t="s">
        <v>51</v>
      </c>
      <c r="D6" s="909"/>
      <c r="E6" s="59">
        <v>46343.846831367002</v>
      </c>
      <c r="F6" s="59">
        <v>46905.091071948002</v>
      </c>
      <c r="G6" s="59">
        <v>23040.180687266999</v>
      </c>
      <c r="H6" s="96">
        <f>E6/F6-1</f>
        <v>-1.196552927954242E-2</v>
      </c>
      <c r="I6" s="96">
        <f t="shared" si="2"/>
        <v>1.0114359110464188</v>
      </c>
      <c r="K6" s="899"/>
      <c r="L6" s="908" t="s">
        <v>51</v>
      </c>
      <c r="M6" s="909"/>
      <c r="N6" s="407">
        <f>E60+E12+E36+E39+E42+E54+E57+E33+E45+E48</f>
        <v>50550.375261801011</v>
      </c>
      <c r="O6" s="407">
        <f t="shared" si="0"/>
        <v>34720.133175616997</v>
      </c>
      <c r="P6" s="407">
        <f>G60+G12+G36+G39+G42+G54+G57+G33+G45+G48</f>
        <v>12370.521133834</v>
      </c>
      <c r="Q6" s="402">
        <v>129756.847744909</v>
      </c>
      <c r="R6" s="171">
        <f t="shared" si="1"/>
        <v>0.45593840340742586</v>
      </c>
      <c r="S6" s="236">
        <f t="shared" ref="S6:S12" si="3">N6/P6-1</f>
        <v>3.0863577786988445</v>
      </c>
      <c r="T6" s="6"/>
      <c r="U6" s="6"/>
      <c r="V6" s="6"/>
    </row>
    <row r="7" spans="1:22" ht="18.75" customHeight="1">
      <c r="A7" s="942"/>
      <c r="B7" s="940" t="s">
        <v>896</v>
      </c>
      <c r="C7" s="910" t="s">
        <v>52</v>
      </c>
      <c r="D7" s="911"/>
      <c r="E7" s="407">
        <v>93729</v>
      </c>
      <c r="F7" s="407">
        <v>96997</v>
      </c>
      <c r="G7" s="407"/>
      <c r="H7" s="106">
        <f t="shared" ref="H7:H60" si="4">E7/F7-1</f>
        <v>-3.3691763662793695E-2</v>
      </c>
      <c r="I7" s="106" t="s">
        <v>109</v>
      </c>
      <c r="K7" s="899" t="s">
        <v>318</v>
      </c>
      <c r="L7" s="910" t="s">
        <v>108</v>
      </c>
      <c r="M7" s="911"/>
      <c r="N7" s="87">
        <f>E4+E16+E7</f>
        <v>121621</v>
      </c>
      <c r="O7" s="87">
        <f t="shared" ref="O7:P9" si="5">F4+F16+F7</f>
        <v>126109</v>
      </c>
      <c r="P7" s="87">
        <f t="shared" si="5"/>
        <v>12525</v>
      </c>
      <c r="Q7" s="401">
        <v>461785</v>
      </c>
      <c r="R7" s="200">
        <f t="shared" si="1"/>
        <v>-3.5588260948861694E-2</v>
      </c>
      <c r="S7" s="133">
        <f t="shared" si="3"/>
        <v>8.7102594810379248</v>
      </c>
      <c r="T7" s="6"/>
      <c r="U7" s="6"/>
      <c r="V7" s="6"/>
    </row>
    <row r="8" spans="1:22" ht="18.75" customHeight="1">
      <c r="A8" s="942"/>
      <c r="B8" s="940"/>
      <c r="C8" s="904" t="s">
        <v>47</v>
      </c>
      <c r="D8" s="905"/>
      <c r="E8" s="407">
        <v>1088.2139999999999</v>
      </c>
      <c r="F8" s="407">
        <v>1110.3</v>
      </c>
      <c r="G8" s="407"/>
      <c r="H8" s="106">
        <f t="shared" si="4"/>
        <v>-1.9891921102404786E-2</v>
      </c>
      <c r="I8" s="106" t="s">
        <v>109</v>
      </c>
      <c r="K8" s="899"/>
      <c r="L8" s="904" t="s">
        <v>47</v>
      </c>
      <c r="M8" s="905"/>
      <c r="N8" s="237">
        <f>E5+E17+E8</f>
        <v>61036.79</v>
      </c>
      <c r="O8" s="407">
        <f t="shared" si="5"/>
        <v>61955.04800000001</v>
      </c>
      <c r="P8" s="407">
        <f t="shared" si="5"/>
        <v>24530.246999999999</v>
      </c>
      <c r="Q8" s="402">
        <v>248456.63100000002</v>
      </c>
      <c r="R8" s="65">
        <f t="shared" si="1"/>
        <v>-1.482135886651248E-2</v>
      </c>
      <c r="S8" s="235">
        <f t="shared" si="3"/>
        <v>1.4882256587143212</v>
      </c>
      <c r="T8" s="6"/>
      <c r="U8" s="6"/>
      <c r="V8" s="6"/>
    </row>
    <row r="9" spans="1:22" ht="18.75" customHeight="1">
      <c r="A9" s="942"/>
      <c r="B9" s="940"/>
      <c r="C9" s="908" t="s">
        <v>51</v>
      </c>
      <c r="D9" s="909"/>
      <c r="E9" s="59">
        <v>707.70167258200001</v>
      </c>
      <c r="F9" s="59">
        <v>743.45910783099998</v>
      </c>
      <c r="G9" s="59"/>
      <c r="H9" s="96">
        <f t="shared" si="4"/>
        <v>-4.8096034969993484E-2</v>
      </c>
      <c r="I9" s="96" t="s">
        <v>109</v>
      </c>
      <c r="K9" s="899"/>
      <c r="L9" s="904" t="s">
        <v>51</v>
      </c>
      <c r="M9" s="905"/>
      <c r="N9" s="407">
        <f>E6+E18+E9</f>
        <v>50690.224506661005</v>
      </c>
      <c r="O9" s="407">
        <f t="shared" si="5"/>
        <v>52725.033687103998</v>
      </c>
      <c r="P9" s="407">
        <f t="shared" si="5"/>
        <v>23845.180687266999</v>
      </c>
      <c r="Q9" s="402">
        <v>214300.535721489</v>
      </c>
      <c r="R9" s="171">
        <f t="shared" si="1"/>
        <v>-3.8592847422697529E-2</v>
      </c>
      <c r="S9" s="236">
        <f t="shared" si="3"/>
        <v>1.1258058461150138</v>
      </c>
      <c r="T9" s="6"/>
      <c r="U9" s="6"/>
      <c r="V9" s="6"/>
    </row>
    <row r="10" spans="1:22" ht="17.25" customHeight="1">
      <c r="A10" s="942"/>
      <c r="B10" s="940" t="s">
        <v>68</v>
      </c>
      <c r="C10" s="904" t="s">
        <v>108</v>
      </c>
      <c r="D10" s="905"/>
      <c r="E10" s="407">
        <v>34631</v>
      </c>
      <c r="F10" s="237">
        <v>50999</v>
      </c>
      <c r="G10" s="407">
        <v>75686</v>
      </c>
      <c r="H10" s="106">
        <f t="shared" si="4"/>
        <v>-0.32094746955822662</v>
      </c>
      <c r="I10" s="106">
        <f t="shared" si="2"/>
        <v>-0.54243849589091775</v>
      </c>
      <c r="K10" s="906" t="s">
        <v>322</v>
      </c>
      <c r="L10" s="910" t="s">
        <v>108</v>
      </c>
      <c r="M10" s="911"/>
      <c r="N10" s="87">
        <f>E13+E49</f>
        <v>12996</v>
      </c>
      <c r="O10" s="87">
        <f t="shared" ref="O10:P12" si="6">F13+F49</f>
        <v>15006</v>
      </c>
      <c r="P10" s="87">
        <f t="shared" si="6"/>
        <v>7930</v>
      </c>
      <c r="Q10" s="401">
        <v>430671</v>
      </c>
      <c r="R10" s="200">
        <f>N10/O10-1</f>
        <v>-0.13394642143142743</v>
      </c>
      <c r="S10" s="133">
        <f>N10/P10-1</f>
        <v>0.63883984867591415</v>
      </c>
      <c r="T10" s="6"/>
      <c r="U10" s="6"/>
      <c r="V10" s="6"/>
    </row>
    <row r="11" spans="1:22" ht="16.5" customHeight="1">
      <c r="A11" s="942"/>
      <c r="B11" s="940"/>
      <c r="C11" s="904" t="s">
        <v>47</v>
      </c>
      <c r="D11" s="905"/>
      <c r="E11" s="407">
        <v>559.85</v>
      </c>
      <c r="F11" s="237">
        <v>826.30499999999995</v>
      </c>
      <c r="G11" s="407">
        <v>1608.704</v>
      </c>
      <c r="H11" s="106">
        <f t="shared" si="4"/>
        <v>-0.32246567550722793</v>
      </c>
      <c r="I11" s="106">
        <f t="shared" si="2"/>
        <v>-0.6519869410407384</v>
      </c>
      <c r="K11" s="906"/>
      <c r="L11" s="904" t="s">
        <v>47</v>
      </c>
      <c r="M11" s="905"/>
      <c r="N11" s="237">
        <f>E14+E50</f>
        <v>263722.37900000002</v>
      </c>
      <c r="O11" s="407">
        <f t="shared" si="6"/>
        <v>260323.95</v>
      </c>
      <c r="P11" s="407">
        <f t="shared" si="6"/>
        <v>371725.51699999999</v>
      </c>
      <c r="Q11" s="402">
        <v>4845379.2259999998</v>
      </c>
      <c r="R11" s="65">
        <f t="shared" si="1"/>
        <v>1.305461522076623E-2</v>
      </c>
      <c r="S11" s="235">
        <f>N11/P11-1</f>
        <v>-0.29054539723728456</v>
      </c>
      <c r="T11" s="6"/>
      <c r="U11" s="6"/>
      <c r="V11" s="6"/>
    </row>
    <row r="12" spans="1:22" ht="18.75" customHeight="1">
      <c r="A12" s="942"/>
      <c r="B12" s="940"/>
      <c r="C12" s="904" t="s">
        <v>51</v>
      </c>
      <c r="D12" s="905"/>
      <c r="E12" s="59">
        <v>360.65320342500002</v>
      </c>
      <c r="F12" s="59">
        <v>544.94772047100003</v>
      </c>
      <c r="G12" s="59">
        <v>1243.259795963</v>
      </c>
      <c r="H12" s="96">
        <f t="shared" si="4"/>
        <v>-0.33818751803698466</v>
      </c>
      <c r="I12" s="96">
        <f t="shared" si="2"/>
        <v>-0.70991324211071549</v>
      </c>
      <c r="K12" s="906"/>
      <c r="L12" s="908" t="s">
        <v>51</v>
      </c>
      <c r="M12" s="909"/>
      <c r="N12" s="407">
        <f>E15+E51</f>
        <v>4294.618847537</v>
      </c>
      <c r="O12" s="59">
        <f t="shared" si="6"/>
        <v>4065.9913402100001</v>
      </c>
      <c r="P12" s="59">
        <f t="shared" si="6"/>
        <v>2038.278877812</v>
      </c>
      <c r="Q12" s="403">
        <v>24022.049351987</v>
      </c>
      <c r="R12" s="65">
        <f t="shared" si="1"/>
        <v>5.6229216492918566E-2</v>
      </c>
      <c r="S12" s="235">
        <f t="shared" si="3"/>
        <v>1.1069829522774031</v>
      </c>
      <c r="T12" s="6"/>
      <c r="U12" s="6"/>
      <c r="V12" s="6"/>
    </row>
    <row r="13" spans="1:22" ht="20.25" customHeight="1">
      <c r="A13" s="942"/>
      <c r="B13" s="940" t="s">
        <v>60</v>
      </c>
      <c r="C13" s="910" t="s">
        <v>108</v>
      </c>
      <c r="D13" s="911"/>
      <c r="E13" s="407">
        <v>12996</v>
      </c>
      <c r="F13" s="393">
        <v>14000</v>
      </c>
      <c r="G13" s="409">
        <v>7905</v>
      </c>
      <c r="H13" s="106">
        <f t="shared" si="4"/>
        <v>-7.171428571428573E-2</v>
      </c>
      <c r="I13" s="106">
        <f t="shared" si="2"/>
        <v>0.64402277039848199</v>
      </c>
      <c r="K13" s="899" t="s">
        <v>317</v>
      </c>
      <c r="L13" s="910" t="s">
        <v>108</v>
      </c>
      <c r="M13" s="911"/>
      <c r="N13" s="87">
        <f t="shared" ref="N13:O15" si="7">E28</f>
        <v>0</v>
      </c>
      <c r="O13" s="87">
        <f t="shared" si="7"/>
        <v>0</v>
      </c>
      <c r="P13" s="87">
        <f>G28+G25+G22+G19</f>
        <v>0</v>
      </c>
      <c r="Q13" s="401">
        <v>2</v>
      </c>
      <c r="R13" s="200" t="s">
        <v>109</v>
      </c>
      <c r="S13" s="133" t="s">
        <v>109</v>
      </c>
      <c r="T13" s="6"/>
      <c r="U13" s="6"/>
      <c r="V13" s="6"/>
    </row>
    <row r="14" spans="1:22" ht="16.5" customHeight="1">
      <c r="A14" s="942"/>
      <c r="B14" s="940"/>
      <c r="C14" s="904" t="s">
        <v>47</v>
      </c>
      <c r="D14" s="905"/>
      <c r="E14" s="407">
        <v>263722.37900000002</v>
      </c>
      <c r="F14" s="391">
        <v>250025.41200000001</v>
      </c>
      <c r="G14" s="407">
        <v>371471.51699999999</v>
      </c>
      <c r="H14" s="106">
        <f t="shared" si="4"/>
        <v>5.4782299488821629E-2</v>
      </c>
      <c r="I14" s="106">
        <f t="shared" si="2"/>
        <v>-0.29006029552462287</v>
      </c>
      <c r="K14" s="899"/>
      <c r="L14" s="904" t="s">
        <v>47</v>
      </c>
      <c r="M14" s="905"/>
      <c r="N14" s="272">
        <f t="shared" si="7"/>
        <v>0</v>
      </c>
      <c r="O14" s="407">
        <f t="shared" si="7"/>
        <v>0</v>
      </c>
      <c r="P14" s="407">
        <f>G29</f>
        <v>0</v>
      </c>
      <c r="Q14" s="402">
        <v>0.01</v>
      </c>
      <c r="R14" s="65" t="s">
        <v>109</v>
      </c>
      <c r="S14" s="252" t="s">
        <v>109</v>
      </c>
      <c r="T14" s="6"/>
      <c r="U14" s="6"/>
      <c r="V14" s="6"/>
    </row>
    <row r="15" spans="1:22" ht="16.5" customHeight="1">
      <c r="A15" s="942"/>
      <c r="B15" s="940"/>
      <c r="C15" s="908" t="s">
        <v>51</v>
      </c>
      <c r="D15" s="909"/>
      <c r="E15" s="59">
        <v>4294.618847537</v>
      </c>
      <c r="F15" s="391">
        <v>3963.00596021</v>
      </c>
      <c r="G15" s="407">
        <v>2012.8788778119999</v>
      </c>
      <c r="H15" s="96">
        <f t="shared" si="4"/>
        <v>8.3677110419845935E-2</v>
      </c>
      <c r="I15" s="96">
        <f t="shared" si="2"/>
        <v>1.1335704273499321</v>
      </c>
      <c r="K15" s="899"/>
      <c r="L15" s="908" t="s">
        <v>51</v>
      </c>
      <c r="M15" s="909"/>
      <c r="N15" s="59">
        <f t="shared" si="7"/>
        <v>0</v>
      </c>
      <c r="O15" s="59">
        <f t="shared" si="7"/>
        <v>0</v>
      </c>
      <c r="P15" s="59">
        <f>G30</f>
        <v>0</v>
      </c>
      <c r="Q15" s="403">
        <v>4.5500000000000001E-5</v>
      </c>
      <c r="R15" s="65" t="s">
        <v>109</v>
      </c>
      <c r="S15" s="252" t="s">
        <v>109</v>
      </c>
      <c r="T15" s="6"/>
      <c r="U15" s="6"/>
      <c r="V15" s="6"/>
    </row>
    <row r="16" spans="1:22" ht="16.5" customHeight="1">
      <c r="A16" s="942"/>
      <c r="B16" s="940" t="s">
        <v>757</v>
      </c>
      <c r="C16" s="910" t="s">
        <v>108</v>
      </c>
      <c r="D16" s="911"/>
      <c r="E16" s="407">
        <v>1066</v>
      </c>
      <c r="F16" s="87">
        <v>1060</v>
      </c>
      <c r="G16" s="87">
        <v>50</v>
      </c>
      <c r="H16" s="106">
        <f t="shared" si="4"/>
        <v>5.6603773584906758E-3</v>
      </c>
      <c r="I16" s="106">
        <f t="shared" si="2"/>
        <v>20.32</v>
      </c>
      <c r="K16" s="899" t="s">
        <v>42</v>
      </c>
      <c r="L16" s="914" t="s">
        <v>108</v>
      </c>
      <c r="M16" s="915"/>
      <c r="N16" s="95">
        <f>SUM(N13,N10,N7,N4)</f>
        <v>2256000</v>
      </c>
      <c r="O16" s="95">
        <f t="shared" ref="N16:P18" si="8">SUM(O13,O10,O7,O4)</f>
        <v>1443022</v>
      </c>
      <c r="P16" s="95">
        <f t="shared" si="8"/>
        <v>796351</v>
      </c>
      <c r="Q16" s="493">
        <v>7247978</v>
      </c>
      <c r="R16" s="230">
        <f t="shared" ref="R16:R21" si="9">N16/O16-1</f>
        <v>0.56338572800691877</v>
      </c>
      <c r="S16" s="386">
        <f t="shared" ref="S16:S21" si="10">N16/P16-1</f>
        <v>1.8329216639396448</v>
      </c>
      <c r="T16" s="6"/>
      <c r="U16" s="6"/>
      <c r="V16" s="6"/>
    </row>
    <row r="17" spans="1:22" ht="18" customHeight="1">
      <c r="A17" s="942"/>
      <c r="B17" s="940"/>
      <c r="C17" s="904" t="s">
        <v>47</v>
      </c>
      <c r="D17" s="905"/>
      <c r="E17" s="407">
        <v>4266.0649999999996</v>
      </c>
      <c r="F17" s="391">
        <v>5878.4989999999998</v>
      </c>
      <c r="G17" s="407">
        <v>1000</v>
      </c>
      <c r="H17" s="106">
        <f t="shared" si="4"/>
        <v>-0.27429348886509974</v>
      </c>
      <c r="I17" s="106">
        <f t="shared" si="2"/>
        <v>3.2660649999999993</v>
      </c>
      <c r="K17" s="899"/>
      <c r="L17" s="916" t="s">
        <v>47</v>
      </c>
      <c r="M17" s="917"/>
      <c r="N17" s="84">
        <f t="shared" si="8"/>
        <v>18890518.204</v>
      </c>
      <c r="O17" s="84">
        <f t="shared" si="8"/>
        <v>13747935.703</v>
      </c>
      <c r="P17" s="84">
        <f t="shared" si="8"/>
        <v>4959292.1710000001</v>
      </c>
      <c r="Q17" s="494">
        <v>59171188.686000004</v>
      </c>
      <c r="R17" s="217">
        <f t="shared" si="9"/>
        <v>0.37406215828299327</v>
      </c>
      <c r="S17" s="387">
        <f t="shared" si="10"/>
        <v>2.8091158077889338</v>
      </c>
      <c r="T17" s="6"/>
      <c r="U17" s="6"/>
      <c r="V17" s="6"/>
    </row>
    <row r="18" spans="1:22" ht="18" customHeight="1">
      <c r="A18" s="943"/>
      <c r="B18" s="948"/>
      <c r="C18" s="908" t="s">
        <v>51</v>
      </c>
      <c r="D18" s="909"/>
      <c r="E18" s="59">
        <v>3638.6760027119999</v>
      </c>
      <c r="F18" s="59">
        <v>5076.4835073249997</v>
      </c>
      <c r="G18" s="59">
        <v>805</v>
      </c>
      <c r="H18" s="96">
        <f t="shared" si="4"/>
        <v>-0.28322903098933483</v>
      </c>
      <c r="I18" s="96">
        <f t="shared" si="2"/>
        <v>3.5200944133068326</v>
      </c>
      <c r="K18" s="899"/>
      <c r="L18" s="920" t="s">
        <v>51</v>
      </c>
      <c r="M18" s="921"/>
      <c r="N18" s="84">
        <f t="shared" si="8"/>
        <v>105535.21861599901</v>
      </c>
      <c r="O18" s="84">
        <f t="shared" si="8"/>
        <v>91511.158202930994</v>
      </c>
      <c r="P18" s="84">
        <f t="shared" si="8"/>
        <v>38253.980698913001</v>
      </c>
      <c r="Q18" s="405">
        <v>368079.43286388495</v>
      </c>
      <c r="R18" s="218">
        <f t="shared" si="9"/>
        <v>0.15324973138214348</v>
      </c>
      <c r="S18" s="388">
        <f t="shared" si="10"/>
        <v>1.7588035725389966</v>
      </c>
      <c r="T18" s="6"/>
      <c r="U18" s="6"/>
      <c r="V18" s="6"/>
    </row>
    <row r="19" spans="1:22" ht="18" customHeight="1">
      <c r="A19" s="944" t="s">
        <v>756</v>
      </c>
      <c r="B19" s="938" t="s">
        <v>996</v>
      </c>
      <c r="C19" s="910" t="s">
        <v>108</v>
      </c>
      <c r="D19" s="911"/>
      <c r="E19" s="407"/>
      <c r="F19" s="87"/>
      <c r="G19" s="87"/>
      <c r="H19" s="106" t="s">
        <v>109</v>
      </c>
      <c r="I19" s="106" t="s">
        <v>109</v>
      </c>
      <c r="K19" s="899" t="s">
        <v>411</v>
      </c>
      <c r="L19" s="914" t="s">
        <v>108</v>
      </c>
      <c r="M19" s="915"/>
      <c r="N19" s="95">
        <f>N16/20</f>
        <v>112800</v>
      </c>
      <c r="O19" s="95">
        <f>O16/22</f>
        <v>65591.909090909088</v>
      </c>
      <c r="P19" s="95">
        <f>P16/20</f>
        <v>39817.550000000003</v>
      </c>
      <c r="Q19" s="493">
        <f>Q16/118</f>
        <v>61423.542372881355</v>
      </c>
      <c r="R19" s="230">
        <f t="shared" si="9"/>
        <v>0.71972430080761085</v>
      </c>
      <c r="S19" s="386">
        <f t="shared" si="10"/>
        <v>1.8329216639396444</v>
      </c>
      <c r="T19" s="6"/>
      <c r="U19" s="6"/>
      <c r="V19" s="6"/>
    </row>
    <row r="20" spans="1:22" ht="18" customHeight="1">
      <c r="A20" s="942"/>
      <c r="B20" s="939"/>
      <c r="C20" s="904" t="s">
        <v>47</v>
      </c>
      <c r="D20" s="905"/>
      <c r="E20" s="407"/>
      <c r="F20" s="407"/>
      <c r="G20" s="407"/>
      <c r="H20" s="106" t="s">
        <v>109</v>
      </c>
      <c r="I20" s="106" t="s">
        <v>109</v>
      </c>
      <c r="K20" s="899"/>
      <c r="L20" s="916" t="s">
        <v>47</v>
      </c>
      <c r="M20" s="917"/>
      <c r="N20" s="84">
        <f>N17/20</f>
        <v>944525.91020000004</v>
      </c>
      <c r="O20" s="84">
        <f>O17/22</f>
        <v>624906.16831818176</v>
      </c>
      <c r="P20" s="84">
        <f>P17/20</f>
        <v>247964.60855</v>
      </c>
      <c r="Q20" s="494">
        <f>Q17/118</f>
        <v>501450.7515762712</v>
      </c>
      <c r="R20" s="217">
        <f t="shared" si="9"/>
        <v>0.51146837411129287</v>
      </c>
      <c r="S20" s="387">
        <f t="shared" si="10"/>
        <v>2.8091158077889338</v>
      </c>
      <c r="T20" s="6"/>
      <c r="U20" s="6"/>
      <c r="V20" s="6"/>
    </row>
    <row r="21" spans="1:22" ht="18" customHeight="1">
      <c r="A21" s="942"/>
      <c r="B21" s="939"/>
      <c r="C21" s="908" t="s">
        <v>51</v>
      </c>
      <c r="D21" s="909"/>
      <c r="E21" s="59"/>
      <c r="F21" s="59"/>
      <c r="G21" s="59"/>
      <c r="H21" s="96" t="s">
        <v>109</v>
      </c>
      <c r="I21" s="96" t="s">
        <v>109</v>
      </c>
      <c r="K21" s="900"/>
      <c r="L21" s="920" t="s">
        <v>51</v>
      </c>
      <c r="M21" s="921"/>
      <c r="N21" s="57">
        <f>N18/20</f>
        <v>5276.7609307999501</v>
      </c>
      <c r="O21" s="57">
        <f>O18/22</f>
        <v>4159.5981001332266</v>
      </c>
      <c r="P21" s="57">
        <f>P18/20</f>
        <v>1912.6990349456501</v>
      </c>
      <c r="Q21" s="405">
        <f>Q18/118</f>
        <v>3119.3172276600421</v>
      </c>
      <c r="R21" s="218">
        <f t="shared" si="9"/>
        <v>0.26857470452035792</v>
      </c>
      <c r="S21" s="388">
        <f t="shared" si="10"/>
        <v>1.7588035725389966</v>
      </c>
      <c r="T21" s="6"/>
      <c r="U21" s="6"/>
      <c r="V21" s="6"/>
    </row>
    <row r="22" spans="1:22" ht="16.5" customHeight="1">
      <c r="A22" s="942"/>
      <c r="B22" s="939" t="s">
        <v>997</v>
      </c>
      <c r="C22" s="910" t="s">
        <v>108</v>
      </c>
      <c r="D22" s="911"/>
      <c r="E22" s="407"/>
      <c r="F22" s="87"/>
      <c r="G22" s="87"/>
      <c r="H22" s="106" t="s">
        <v>109</v>
      </c>
      <c r="I22" s="106" t="s">
        <v>109</v>
      </c>
      <c r="N22" s="6"/>
      <c r="P22" s="6"/>
    </row>
    <row r="23" spans="1:22" ht="16.5" customHeight="1">
      <c r="A23" s="942"/>
      <c r="B23" s="939"/>
      <c r="C23" s="904" t="s">
        <v>47</v>
      </c>
      <c r="D23" s="905"/>
      <c r="E23" s="407"/>
      <c r="F23" s="407"/>
      <c r="G23" s="407"/>
      <c r="H23" s="106" t="s">
        <v>109</v>
      </c>
      <c r="I23" s="106" t="s">
        <v>109</v>
      </c>
      <c r="N23" s="6"/>
    </row>
    <row r="24" spans="1:22" ht="16.5" customHeight="1">
      <c r="A24" s="942"/>
      <c r="B24" s="939"/>
      <c r="C24" s="908" t="s">
        <v>51</v>
      </c>
      <c r="D24" s="909"/>
      <c r="E24" s="59"/>
      <c r="F24" s="59"/>
      <c r="G24" s="59"/>
      <c r="H24" s="96" t="s">
        <v>109</v>
      </c>
      <c r="I24" s="96" t="s">
        <v>109</v>
      </c>
    </row>
    <row r="25" spans="1:22" ht="16.5" customHeight="1">
      <c r="A25" s="942"/>
      <c r="B25" s="939" t="s">
        <v>998</v>
      </c>
      <c r="C25" s="910" t="s">
        <v>108</v>
      </c>
      <c r="D25" s="911"/>
      <c r="E25" s="407"/>
      <c r="F25" s="87"/>
      <c r="G25" s="87"/>
      <c r="H25" s="106" t="s">
        <v>109</v>
      </c>
      <c r="I25" s="106" t="s">
        <v>109</v>
      </c>
    </row>
    <row r="26" spans="1:22" ht="16.5" customHeight="1">
      <c r="A26" s="942"/>
      <c r="B26" s="939"/>
      <c r="C26" s="904" t="s">
        <v>47</v>
      </c>
      <c r="D26" s="905"/>
      <c r="E26" s="407"/>
      <c r="F26" s="407"/>
      <c r="G26" s="407"/>
      <c r="H26" s="106" t="s">
        <v>109</v>
      </c>
      <c r="I26" s="106" t="s">
        <v>109</v>
      </c>
    </row>
    <row r="27" spans="1:22" ht="16.5" customHeight="1">
      <c r="A27" s="942"/>
      <c r="B27" s="939"/>
      <c r="C27" s="908" t="s">
        <v>51</v>
      </c>
      <c r="D27" s="909"/>
      <c r="E27" s="59"/>
      <c r="F27" s="59"/>
      <c r="G27" s="59"/>
      <c r="H27" s="96" t="s">
        <v>109</v>
      </c>
      <c r="I27" s="96" t="s">
        <v>109</v>
      </c>
    </row>
    <row r="28" spans="1:22" ht="16.5" customHeight="1">
      <c r="A28" s="942"/>
      <c r="B28" s="940" t="s">
        <v>999</v>
      </c>
      <c r="C28" s="911" t="s">
        <v>108</v>
      </c>
      <c r="D28" s="911"/>
      <c r="E28" s="407"/>
      <c r="F28" s="87"/>
      <c r="G28" s="87"/>
      <c r="H28" s="106" t="s">
        <v>109</v>
      </c>
      <c r="I28" s="106" t="s">
        <v>109</v>
      </c>
    </row>
    <row r="29" spans="1:22" ht="16.5" customHeight="1">
      <c r="A29" s="942"/>
      <c r="B29" s="940"/>
      <c r="C29" s="905" t="s">
        <v>47</v>
      </c>
      <c r="D29" s="905"/>
      <c r="E29" s="407"/>
      <c r="F29" s="407"/>
      <c r="G29" s="407"/>
      <c r="H29" s="106" t="s">
        <v>109</v>
      </c>
      <c r="I29" s="106" t="s">
        <v>109</v>
      </c>
    </row>
    <row r="30" spans="1:22" ht="16.5" customHeight="1">
      <c r="A30" s="943"/>
      <c r="B30" s="948"/>
      <c r="C30" s="909" t="s">
        <v>51</v>
      </c>
      <c r="D30" s="909"/>
      <c r="E30" s="59"/>
      <c r="F30" s="59"/>
      <c r="G30" s="59"/>
      <c r="H30" s="96" t="s">
        <v>109</v>
      </c>
      <c r="I30" s="96" t="s">
        <v>109</v>
      </c>
    </row>
    <row r="31" spans="1:22" ht="16.5" customHeight="1">
      <c r="A31" s="945" t="s">
        <v>0</v>
      </c>
      <c r="B31" s="939" t="s">
        <v>69</v>
      </c>
      <c r="C31" s="910" t="s">
        <v>108</v>
      </c>
      <c r="D31" s="911"/>
      <c r="E31" s="407">
        <v>1547</v>
      </c>
      <c r="F31" s="87">
        <v>846</v>
      </c>
      <c r="G31" s="87">
        <v>619</v>
      </c>
      <c r="H31" s="106">
        <f t="shared" si="4"/>
        <v>0.8286052009456264</v>
      </c>
      <c r="I31" s="106">
        <f t="shared" si="2"/>
        <v>1.4991922455573508</v>
      </c>
    </row>
    <row r="32" spans="1:22" ht="16.5" customHeight="1">
      <c r="A32" s="946"/>
      <c r="B32" s="939"/>
      <c r="C32" s="904" t="s">
        <v>47</v>
      </c>
      <c r="D32" s="905"/>
      <c r="E32" s="407">
        <v>22850.280999999999</v>
      </c>
      <c r="F32" s="237">
        <v>9643.5570000000007</v>
      </c>
      <c r="G32" s="407">
        <v>6857.9870000000001</v>
      </c>
      <c r="H32" s="106">
        <f t="shared" si="4"/>
        <v>1.3694867982840768</v>
      </c>
      <c r="I32" s="106">
        <f t="shared" si="2"/>
        <v>2.3319224722939835</v>
      </c>
    </row>
    <row r="33" spans="1:9" ht="16.5" customHeight="1">
      <c r="A33" s="946"/>
      <c r="B33" s="939"/>
      <c r="C33" s="904" t="s">
        <v>51</v>
      </c>
      <c r="D33" s="905"/>
      <c r="E33" s="67">
        <v>13.135747137999999</v>
      </c>
      <c r="F33" s="67">
        <v>6.3928419930000002</v>
      </c>
      <c r="G33" s="67">
        <v>3.78140082</v>
      </c>
      <c r="H33" s="96">
        <f t="shared" si="4"/>
        <v>1.0547586116446035</v>
      </c>
      <c r="I33" s="96">
        <f t="shared" si="2"/>
        <v>2.4737780423922371</v>
      </c>
    </row>
    <row r="34" spans="1:9" ht="16.5" customHeight="1">
      <c r="A34" s="946"/>
      <c r="B34" s="940" t="s">
        <v>68</v>
      </c>
      <c r="C34" s="910" t="s">
        <v>108</v>
      </c>
      <c r="D34" s="911"/>
      <c r="E34" s="407">
        <v>215119</v>
      </c>
      <c r="F34" s="237">
        <v>223717</v>
      </c>
      <c r="G34" s="407">
        <v>51180</v>
      </c>
      <c r="H34" s="106">
        <f t="shared" si="4"/>
        <v>-3.8432483897066438E-2</v>
      </c>
      <c r="I34" s="106">
        <f t="shared" si="2"/>
        <v>3.2031848378272763</v>
      </c>
    </row>
    <row r="35" spans="1:9" ht="16.5" customHeight="1">
      <c r="A35" s="946"/>
      <c r="B35" s="940"/>
      <c r="C35" s="904" t="s">
        <v>47</v>
      </c>
      <c r="D35" s="905"/>
      <c r="E35" s="407">
        <v>1794086.1939999999</v>
      </c>
      <c r="F35" s="237">
        <v>2791327.2340000002</v>
      </c>
      <c r="G35" s="407">
        <v>548337.90099999995</v>
      </c>
      <c r="H35" s="106">
        <f t="shared" si="4"/>
        <v>-0.3572641100093964</v>
      </c>
      <c r="I35" s="106">
        <f t="shared" si="2"/>
        <v>2.2718624605888769</v>
      </c>
    </row>
    <row r="36" spans="1:9" ht="16.5" customHeight="1">
      <c r="A36" s="949"/>
      <c r="B36" s="948"/>
      <c r="C36" s="908" t="s">
        <v>51</v>
      </c>
      <c r="D36" s="909"/>
      <c r="E36" s="59">
        <v>4637.2921486779996</v>
      </c>
      <c r="F36" s="59">
        <v>6647.7145512569996</v>
      </c>
      <c r="G36" s="59">
        <v>1076.1699678529999</v>
      </c>
      <c r="H36" s="96">
        <f t="shared" si="4"/>
        <v>-0.30242309399383793</v>
      </c>
      <c r="I36" s="96">
        <f t="shared" si="2"/>
        <v>3.3090703951993516</v>
      </c>
    </row>
    <row r="37" spans="1:9" ht="16.5" customHeight="1">
      <c r="A37" s="945" t="s">
        <v>1</v>
      </c>
      <c r="B37" s="939" t="s">
        <v>69</v>
      </c>
      <c r="C37" s="910" t="s">
        <v>108</v>
      </c>
      <c r="D37" s="911"/>
      <c r="E37" s="407">
        <v>383</v>
      </c>
      <c r="F37" s="87">
        <v>5007</v>
      </c>
      <c r="G37" s="87">
        <v>2788</v>
      </c>
      <c r="H37" s="106">
        <f t="shared" si="4"/>
        <v>-0.92350709007389653</v>
      </c>
      <c r="I37" s="106">
        <f t="shared" si="2"/>
        <v>-0.86262553802008612</v>
      </c>
    </row>
    <row r="38" spans="1:9" ht="16.5" customHeight="1">
      <c r="A38" s="946"/>
      <c r="B38" s="939"/>
      <c r="C38" s="904" t="s">
        <v>47</v>
      </c>
      <c r="D38" s="905"/>
      <c r="E38" s="407">
        <v>13771.514999999999</v>
      </c>
      <c r="F38" s="237">
        <v>258156.69099999999</v>
      </c>
      <c r="G38" s="407">
        <v>47366.724999999999</v>
      </c>
      <c r="H38" s="106">
        <f t="shared" si="4"/>
        <v>-0.94665443321784748</v>
      </c>
      <c r="I38" s="106">
        <f t="shared" si="2"/>
        <v>-0.70925760647374292</v>
      </c>
    </row>
    <row r="39" spans="1:9" ht="16.5" customHeight="1">
      <c r="A39" s="946"/>
      <c r="B39" s="939"/>
      <c r="C39" s="908" t="s">
        <v>51</v>
      </c>
      <c r="D39" s="909"/>
      <c r="E39" s="67">
        <v>15.73921376</v>
      </c>
      <c r="F39" s="67">
        <v>5.0611002379999999</v>
      </c>
      <c r="G39" s="67">
        <v>50.938831227999998</v>
      </c>
      <c r="H39" s="96">
        <f t="shared" si="4"/>
        <v>2.1098403548355091</v>
      </c>
      <c r="I39" s="96">
        <f t="shared" si="2"/>
        <v>-0.69101737553514009</v>
      </c>
    </row>
    <row r="40" spans="1:9" ht="18" customHeight="1">
      <c r="A40" s="946"/>
      <c r="B40" s="940" t="s">
        <v>68</v>
      </c>
      <c r="C40" s="904" t="s">
        <v>108</v>
      </c>
      <c r="D40" s="905"/>
      <c r="E40" s="407">
        <v>1021727</v>
      </c>
      <c r="F40" s="237">
        <v>646810</v>
      </c>
      <c r="G40" s="407">
        <v>434706</v>
      </c>
      <c r="H40" s="106">
        <f t="shared" si="4"/>
        <v>0.57964007977613208</v>
      </c>
      <c r="I40" s="106">
        <f t="shared" si="2"/>
        <v>1.3503862380551452</v>
      </c>
    </row>
    <row r="41" spans="1:9" ht="16.5" customHeight="1">
      <c r="A41" s="946"/>
      <c r="B41" s="940"/>
      <c r="C41" s="904" t="s">
        <v>47</v>
      </c>
      <c r="D41" s="905"/>
      <c r="E41" s="407">
        <v>6854129.4009999996</v>
      </c>
      <c r="F41" s="237">
        <v>6372146.5259999996</v>
      </c>
      <c r="G41" s="407">
        <v>2169974.0159999998</v>
      </c>
      <c r="H41" s="106">
        <f t="shared" si="4"/>
        <v>7.5639013169798597E-2</v>
      </c>
      <c r="I41" s="106">
        <f t="shared" si="2"/>
        <v>2.158622799380101</v>
      </c>
    </row>
    <row r="42" spans="1:9" ht="16.5" customHeight="1">
      <c r="A42" s="947"/>
      <c r="B42" s="940"/>
      <c r="C42" s="908" t="s">
        <v>51</v>
      </c>
      <c r="D42" s="909"/>
      <c r="E42" s="59">
        <v>25676.154035551001</v>
      </c>
      <c r="F42" s="59">
        <v>21169.517267382998</v>
      </c>
      <c r="G42" s="59">
        <v>6937.672411214</v>
      </c>
      <c r="H42" s="96">
        <f t="shared" si="4"/>
        <v>0.21288330344271089</v>
      </c>
      <c r="I42" s="96">
        <f t="shared" si="2"/>
        <v>2.7009752714827329</v>
      </c>
    </row>
    <row r="43" spans="1:9" ht="16.5" customHeight="1">
      <c r="A43" s="941" t="s">
        <v>65</v>
      </c>
      <c r="B43" s="953" t="s">
        <v>758</v>
      </c>
      <c r="C43" s="911" t="s">
        <v>108</v>
      </c>
      <c r="D43" s="911"/>
      <c r="E43" s="407"/>
      <c r="F43" s="237"/>
      <c r="G43" s="407"/>
      <c r="H43" s="106" t="s">
        <v>109</v>
      </c>
      <c r="I43" s="106" t="s">
        <v>109</v>
      </c>
    </row>
    <row r="44" spans="1:9" ht="16.5" customHeight="1">
      <c r="A44" s="942"/>
      <c r="B44" s="940"/>
      <c r="C44" s="905" t="s">
        <v>47</v>
      </c>
      <c r="D44" s="905"/>
      <c r="E44" s="407"/>
      <c r="F44" s="237"/>
      <c r="G44" s="407"/>
      <c r="H44" s="106" t="s">
        <v>109</v>
      </c>
      <c r="I44" s="106" t="s">
        <v>109</v>
      </c>
    </row>
    <row r="45" spans="1:9" ht="16.5" customHeight="1">
      <c r="A45" s="942"/>
      <c r="B45" s="940"/>
      <c r="C45" s="909" t="s">
        <v>51</v>
      </c>
      <c r="D45" s="909"/>
      <c r="E45" s="407"/>
      <c r="F45" s="237"/>
      <c r="G45" s="407"/>
      <c r="H45" s="96" t="s">
        <v>109</v>
      </c>
      <c r="I45" s="96" t="s">
        <v>109</v>
      </c>
    </row>
    <row r="46" spans="1:9" ht="16.5" customHeight="1">
      <c r="A46" s="942"/>
      <c r="B46" s="940" t="s">
        <v>68</v>
      </c>
      <c r="C46" s="910" t="s">
        <v>108</v>
      </c>
      <c r="D46" s="911"/>
      <c r="E46" s="87">
        <v>2</v>
      </c>
      <c r="F46" s="87"/>
      <c r="G46" s="87"/>
      <c r="H46" s="106" t="s">
        <v>109</v>
      </c>
      <c r="I46" s="106" t="s">
        <v>109</v>
      </c>
    </row>
    <row r="47" spans="1:9" ht="18" customHeight="1">
      <c r="A47" s="942"/>
      <c r="B47" s="940"/>
      <c r="C47" s="904" t="s">
        <v>47</v>
      </c>
      <c r="D47" s="905"/>
      <c r="E47" s="407">
        <v>2000</v>
      </c>
      <c r="F47" s="237"/>
      <c r="G47" s="407"/>
      <c r="H47" s="106" t="s">
        <v>109</v>
      </c>
      <c r="I47" s="106" t="s">
        <v>109</v>
      </c>
    </row>
    <row r="48" spans="1:9" ht="17.25" customHeight="1">
      <c r="A48" s="942"/>
      <c r="B48" s="940"/>
      <c r="C48" s="908" t="s">
        <v>51</v>
      </c>
      <c r="D48" s="909"/>
      <c r="E48" s="59">
        <v>7.9</v>
      </c>
      <c r="F48" s="59"/>
      <c r="G48" s="59"/>
      <c r="H48" s="96" t="s">
        <v>109</v>
      </c>
      <c r="I48" s="96" t="s">
        <v>109</v>
      </c>
    </row>
    <row r="49" spans="1:9" ht="16.5" customHeight="1">
      <c r="A49" s="942"/>
      <c r="B49" s="940" t="s">
        <v>60</v>
      </c>
      <c r="C49" s="910" t="s">
        <v>108</v>
      </c>
      <c r="D49" s="911"/>
      <c r="E49" s="407"/>
      <c r="F49" s="407">
        <v>1006</v>
      </c>
      <c r="G49" s="407">
        <v>25</v>
      </c>
      <c r="H49" s="106" t="s">
        <v>109</v>
      </c>
      <c r="I49" s="106" t="s">
        <v>109</v>
      </c>
    </row>
    <row r="50" spans="1:9" ht="19.5" customHeight="1">
      <c r="A50" s="942"/>
      <c r="B50" s="940"/>
      <c r="C50" s="904" t="s">
        <v>47</v>
      </c>
      <c r="D50" s="905"/>
      <c r="E50" s="407"/>
      <c r="F50" s="407">
        <v>10298.538</v>
      </c>
      <c r="G50" s="407">
        <v>254</v>
      </c>
      <c r="H50" s="106" t="s">
        <v>109</v>
      </c>
      <c r="I50" s="106" t="s">
        <v>109</v>
      </c>
    </row>
    <row r="51" spans="1:9" ht="17.25" customHeight="1">
      <c r="A51" s="952"/>
      <c r="B51" s="948"/>
      <c r="C51" s="908" t="s">
        <v>51</v>
      </c>
      <c r="D51" s="909"/>
      <c r="E51" s="59"/>
      <c r="F51" s="407">
        <v>102.98538000000001</v>
      </c>
      <c r="G51" s="407">
        <v>25.4</v>
      </c>
      <c r="H51" s="96" t="s">
        <v>109</v>
      </c>
      <c r="I51" s="96" t="s">
        <v>109</v>
      </c>
    </row>
    <row r="52" spans="1:9" ht="16.5" customHeight="1">
      <c r="A52" s="941" t="s">
        <v>66</v>
      </c>
      <c r="B52" s="953" t="s">
        <v>70</v>
      </c>
      <c r="C52" s="910" t="s">
        <v>108</v>
      </c>
      <c r="D52" s="911"/>
      <c r="E52" s="407">
        <v>34</v>
      </c>
      <c r="F52" s="87">
        <v>13236</v>
      </c>
      <c r="G52" s="87">
        <v>900</v>
      </c>
      <c r="H52" s="106">
        <f t="shared" si="4"/>
        <v>-0.99743124811121187</v>
      </c>
      <c r="I52" s="106" t="s">
        <v>109</v>
      </c>
    </row>
    <row r="53" spans="1:9" ht="16.5" customHeight="1">
      <c r="A53" s="942"/>
      <c r="B53" s="940"/>
      <c r="C53" s="904" t="s">
        <v>47</v>
      </c>
      <c r="D53" s="905"/>
      <c r="E53" s="407">
        <v>430.23700000000002</v>
      </c>
      <c r="F53" s="407">
        <v>282942.07500000001</v>
      </c>
      <c r="G53" s="407">
        <v>26552.936000000002</v>
      </c>
      <c r="H53" s="106">
        <f t="shared" si="4"/>
        <v>-0.99847941667919127</v>
      </c>
      <c r="I53" s="106" t="s">
        <v>109</v>
      </c>
    </row>
    <row r="54" spans="1:9" ht="17.25" customHeight="1">
      <c r="A54" s="942"/>
      <c r="B54" s="940"/>
      <c r="C54" s="908" t="s">
        <v>51</v>
      </c>
      <c r="D54" s="909"/>
      <c r="E54" s="59">
        <v>2.2493043519999998</v>
      </c>
      <c r="F54" s="59">
        <v>35.050494946000001</v>
      </c>
      <c r="G54" s="59">
        <v>7.2822488029999999</v>
      </c>
      <c r="H54" s="96">
        <f t="shared" si="4"/>
        <v>-0.93582674494424811</v>
      </c>
      <c r="I54" s="96" t="s">
        <v>109</v>
      </c>
    </row>
    <row r="55" spans="1:9" ht="17.25" customHeight="1">
      <c r="A55" s="942"/>
      <c r="B55" s="940" t="s">
        <v>71</v>
      </c>
      <c r="C55" s="904" t="s">
        <v>108</v>
      </c>
      <c r="D55" s="905"/>
      <c r="E55" s="407">
        <v>847549</v>
      </c>
      <c r="F55" s="237">
        <v>361204</v>
      </c>
      <c r="G55" s="407">
        <v>210013</v>
      </c>
      <c r="H55" s="106">
        <f t="shared" si="4"/>
        <v>1.3464551887575995</v>
      </c>
      <c r="I55" s="106" t="s">
        <v>109</v>
      </c>
    </row>
    <row r="56" spans="1:9" ht="17.25" customHeight="1">
      <c r="A56" s="942"/>
      <c r="B56" s="940"/>
      <c r="C56" s="904" t="s">
        <v>47</v>
      </c>
      <c r="D56" s="905"/>
      <c r="E56" s="407">
        <v>9859192.6510000005</v>
      </c>
      <c r="F56" s="237">
        <v>3709765.6170000001</v>
      </c>
      <c r="G56" s="407">
        <v>1762313.338</v>
      </c>
      <c r="H56" s="106">
        <f t="shared" si="4"/>
        <v>1.657632225017196</v>
      </c>
      <c r="I56" s="106" t="s">
        <v>109</v>
      </c>
    </row>
    <row r="57" spans="1:9" ht="17.25" customHeight="1">
      <c r="A57" s="943"/>
      <c r="B57" s="948"/>
      <c r="C57" s="908" t="s">
        <v>51</v>
      </c>
      <c r="D57" s="909"/>
      <c r="E57" s="59">
        <v>19732.980719497002</v>
      </c>
      <c r="F57" s="59">
        <v>6255.6592852289996</v>
      </c>
      <c r="G57" s="59">
        <v>3049.8558429529999</v>
      </c>
      <c r="H57" s="96">
        <f t="shared" si="4"/>
        <v>2.1544206325448303</v>
      </c>
      <c r="I57" s="96" t="s">
        <v>109</v>
      </c>
    </row>
    <row r="58" spans="1:9" ht="15.75">
      <c r="A58" s="945" t="s">
        <v>419</v>
      </c>
      <c r="B58" s="940" t="s">
        <v>419</v>
      </c>
      <c r="C58" s="904" t="s">
        <v>108</v>
      </c>
      <c r="D58" s="905"/>
      <c r="E58" s="407">
        <v>391</v>
      </c>
      <c r="F58" s="321">
        <v>88</v>
      </c>
      <c r="G58" s="407">
        <v>4</v>
      </c>
      <c r="H58" s="106">
        <f t="shared" si="4"/>
        <v>3.4431818181818183</v>
      </c>
      <c r="I58" s="106">
        <f>(E58/G58)-1</f>
        <v>96.75</v>
      </c>
    </row>
    <row r="59" spans="1:9" ht="15.75">
      <c r="A59" s="946"/>
      <c r="B59" s="940"/>
      <c r="C59" s="904" t="s">
        <v>47</v>
      </c>
      <c r="D59" s="905"/>
      <c r="E59" s="407">
        <v>18738.905999999999</v>
      </c>
      <c r="F59" s="321">
        <v>848.7</v>
      </c>
      <c r="G59" s="407">
        <v>24.8</v>
      </c>
      <c r="H59" s="106">
        <f t="shared" si="4"/>
        <v>21.079540473665602</v>
      </c>
      <c r="I59" s="106">
        <f>(E59/G59)-1</f>
        <v>754.60104838709674</v>
      </c>
    </row>
    <row r="60" spans="1:9" ht="15.75">
      <c r="A60" s="949"/>
      <c r="B60" s="948"/>
      <c r="C60" s="908" t="s">
        <v>51</v>
      </c>
      <c r="D60" s="909"/>
      <c r="E60" s="59">
        <v>104.2708894</v>
      </c>
      <c r="F60" s="59">
        <v>55.789914099999997</v>
      </c>
      <c r="G60" s="59">
        <v>1.560635</v>
      </c>
      <c r="H60" s="96">
        <f t="shared" si="4"/>
        <v>0.86899175383387095</v>
      </c>
      <c r="I60" s="96">
        <f>(E60/G60)-1</f>
        <v>65.813117352872396</v>
      </c>
    </row>
    <row r="61" spans="1:9" ht="18" customHeight="1">
      <c r="A61" s="513"/>
      <c r="B61" s="901" t="s">
        <v>42</v>
      </c>
      <c r="C61" s="916" t="s">
        <v>108</v>
      </c>
      <c r="D61" s="917"/>
      <c r="E61" s="84">
        <v>2256000</v>
      </c>
      <c r="F61" s="84">
        <v>1443022</v>
      </c>
      <c r="G61" s="84">
        <v>796351</v>
      </c>
      <c r="H61" s="106">
        <f>E61/F61-1</f>
        <v>0.56338572800691877</v>
      </c>
      <c r="I61" s="106">
        <f t="shared" ref="I61:I66" si="11">(E61/G61)-1</f>
        <v>1.8329216639396448</v>
      </c>
    </row>
    <row r="62" spans="1:9" ht="18" customHeight="1">
      <c r="A62" s="514"/>
      <c r="B62" s="899"/>
      <c r="C62" s="916" t="s">
        <v>47</v>
      </c>
      <c r="D62" s="917"/>
      <c r="E62" s="84">
        <v>18890518.204</v>
      </c>
      <c r="F62" s="84">
        <v>13747935.703</v>
      </c>
      <c r="G62" s="84">
        <v>4959292.1710000001</v>
      </c>
      <c r="H62" s="106">
        <f t="shared" ref="H62:H66" si="12">E62/F62-1</f>
        <v>0.37406215828299327</v>
      </c>
      <c r="I62" s="106">
        <f t="shared" si="11"/>
        <v>2.8091158077889338</v>
      </c>
    </row>
    <row r="63" spans="1:9" ht="18" customHeight="1">
      <c r="A63" s="514"/>
      <c r="B63" s="899"/>
      <c r="C63" s="920" t="s">
        <v>51</v>
      </c>
      <c r="D63" s="921"/>
      <c r="E63" s="57">
        <v>105535.21861599899</v>
      </c>
      <c r="F63" s="57">
        <v>91511.158202930994</v>
      </c>
      <c r="G63" s="57">
        <v>38253.980698913001</v>
      </c>
      <c r="H63" s="96">
        <f t="shared" si="12"/>
        <v>0.15324973138214326</v>
      </c>
      <c r="I63" s="96">
        <f t="shared" si="11"/>
        <v>1.7588035725389961</v>
      </c>
    </row>
    <row r="64" spans="1:9" ht="18" customHeight="1">
      <c r="A64" s="514"/>
      <c r="B64" s="899" t="s">
        <v>411</v>
      </c>
      <c r="C64" s="914" t="s">
        <v>108</v>
      </c>
      <c r="D64" s="915"/>
      <c r="E64" s="84">
        <f>E61/20</f>
        <v>112800</v>
      </c>
      <c r="F64" s="84">
        <f>F61/22</f>
        <v>65591.909090909088</v>
      </c>
      <c r="G64" s="84">
        <f>G61/20</f>
        <v>39817.550000000003</v>
      </c>
      <c r="H64" s="205">
        <f t="shared" si="12"/>
        <v>0.71972430080761085</v>
      </c>
      <c r="I64" s="205">
        <f t="shared" si="11"/>
        <v>1.8329216639396444</v>
      </c>
    </row>
    <row r="65" spans="1:9" ht="18" customHeight="1">
      <c r="A65" s="514"/>
      <c r="B65" s="899"/>
      <c r="C65" s="916" t="s">
        <v>47</v>
      </c>
      <c r="D65" s="917"/>
      <c r="E65" s="84">
        <f>E62/20</f>
        <v>944525.91020000004</v>
      </c>
      <c r="F65" s="84">
        <f>F62/22</f>
        <v>624906.16831818176</v>
      </c>
      <c r="G65" s="84">
        <f>G62/20</f>
        <v>247964.60855</v>
      </c>
      <c r="H65" s="205">
        <f t="shared" si="12"/>
        <v>0.51146837411129287</v>
      </c>
      <c r="I65" s="205">
        <f t="shared" si="11"/>
        <v>2.8091158077889338</v>
      </c>
    </row>
    <row r="66" spans="1:9" ht="18" customHeight="1">
      <c r="A66" s="515"/>
      <c r="B66" s="900"/>
      <c r="C66" s="920" t="s">
        <v>51</v>
      </c>
      <c r="D66" s="921"/>
      <c r="E66" s="57">
        <f>E63/20</f>
        <v>5276.7609307999501</v>
      </c>
      <c r="F66" s="57">
        <f>F63/22</f>
        <v>4159.5981001332266</v>
      </c>
      <c r="G66" s="57">
        <f>G63/20</f>
        <v>1912.6990349456501</v>
      </c>
      <c r="H66" s="206">
        <f t="shared" si="12"/>
        <v>0.26857470452035792</v>
      </c>
      <c r="I66" s="206">
        <f t="shared" si="11"/>
        <v>1.7588035725389966</v>
      </c>
    </row>
    <row r="67" spans="1:9">
      <c r="E67" s="337"/>
    </row>
    <row r="68" spans="1:9">
      <c r="E68" s="337"/>
    </row>
    <row r="69" spans="1:9">
      <c r="E69" s="337"/>
    </row>
  </sheetData>
  <mergeCells count="122">
    <mergeCell ref="A52:A57"/>
    <mergeCell ref="A43:A51"/>
    <mergeCell ref="A58:A60"/>
    <mergeCell ref="B49:B51"/>
    <mergeCell ref="C49:D49"/>
    <mergeCell ref="C50:D50"/>
    <mergeCell ref="C51:D51"/>
    <mergeCell ref="B28:B30"/>
    <mergeCell ref="C66:D66"/>
    <mergeCell ref="C63:D63"/>
    <mergeCell ref="C62:D62"/>
    <mergeCell ref="C61:D61"/>
    <mergeCell ref="B55:B57"/>
    <mergeCell ref="B46:B48"/>
    <mergeCell ref="B52:B54"/>
    <mergeCell ref="B43:B45"/>
    <mergeCell ref="B58:B60"/>
    <mergeCell ref="C44:D44"/>
    <mergeCell ref="C47:D47"/>
    <mergeCell ref="C55:D55"/>
    <mergeCell ref="C64:D64"/>
    <mergeCell ref="C65:D65"/>
    <mergeCell ref="B61:B63"/>
    <mergeCell ref="B64:B66"/>
    <mergeCell ref="L13:M13"/>
    <mergeCell ref="L14:M14"/>
    <mergeCell ref="L15:M15"/>
    <mergeCell ref="L16:M16"/>
    <mergeCell ref="L17:M17"/>
    <mergeCell ref="L18:M18"/>
    <mergeCell ref="B4:B6"/>
    <mergeCell ref="B13:B15"/>
    <mergeCell ref="B10:B12"/>
    <mergeCell ref="B7:B9"/>
    <mergeCell ref="C7:D7"/>
    <mergeCell ref="C8:D8"/>
    <mergeCell ref="C9:D9"/>
    <mergeCell ref="C11:D11"/>
    <mergeCell ref="C10:D10"/>
    <mergeCell ref="C12:D12"/>
    <mergeCell ref="C15:D15"/>
    <mergeCell ref="C14:D14"/>
    <mergeCell ref="C13:D13"/>
    <mergeCell ref="K16:K18"/>
    <mergeCell ref="B16:B18"/>
    <mergeCell ref="C17:D17"/>
    <mergeCell ref="C18:D18"/>
    <mergeCell ref="C16:D16"/>
    <mergeCell ref="L19:M19"/>
    <mergeCell ref="L20:M20"/>
    <mergeCell ref="C58:D58"/>
    <mergeCell ref="C59:D59"/>
    <mergeCell ref="C60:D60"/>
    <mergeCell ref="C36:D36"/>
    <mergeCell ref="C52:D52"/>
    <mergeCell ref="C53:D53"/>
    <mergeCell ref="C54:D54"/>
    <mergeCell ref="C40:D40"/>
    <mergeCell ref="C41:D41"/>
    <mergeCell ref="C42:D42"/>
    <mergeCell ref="C46:D46"/>
    <mergeCell ref="L21:M21"/>
    <mergeCell ref="C31:D31"/>
    <mergeCell ref="C32:D32"/>
    <mergeCell ref="C45:D45"/>
    <mergeCell ref="C56:D56"/>
    <mergeCell ref="C57:D57"/>
    <mergeCell ref="C48:D48"/>
    <mergeCell ref="C43:D43"/>
    <mergeCell ref="L3:M3"/>
    <mergeCell ref="L4:M4"/>
    <mergeCell ref="L5:M5"/>
    <mergeCell ref="L6:M6"/>
    <mergeCell ref="K7:K9"/>
    <mergeCell ref="K10:K12"/>
    <mergeCell ref="L7:M7"/>
    <mergeCell ref="N2:P2"/>
    <mergeCell ref="H2:I2"/>
    <mergeCell ref="K4:K6"/>
    <mergeCell ref="L10:M10"/>
    <mergeCell ref="L11:M11"/>
    <mergeCell ref="R2:S2"/>
    <mergeCell ref="A37:A42"/>
    <mergeCell ref="B31:B33"/>
    <mergeCell ref="B34:B36"/>
    <mergeCell ref="B40:B42"/>
    <mergeCell ref="B37:B39"/>
    <mergeCell ref="C37:D37"/>
    <mergeCell ref="C38:D38"/>
    <mergeCell ref="C39:D39"/>
    <mergeCell ref="K19:K21"/>
    <mergeCell ref="C34:D34"/>
    <mergeCell ref="C35:D35"/>
    <mergeCell ref="L12:M12"/>
    <mergeCell ref="A31:A36"/>
    <mergeCell ref="C33:D33"/>
    <mergeCell ref="C2:G2"/>
    <mergeCell ref="C3:D3"/>
    <mergeCell ref="C4:D4"/>
    <mergeCell ref="C5:D5"/>
    <mergeCell ref="C6:D6"/>
    <mergeCell ref="K13:K15"/>
    <mergeCell ref="L8:M8"/>
    <mergeCell ref="L9:M9"/>
    <mergeCell ref="L2:M2"/>
    <mergeCell ref="A4:A18"/>
    <mergeCell ref="B19:B21"/>
    <mergeCell ref="B22:B24"/>
    <mergeCell ref="B25:B27"/>
    <mergeCell ref="A19:A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paperSize="9" orientation="portrait" horizontalDpi="4294967294" r:id="rId1"/>
  <ignoredErrors>
    <ignoredError sqref="P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0"/>
  <sheetViews>
    <sheetView showGridLines="0" rightToLeft="1" topLeftCell="C1" zoomScaleNormal="100" workbookViewId="0">
      <selection activeCell="E6" sqref="E6"/>
    </sheetView>
  </sheetViews>
  <sheetFormatPr defaultRowHeight="15"/>
  <cols>
    <col min="1" max="1" width="5.140625" customWidth="1"/>
    <col min="2" max="2" width="26.5703125" style="1" customWidth="1"/>
    <col min="3" max="3" width="11.5703125" style="1" customWidth="1"/>
    <col min="4" max="4" width="11.140625" customWidth="1"/>
    <col min="5" max="5" width="17.42578125" bestFit="1" customWidth="1"/>
    <col min="6" max="6" width="12.85546875" customWidth="1"/>
    <col min="7" max="7" width="17.7109375" customWidth="1"/>
    <col min="8" max="8" width="14.7109375" style="337" customWidth="1"/>
    <col min="9" max="9" width="16.28515625" bestFit="1" customWidth="1"/>
    <col min="10" max="10" width="28" style="337" customWidth="1"/>
    <col min="11" max="11" width="11.42578125" bestFit="1" customWidth="1"/>
    <col min="12" max="12" width="13.42578125" bestFit="1" customWidth="1"/>
    <col min="13" max="13" width="12.85546875" bestFit="1" customWidth="1"/>
  </cols>
  <sheetData>
    <row r="1" spans="1:11" ht="21.75" customHeight="1">
      <c r="A1" s="90" t="s">
        <v>63</v>
      </c>
      <c r="B1" s="142" t="s">
        <v>416</v>
      </c>
      <c r="C1" s="897" t="s">
        <v>43</v>
      </c>
      <c r="D1" s="897"/>
      <c r="E1" s="897"/>
      <c r="F1" s="895" t="s">
        <v>61</v>
      </c>
      <c r="G1" s="896"/>
      <c r="H1" s="90" t="s">
        <v>1001</v>
      </c>
      <c r="I1" s="143" t="s">
        <v>647</v>
      </c>
    </row>
    <row r="2" spans="1:11" ht="18.75" customHeight="1">
      <c r="A2" s="100"/>
      <c r="B2" s="207"/>
      <c r="C2" s="166" t="s">
        <v>1272</v>
      </c>
      <c r="D2" s="166" t="s">
        <v>1273</v>
      </c>
      <c r="E2" s="166" t="s">
        <v>1274</v>
      </c>
      <c r="F2" s="229" t="s">
        <v>44</v>
      </c>
      <c r="G2" s="203" t="s">
        <v>705</v>
      </c>
      <c r="H2" s="193" t="s">
        <v>1278</v>
      </c>
      <c r="I2" s="195" t="s">
        <v>1272</v>
      </c>
    </row>
    <row r="3" spans="1:11" ht="17.25">
      <c r="A3" s="169">
        <v>1</v>
      </c>
      <c r="B3" s="35" t="s">
        <v>28</v>
      </c>
      <c r="C3" s="152">
        <v>8995.3322705959999</v>
      </c>
      <c r="D3" s="152">
        <v>11712.265561722001</v>
      </c>
      <c r="E3" s="152">
        <v>1650.81065782</v>
      </c>
      <c r="F3" s="239">
        <v>-0.23197333400682751</v>
      </c>
      <c r="G3" s="239">
        <v>4.4490393722529671</v>
      </c>
      <c r="H3" s="402">
        <v>32976.30115195</v>
      </c>
      <c r="I3" s="167">
        <v>3.1897393569066762E-2</v>
      </c>
    </row>
    <row r="4" spans="1:11" ht="17.25">
      <c r="A4" s="169">
        <v>2</v>
      </c>
      <c r="B4" s="35" t="s">
        <v>34</v>
      </c>
      <c r="C4" s="152">
        <v>7598.8935837620002</v>
      </c>
      <c r="D4" s="152">
        <v>6186.67130524</v>
      </c>
      <c r="E4" s="152">
        <v>1325.6150660850001</v>
      </c>
      <c r="F4" s="106">
        <v>0.22826851611235166</v>
      </c>
      <c r="G4" s="106">
        <v>4.732353062495104</v>
      </c>
      <c r="H4" s="402">
        <v>20968.266403484002</v>
      </c>
      <c r="I4" s="167">
        <v>1.4424516173258994E-2</v>
      </c>
      <c r="K4" s="337"/>
    </row>
    <row r="5" spans="1:11" ht="19.5" customHeight="1">
      <c r="A5" s="169">
        <v>3</v>
      </c>
      <c r="B5" s="35" t="s">
        <v>27</v>
      </c>
      <c r="C5" s="152">
        <v>3794.4915226379999</v>
      </c>
      <c r="D5" s="152">
        <v>3081.2204164149998</v>
      </c>
      <c r="E5" s="152">
        <v>308.225067217</v>
      </c>
      <c r="F5" s="106">
        <v>0.23148980268438279</v>
      </c>
      <c r="G5" s="106">
        <v>11.310781718368675</v>
      </c>
      <c r="H5" s="402">
        <v>8675.5739535730008</v>
      </c>
      <c r="I5" s="167">
        <v>4.3042171345179618E-2</v>
      </c>
      <c r="K5" s="337"/>
    </row>
    <row r="6" spans="1:11" ht="19.5" customHeight="1">
      <c r="A6" s="169">
        <v>4</v>
      </c>
      <c r="B6" s="35" t="s">
        <v>54</v>
      </c>
      <c r="C6" s="272">
        <v>2591.4617774950002</v>
      </c>
      <c r="D6" s="272">
        <v>558.08521304400006</v>
      </c>
      <c r="E6" s="272">
        <v>124.00585588600001</v>
      </c>
      <c r="F6" s="106">
        <v>3.64348761967769</v>
      </c>
      <c r="G6" s="106">
        <v>19.897898401486461</v>
      </c>
      <c r="H6" s="402">
        <v>4807.6806141589996</v>
      </c>
      <c r="I6" s="167">
        <v>6.9246170962807191E-2</v>
      </c>
      <c r="K6" s="337"/>
    </row>
    <row r="7" spans="1:11" ht="17.25">
      <c r="A7" s="169">
        <v>5</v>
      </c>
      <c r="B7" s="35" t="s">
        <v>9</v>
      </c>
      <c r="C7" s="152">
        <v>2461.5571051390002</v>
      </c>
      <c r="D7" s="152">
        <v>1247.2469799170001</v>
      </c>
      <c r="E7" s="152">
        <v>1143.4294703</v>
      </c>
      <c r="F7" s="106">
        <v>0.97359235562375002</v>
      </c>
      <c r="G7" s="106">
        <v>1.152784381613992</v>
      </c>
      <c r="H7" s="402">
        <v>6468.0121904260004</v>
      </c>
      <c r="I7" s="167">
        <v>7.4994219988983812E-2</v>
      </c>
      <c r="K7" s="337"/>
    </row>
    <row r="8" spans="1:11" ht="34.5">
      <c r="A8" s="169">
        <v>6</v>
      </c>
      <c r="B8" s="35" t="s">
        <v>35</v>
      </c>
      <c r="C8" s="152">
        <v>2246.858667084</v>
      </c>
      <c r="D8" s="152">
        <v>547.46959077700001</v>
      </c>
      <c r="E8" s="152">
        <v>420.44245108400003</v>
      </c>
      <c r="F8" s="106">
        <v>3.1040793953416301</v>
      </c>
      <c r="G8" s="106">
        <v>4.3440337941401186</v>
      </c>
      <c r="H8" s="402">
        <v>4608.3261932449996</v>
      </c>
      <c r="I8" s="167">
        <v>6.2008133057159104E-2</v>
      </c>
      <c r="K8" s="337"/>
    </row>
    <row r="9" spans="1:11" ht="16.5" customHeight="1">
      <c r="A9" s="169">
        <v>7</v>
      </c>
      <c r="B9" s="35" t="s">
        <v>15</v>
      </c>
      <c r="C9" s="152">
        <v>2125.415983465</v>
      </c>
      <c r="D9" s="152">
        <v>398.088813464</v>
      </c>
      <c r="E9" s="152">
        <v>134.17996937199999</v>
      </c>
      <c r="F9" s="106">
        <v>4.3390497586971399</v>
      </c>
      <c r="G9" s="106">
        <v>14.840039265268466</v>
      </c>
      <c r="H9" s="402">
        <v>2712.9997529970001</v>
      </c>
      <c r="I9" s="167">
        <v>8.3404346926550854E-2</v>
      </c>
      <c r="K9" s="337"/>
    </row>
    <row r="10" spans="1:11" ht="17.25">
      <c r="A10" s="169">
        <v>8</v>
      </c>
      <c r="B10" s="35" t="s">
        <v>23</v>
      </c>
      <c r="C10" s="152">
        <v>2084.0984392649998</v>
      </c>
      <c r="D10" s="152">
        <v>1109.538560207</v>
      </c>
      <c r="E10" s="152">
        <v>435.80314237499999</v>
      </c>
      <c r="F10" s="106">
        <v>0.87834701200126108</v>
      </c>
      <c r="G10" s="106">
        <v>3.7822014956277537</v>
      </c>
      <c r="H10" s="402">
        <v>5650.9869051380001</v>
      </c>
      <c r="I10" s="167">
        <v>3.8364502114337985E-2</v>
      </c>
      <c r="K10" s="337"/>
    </row>
    <row r="11" spans="1:11" ht="17.25">
      <c r="A11" s="169">
        <v>9</v>
      </c>
      <c r="B11" s="35" t="s">
        <v>36</v>
      </c>
      <c r="C11" s="152">
        <v>2050.6173239700001</v>
      </c>
      <c r="D11" s="152">
        <v>1487.1284313409999</v>
      </c>
      <c r="E11" s="153">
        <v>502.10714046099997</v>
      </c>
      <c r="F11" s="106">
        <v>0.37891071191536629</v>
      </c>
      <c r="G11" s="106">
        <v>3.0840234259310977</v>
      </c>
      <c r="H11" s="402">
        <v>6334.15862724</v>
      </c>
      <c r="I11" s="167">
        <v>0.22636936851424955</v>
      </c>
      <c r="K11" s="337"/>
    </row>
    <row r="12" spans="1:11" ht="17.25">
      <c r="A12" s="169">
        <v>10</v>
      </c>
      <c r="B12" s="35" t="s">
        <v>13</v>
      </c>
      <c r="C12" s="152">
        <v>1723.766590749</v>
      </c>
      <c r="D12" s="152">
        <v>445.91373673599998</v>
      </c>
      <c r="E12" s="152">
        <v>1289.828259977</v>
      </c>
      <c r="F12" s="106">
        <v>2.865695197834965</v>
      </c>
      <c r="G12" s="106">
        <v>0.33643109260122572</v>
      </c>
      <c r="H12" s="402">
        <v>3271.9406898990001</v>
      </c>
      <c r="I12" s="167">
        <v>9.9701663533972348E-2</v>
      </c>
      <c r="K12" s="337"/>
    </row>
    <row r="13" spans="1:11" ht="18">
      <c r="A13" s="170"/>
      <c r="B13" s="168" t="s">
        <v>42</v>
      </c>
      <c r="C13" s="158">
        <f>SUM(C3:C12)</f>
        <v>35672.493264163</v>
      </c>
      <c r="D13" s="158">
        <f>SUM(D3:D12)</f>
        <v>26773.628608863</v>
      </c>
      <c r="E13" s="158">
        <f>SUM(E3:E12)</f>
        <v>7334.4470805770006</v>
      </c>
      <c r="F13" s="671">
        <f t="shared" ref="F13" si="0">C13/D13-1</f>
        <v>0.332374247260387</v>
      </c>
      <c r="G13" s="671">
        <f t="shared" ref="G13" si="1">C13/E13-1</f>
        <v>3.863692228229513</v>
      </c>
      <c r="H13" s="507">
        <f>SUM(H3:H12)</f>
        <v>96474.24648211099</v>
      </c>
      <c r="I13" s="672">
        <v>3.2148766153248139E-2</v>
      </c>
      <c r="K13" s="337"/>
    </row>
    <row r="14" spans="1:11" s="337" customFormat="1" ht="17.25">
      <c r="A14" s="681"/>
    </row>
    <row r="15" spans="1:11" s="337" customFormat="1" ht="17.25">
      <c r="A15" s="681"/>
    </row>
    <row r="16" spans="1:11" s="337" customFormat="1" ht="17.25">
      <c r="A16" s="681"/>
    </row>
    <row r="17" spans="1:12" ht="37.5">
      <c r="A17" s="122" t="s">
        <v>63</v>
      </c>
      <c r="B17" s="122" t="s">
        <v>3</v>
      </c>
      <c r="C17" s="955" t="s">
        <v>43</v>
      </c>
      <c r="D17" s="955"/>
      <c r="E17" s="955"/>
      <c r="F17" s="954" t="s">
        <v>61</v>
      </c>
      <c r="G17" s="954"/>
      <c r="H17" s="394"/>
      <c r="J17" s="15"/>
      <c r="K17" s="471" t="s">
        <v>1272</v>
      </c>
      <c r="L17" s="471" t="s">
        <v>1273</v>
      </c>
    </row>
    <row r="18" spans="1:12" ht="33.75" customHeight="1" thickBot="1">
      <c r="A18" s="472"/>
      <c r="B18" s="471" t="s">
        <v>3</v>
      </c>
      <c r="C18" s="471" t="s">
        <v>1272</v>
      </c>
      <c r="D18" s="471" t="s">
        <v>1273</v>
      </c>
      <c r="E18" s="471" t="s">
        <v>1274</v>
      </c>
      <c r="F18" s="470" t="s">
        <v>44</v>
      </c>
      <c r="G18" s="469" t="s">
        <v>705</v>
      </c>
      <c r="H18" s="467" t="s">
        <v>1276</v>
      </c>
      <c r="J18" s="123" t="s">
        <v>28</v>
      </c>
      <c r="K18" s="60">
        <v>8995.3322705959999</v>
      </c>
      <c r="L18" s="60">
        <v>11712.265561722001</v>
      </c>
    </row>
    <row r="19" spans="1:12" ht="18.75" customHeight="1" thickTop="1">
      <c r="A19" s="123">
        <v>1</v>
      </c>
      <c r="B19" s="716" t="s">
        <v>73</v>
      </c>
      <c r="C19" s="62">
        <v>49982.522834078998</v>
      </c>
      <c r="D19" s="62">
        <v>51981.574579273001</v>
      </c>
      <c r="E19" s="62">
        <v>23845.180687266999</v>
      </c>
      <c r="F19" s="63">
        <f t="shared" ref="F19:F59" si="2">C19/D19-1</f>
        <v>-3.8456929428819175E-2</v>
      </c>
      <c r="G19" s="63">
        <f t="shared" ref="G19:G59" si="3">C19/E19-1</f>
        <v>1.0961268228413545</v>
      </c>
      <c r="H19" s="62">
        <v>211675.067332476</v>
      </c>
      <c r="J19" s="103" t="s">
        <v>34</v>
      </c>
      <c r="K19" s="60">
        <v>7598.8935837620002</v>
      </c>
      <c r="L19" s="60">
        <v>6186.67130524</v>
      </c>
    </row>
    <row r="20" spans="1:12" ht="17.25">
      <c r="A20" s="123">
        <v>2</v>
      </c>
      <c r="B20" s="716" t="s">
        <v>28</v>
      </c>
      <c r="C20" s="62">
        <v>8995.3322705959999</v>
      </c>
      <c r="D20" s="62">
        <v>11712.265561722001</v>
      </c>
      <c r="E20" s="62">
        <v>1650.81065782</v>
      </c>
      <c r="F20" s="63">
        <f t="shared" si="2"/>
        <v>-0.23197333400682751</v>
      </c>
      <c r="G20" s="63">
        <f t="shared" si="3"/>
        <v>4.4490393722529671</v>
      </c>
      <c r="H20" s="62">
        <v>32976.30115195</v>
      </c>
      <c r="I20" s="6"/>
      <c r="J20" s="123" t="s">
        <v>27</v>
      </c>
      <c r="K20" s="60">
        <v>3794.4915226379999</v>
      </c>
      <c r="L20" s="60">
        <v>3081.2204164149998</v>
      </c>
    </row>
    <row r="21" spans="1:12" ht="17.25">
      <c r="A21" s="123">
        <v>3</v>
      </c>
      <c r="B21" s="716" t="s">
        <v>34</v>
      </c>
      <c r="C21" s="62">
        <v>7598.8935837620002</v>
      </c>
      <c r="D21" s="62">
        <v>6186.67130524</v>
      </c>
      <c r="E21" s="62">
        <v>1325.6150660850001</v>
      </c>
      <c r="F21" s="63">
        <f t="shared" si="2"/>
        <v>0.22826851611235166</v>
      </c>
      <c r="G21" s="63">
        <f t="shared" si="3"/>
        <v>4.732353062495104</v>
      </c>
      <c r="H21" s="62">
        <v>20968.266403484002</v>
      </c>
      <c r="I21" s="337"/>
      <c r="J21" s="123" t="s">
        <v>54</v>
      </c>
      <c r="K21" s="60">
        <v>2591.4617774950002</v>
      </c>
      <c r="L21" s="60">
        <v>558.08521304400006</v>
      </c>
    </row>
    <row r="22" spans="1:12" ht="17.25">
      <c r="A22" s="123">
        <v>4</v>
      </c>
      <c r="B22" s="716" t="s">
        <v>53</v>
      </c>
      <c r="C22" s="62">
        <v>4294.618847537</v>
      </c>
      <c r="D22" s="62">
        <v>4065.9913402100001</v>
      </c>
      <c r="E22" s="62">
        <v>2038.278877812</v>
      </c>
      <c r="F22" s="63">
        <f t="shared" si="2"/>
        <v>5.6229216492918566E-2</v>
      </c>
      <c r="G22" s="63">
        <f t="shared" si="3"/>
        <v>1.1069829522774031</v>
      </c>
      <c r="H22" s="62">
        <v>17869.375446758</v>
      </c>
      <c r="I22" s="337"/>
      <c r="J22" s="123" t="s">
        <v>9</v>
      </c>
      <c r="K22" s="60">
        <v>2461.5571051390002</v>
      </c>
      <c r="L22" s="60">
        <v>1247.2469799170001</v>
      </c>
    </row>
    <row r="23" spans="1:12" ht="17.25">
      <c r="A23" s="123">
        <v>5</v>
      </c>
      <c r="B23" s="716" t="s">
        <v>27</v>
      </c>
      <c r="C23" s="62">
        <v>3794.4915226379999</v>
      </c>
      <c r="D23" s="62">
        <v>3081.2204164149998</v>
      </c>
      <c r="E23" s="62">
        <v>308.225067217</v>
      </c>
      <c r="F23" s="63">
        <f t="shared" si="2"/>
        <v>0.23148980268438279</v>
      </c>
      <c r="G23" s="63">
        <f t="shared" si="3"/>
        <v>11.310781718368675</v>
      </c>
      <c r="H23" s="62">
        <v>8675.5739535730008</v>
      </c>
      <c r="I23" s="337"/>
      <c r="J23" s="123" t="s">
        <v>35</v>
      </c>
      <c r="K23" s="60">
        <v>2246.858667084</v>
      </c>
      <c r="L23" s="60">
        <v>547.46959077700001</v>
      </c>
    </row>
    <row r="24" spans="1:12" ht="17.25">
      <c r="A24" s="123">
        <v>6</v>
      </c>
      <c r="B24" s="716" t="s">
        <v>54</v>
      </c>
      <c r="C24" s="62">
        <v>2591.4617774950002</v>
      </c>
      <c r="D24" s="62">
        <v>558.08521304400006</v>
      </c>
      <c r="E24" s="62">
        <v>124.00585588600001</v>
      </c>
      <c r="F24" s="63">
        <f t="shared" si="2"/>
        <v>3.64348761967769</v>
      </c>
      <c r="G24" s="63">
        <f t="shared" si="3"/>
        <v>19.897898401486461</v>
      </c>
      <c r="H24" s="62">
        <v>4807.6806141589996</v>
      </c>
      <c r="I24" s="337"/>
      <c r="J24" s="123" t="s">
        <v>15</v>
      </c>
      <c r="K24" s="60">
        <v>2125.415983465</v>
      </c>
      <c r="L24" s="60">
        <v>398.088813464</v>
      </c>
    </row>
    <row r="25" spans="1:12" ht="17.25">
      <c r="A25" s="123">
        <v>7</v>
      </c>
      <c r="B25" s="717" t="s">
        <v>9</v>
      </c>
      <c r="C25" s="322">
        <v>2461.5571051390002</v>
      </c>
      <c r="D25" s="322">
        <v>1247.2469799170001</v>
      </c>
      <c r="E25" s="322">
        <v>1143.4294703</v>
      </c>
      <c r="F25" s="63">
        <f t="shared" si="2"/>
        <v>0.97359235562375002</v>
      </c>
      <c r="G25" s="63">
        <f t="shared" si="3"/>
        <v>1.152784381613992</v>
      </c>
      <c r="H25" s="62">
        <v>6468.0121904260004</v>
      </c>
      <c r="I25" s="337"/>
      <c r="J25" s="123" t="s">
        <v>23</v>
      </c>
      <c r="K25" s="60">
        <v>2084.0984392649998</v>
      </c>
      <c r="L25" s="60">
        <v>1109.538560207</v>
      </c>
    </row>
    <row r="26" spans="1:12" ht="34.5">
      <c r="A26" s="123">
        <v>8</v>
      </c>
      <c r="B26" s="716" t="s">
        <v>35</v>
      </c>
      <c r="C26" s="62">
        <v>2246.858667084</v>
      </c>
      <c r="D26" s="62">
        <v>547.46959077700001</v>
      </c>
      <c r="E26" s="62">
        <v>420.44245108400003</v>
      </c>
      <c r="F26" s="63">
        <f t="shared" si="2"/>
        <v>3.1040793953416301</v>
      </c>
      <c r="G26" s="63">
        <f t="shared" si="3"/>
        <v>4.3440337941401186</v>
      </c>
      <c r="H26" s="62">
        <v>4608.3261932449996</v>
      </c>
      <c r="I26" s="337"/>
      <c r="J26" s="123" t="s">
        <v>36</v>
      </c>
      <c r="K26" s="60">
        <v>2050.6173239700001</v>
      </c>
      <c r="L26" s="60">
        <v>1487.1284313409999</v>
      </c>
    </row>
    <row r="27" spans="1:12" ht="17.25">
      <c r="A27" s="123">
        <v>9</v>
      </c>
      <c r="B27" s="716" t="s">
        <v>15</v>
      </c>
      <c r="C27" s="62">
        <v>2125.415983465</v>
      </c>
      <c r="D27" s="62">
        <v>398.088813464</v>
      </c>
      <c r="E27" s="62">
        <v>134.17996937199999</v>
      </c>
      <c r="F27" s="63">
        <f t="shared" si="2"/>
        <v>4.3390497586971399</v>
      </c>
      <c r="G27" s="63">
        <f t="shared" si="3"/>
        <v>14.840039265268466</v>
      </c>
      <c r="H27" s="62">
        <v>2712.9997529970001</v>
      </c>
      <c r="I27" s="337"/>
      <c r="J27" s="123" t="s">
        <v>13</v>
      </c>
      <c r="K27" s="60">
        <v>1723.766590749</v>
      </c>
      <c r="L27" s="60">
        <v>445.91373673599998</v>
      </c>
    </row>
    <row r="28" spans="1:12" ht="17.25">
      <c r="A28" s="123">
        <v>10</v>
      </c>
      <c r="B28" s="716" t="s">
        <v>23</v>
      </c>
      <c r="C28" s="62">
        <v>2084.0984392649998</v>
      </c>
      <c r="D28" s="62">
        <v>1109.538560207</v>
      </c>
      <c r="E28" s="62">
        <v>435.80314237499999</v>
      </c>
      <c r="F28" s="63">
        <f t="shared" si="2"/>
        <v>0.87834701200126108</v>
      </c>
      <c r="G28" s="63">
        <f t="shared" si="3"/>
        <v>3.7822014956277537</v>
      </c>
      <c r="H28" s="62">
        <v>5650.9869051380001</v>
      </c>
      <c r="I28" s="337"/>
      <c r="J28" s="210" t="s">
        <v>110</v>
      </c>
      <c r="K28" s="60">
        <f>SUM(C19:C59)-C13-C35-C19-C22</f>
        <v>14517.228794212999</v>
      </c>
      <c r="L28" s="60">
        <f>SUM(D19:D59)-D13-D35-D19-D22</f>
        <v>7401.5568462829751</v>
      </c>
    </row>
    <row r="29" spans="1:12" ht="17.25">
      <c r="A29" s="123">
        <v>11</v>
      </c>
      <c r="B29" s="716" t="s">
        <v>36</v>
      </c>
      <c r="C29" s="62">
        <v>2050.6173239700001</v>
      </c>
      <c r="D29" s="62">
        <v>1487.1284313409999</v>
      </c>
      <c r="E29" s="62">
        <v>502.10714046099997</v>
      </c>
      <c r="F29" s="63">
        <f t="shared" si="2"/>
        <v>0.37891071191536629</v>
      </c>
      <c r="G29" s="63">
        <f t="shared" si="3"/>
        <v>3.0840234259310977</v>
      </c>
      <c r="H29" s="62">
        <v>6334.15862724</v>
      </c>
      <c r="I29" s="337"/>
    </row>
    <row r="30" spans="1:12" ht="17.25">
      <c r="A30" s="123">
        <v>12</v>
      </c>
      <c r="B30" s="716" t="s">
        <v>13</v>
      </c>
      <c r="C30" s="62">
        <v>1723.766590749</v>
      </c>
      <c r="D30" s="62">
        <v>445.91373673599998</v>
      </c>
      <c r="E30" s="62">
        <v>1289.828259977</v>
      </c>
      <c r="F30" s="63">
        <f t="shared" si="2"/>
        <v>2.865695197834965</v>
      </c>
      <c r="G30" s="63">
        <f t="shared" si="3"/>
        <v>0.33643109260122572</v>
      </c>
      <c r="H30" s="62">
        <v>3271.9406898990001</v>
      </c>
      <c r="I30" s="337"/>
    </row>
    <row r="31" spans="1:12" ht="34.5">
      <c r="A31" s="123">
        <v>13</v>
      </c>
      <c r="B31" s="716" t="s">
        <v>12</v>
      </c>
      <c r="C31" s="62">
        <v>1689.3258875260001</v>
      </c>
      <c r="D31" s="62">
        <v>578.43199919599999</v>
      </c>
      <c r="E31" s="62">
        <v>278.79173455900002</v>
      </c>
      <c r="F31" s="63">
        <f t="shared" si="2"/>
        <v>1.9205263364995422</v>
      </c>
      <c r="G31" s="63">
        <f t="shared" si="3"/>
        <v>5.0594547044166118</v>
      </c>
      <c r="H31" s="62">
        <v>4042.2152541710002</v>
      </c>
      <c r="I31" s="337"/>
    </row>
    <row r="32" spans="1:12" ht="17.25">
      <c r="A32" s="123">
        <v>14</v>
      </c>
      <c r="B32" s="716" t="s">
        <v>80</v>
      </c>
      <c r="C32" s="62">
        <v>1429.5004192030001</v>
      </c>
      <c r="D32" s="62">
        <v>1006.555962396</v>
      </c>
      <c r="E32" s="62">
        <v>687.19457704599995</v>
      </c>
      <c r="F32" s="63">
        <f t="shared" si="2"/>
        <v>0.42018970887641993</v>
      </c>
      <c r="G32" s="63">
        <f t="shared" si="3"/>
        <v>1.0801974680124857</v>
      </c>
      <c r="H32" s="62">
        <v>4128.8589811109996</v>
      </c>
      <c r="I32" s="337"/>
    </row>
    <row r="33" spans="1:9" ht="17.25">
      <c r="A33" s="123">
        <v>15</v>
      </c>
      <c r="B33" s="716" t="s">
        <v>41</v>
      </c>
      <c r="C33" s="62">
        <v>1407.7026530210001</v>
      </c>
      <c r="D33" s="62">
        <v>740.81149670800005</v>
      </c>
      <c r="E33" s="62">
        <v>162.96436176099999</v>
      </c>
      <c r="F33" s="63">
        <f t="shared" si="2"/>
        <v>0.9002170717875122</v>
      </c>
      <c r="G33" s="63">
        <f t="shared" si="3"/>
        <v>7.6381012253802236</v>
      </c>
      <c r="H33" s="62">
        <v>3096.5219959639999</v>
      </c>
      <c r="I33" s="337"/>
    </row>
    <row r="34" spans="1:9" ht="17.25">
      <c r="A34" s="123">
        <v>16</v>
      </c>
      <c r="B34" s="716" t="s">
        <v>40</v>
      </c>
      <c r="C34" s="62">
        <v>1307.178177585</v>
      </c>
      <c r="D34" s="62">
        <v>873.84925621399998</v>
      </c>
      <c r="E34" s="62">
        <v>104.67113815800001</v>
      </c>
      <c r="F34" s="63">
        <f t="shared" si="2"/>
        <v>0.49588520936485248</v>
      </c>
      <c r="G34" s="63">
        <f t="shared" si="3"/>
        <v>11.488429958713432</v>
      </c>
      <c r="H34" s="62">
        <v>2933.9194741420001</v>
      </c>
      <c r="I34" s="337"/>
    </row>
    <row r="35" spans="1:9" ht="17.25">
      <c r="A35" s="123">
        <v>17</v>
      </c>
      <c r="B35" s="716" t="s">
        <v>74</v>
      </c>
      <c r="C35" s="62">
        <v>1068.354876007</v>
      </c>
      <c r="D35" s="62">
        <v>1288.4068283019999</v>
      </c>
      <c r="E35" s="62">
        <v>1243.259795963</v>
      </c>
      <c r="F35" s="63">
        <f t="shared" si="2"/>
        <v>-0.17079384202349179</v>
      </c>
      <c r="G35" s="63">
        <f t="shared" si="3"/>
        <v>-0.14068251907118312</v>
      </c>
      <c r="H35" s="62">
        <v>6579.6234824639996</v>
      </c>
      <c r="I35" s="337"/>
    </row>
    <row r="36" spans="1:9" ht="17.25">
      <c r="A36" s="123">
        <v>18</v>
      </c>
      <c r="B36" s="716" t="s">
        <v>19</v>
      </c>
      <c r="C36" s="62">
        <v>985.12181701400004</v>
      </c>
      <c r="D36" s="62">
        <v>189.75848183599999</v>
      </c>
      <c r="E36" s="62">
        <v>389.70915457500001</v>
      </c>
      <c r="F36" s="63">
        <f t="shared" si="2"/>
        <v>4.1914507719628471</v>
      </c>
      <c r="G36" s="63">
        <f t="shared" si="3"/>
        <v>1.5278385315026313</v>
      </c>
      <c r="H36" s="62">
        <v>1597.885360238</v>
      </c>
      <c r="I36" s="337"/>
    </row>
    <row r="37" spans="1:9" ht="17.25">
      <c r="A37" s="123">
        <v>19</v>
      </c>
      <c r="B37" s="716" t="s">
        <v>21</v>
      </c>
      <c r="C37" s="62">
        <v>778.95106649700006</v>
      </c>
      <c r="D37" s="62">
        <v>293.05087410599998</v>
      </c>
      <c r="E37" s="62">
        <v>346.19442540799997</v>
      </c>
      <c r="F37" s="63">
        <f t="shared" si="2"/>
        <v>1.6580745369667254</v>
      </c>
      <c r="G37" s="63">
        <f t="shared" si="3"/>
        <v>1.2500393112309189</v>
      </c>
      <c r="H37" s="62">
        <v>2006.8096531169999</v>
      </c>
      <c r="I37" s="337"/>
    </row>
    <row r="38" spans="1:9" ht="17.25">
      <c r="A38" s="123">
        <v>20</v>
      </c>
      <c r="B38" s="716" t="s">
        <v>79</v>
      </c>
      <c r="C38" s="62">
        <v>721.65163290999999</v>
      </c>
      <c r="D38" s="62">
        <v>829.43924578400004</v>
      </c>
      <c r="E38" s="62">
        <v>220.716489551</v>
      </c>
      <c r="F38" s="63">
        <f t="shared" si="2"/>
        <v>-0.12995239063244157</v>
      </c>
      <c r="G38" s="63">
        <f t="shared" si="3"/>
        <v>2.269586401895229</v>
      </c>
      <c r="H38" s="62">
        <v>2609.0819610369999</v>
      </c>
      <c r="I38" s="337"/>
    </row>
    <row r="39" spans="1:9" ht="17.25">
      <c r="A39" s="123">
        <v>21</v>
      </c>
      <c r="B39" s="716" t="s">
        <v>32</v>
      </c>
      <c r="C39" s="62">
        <v>713.01613062499996</v>
      </c>
      <c r="D39" s="62">
        <v>190.82094638699999</v>
      </c>
      <c r="E39" s="62">
        <v>54.510431699000002</v>
      </c>
      <c r="F39" s="63">
        <f t="shared" si="2"/>
        <v>2.7365716087527772</v>
      </c>
      <c r="G39" s="63">
        <f t="shared" si="3"/>
        <v>12.080361105231905</v>
      </c>
      <c r="H39" s="62">
        <v>1145.941055105</v>
      </c>
      <c r="I39" s="337"/>
    </row>
    <row r="40" spans="1:9" ht="17.25">
      <c r="A40" s="123">
        <v>22</v>
      </c>
      <c r="B40" s="716" t="s">
        <v>18</v>
      </c>
      <c r="C40" s="62">
        <v>663.81189511399998</v>
      </c>
      <c r="D40" s="62">
        <v>581.75352251599998</v>
      </c>
      <c r="E40" s="62">
        <v>53.800903304999999</v>
      </c>
      <c r="F40" s="63">
        <f t="shared" si="2"/>
        <v>0.14105350362660363</v>
      </c>
      <c r="G40" s="63">
        <f t="shared" si="3"/>
        <v>11.338303900788009</v>
      </c>
      <c r="H40" s="62">
        <v>1640.77650199</v>
      </c>
      <c r="I40" s="337"/>
    </row>
    <row r="41" spans="1:9" ht="17.25">
      <c r="A41" s="123">
        <v>23</v>
      </c>
      <c r="B41" s="716" t="s">
        <v>72</v>
      </c>
      <c r="C41" s="62">
        <v>457.996897961</v>
      </c>
      <c r="D41" s="62">
        <v>540.06602208599998</v>
      </c>
      <c r="E41" s="62">
        <v>402.58705187599998</v>
      </c>
      <c r="F41" s="63">
        <f t="shared" si="2"/>
        <v>-0.15196128023016287</v>
      </c>
      <c r="G41" s="63">
        <f t="shared" si="3"/>
        <v>0.13763444657943613</v>
      </c>
      <c r="H41" s="62">
        <v>1993.0898273129999</v>
      </c>
      <c r="I41" s="337"/>
    </row>
    <row r="42" spans="1:9" ht="17.25">
      <c r="A42" s="123">
        <v>24</v>
      </c>
      <c r="B42" s="716" t="s">
        <v>31</v>
      </c>
      <c r="C42" s="62">
        <v>446.97171127000001</v>
      </c>
      <c r="D42" s="62">
        <v>126.863816886</v>
      </c>
      <c r="E42" s="62">
        <v>68.306856742999997</v>
      </c>
      <c r="F42" s="63">
        <f t="shared" si="2"/>
        <v>2.5232402921602888</v>
      </c>
      <c r="G42" s="63">
        <f t="shared" si="3"/>
        <v>5.5435848256303366</v>
      </c>
      <c r="H42" s="62">
        <v>917.04441122900005</v>
      </c>
      <c r="I42" s="337"/>
    </row>
    <row r="43" spans="1:9" ht="17.25">
      <c r="A43" s="123">
        <v>25</v>
      </c>
      <c r="B43" s="716" t="s">
        <v>11</v>
      </c>
      <c r="C43" s="62">
        <v>424.07046320000001</v>
      </c>
      <c r="D43" s="62">
        <v>165.71111020199999</v>
      </c>
      <c r="E43" s="62">
        <v>66.172321410999999</v>
      </c>
      <c r="F43" s="63">
        <f t="shared" si="2"/>
        <v>1.559094937467155</v>
      </c>
      <c r="G43" s="63">
        <f t="shared" si="3"/>
        <v>5.4085776977064866</v>
      </c>
      <c r="H43" s="62">
        <v>1702.0367583560001</v>
      </c>
      <c r="I43" s="337"/>
    </row>
    <row r="44" spans="1:9" ht="17.25">
      <c r="A44" s="123">
        <v>26</v>
      </c>
      <c r="B44" s="716" t="s">
        <v>14</v>
      </c>
      <c r="C44" s="62">
        <v>388.41307142900001</v>
      </c>
      <c r="D44" s="62">
        <v>127.321454655</v>
      </c>
      <c r="E44" s="62">
        <v>92.626210205000007</v>
      </c>
      <c r="F44" s="63">
        <f t="shared" si="2"/>
        <v>2.0506490244042053</v>
      </c>
      <c r="G44" s="63">
        <f t="shared" si="3"/>
        <v>3.1933386950558118</v>
      </c>
      <c r="H44" s="62">
        <v>664.96639021999999</v>
      </c>
      <c r="I44" s="337"/>
    </row>
    <row r="45" spans="1:9" ht="17.25">
      <c r="A45" s="123">
        <v>27</v>
      </c>
      <c r="B45" s="716" t="s">
        <v>17</v>
      </c>
      <c r="C45" s="62">
        <v>367.186001971</v>
      </c>
      <c r="D45" s="62">
        <v>113.735611105</v>
      </c>
      <c r="E45" s="62">
        <v>50.949129718000002</v>
      </c>
      <c r="F45" s="63">
        <f t="shared" si="2"/>
        <v>2.2284171896875482</v>
      </c>
      <c r="G45" s="63">
        <f t="shared" si="3"/>
        <v>6.2069141122399882</v>
      </c>
      <c r="H45" s="62">
        <v>896.87294941100004</v>
      </c>
      <c r="I45" s="337"/>
    </row>
    <row r="46" spans="1:9" ht="17.25">
      <c r="A46" s="123">
        <v>28</v>
      </c>
      <c r="B46" s="716" t="s">
        <v>29</v>
      </c>
      <c r="C46" s="62">
        <v>342.13819687699998</v>
      </c>
      <c r="D46" s="62">
        <v>110.664414049</v>
      </c>
      <c r="E46" s="62">
        <v>122.31959160700001</v>
      </c>
      <c r="F46" s="63">
        <f t="shared" si="2"/>
        <v>2.0916731436856297</v>
      </c>
      <c r="G46" s="63">
        <f t="shared" si="3"/>
        <v>1.7970841987132697</v>
      </c>
      <c r="H46" s="62">
        <v>1199.8107168690001</v>
      </c>
      <c r="I46" s="337"/>
    </row>
    <row r="47" spans="1:9" ht="34.5">
      <c r="A47" s="123">
        <v>29</v>
      </c>
      <c r="B47" s="716" t="s">
        <v>76</v>
      </c>
      <c r="C47" s="62">
        <v>320.09085109199998</v>
      </c>
      <c r="D47" s="62">
        <v>63.940908483999998</v>
      </c>
      <c r="E47" s="62">
        <v>107.013268747</v>
      </c>
      <c r="F47" s="63">
        <f t="shared" si="2"/>
        <v>4.0060416512864636</v>
      </c>
      <c r="G47" s="63">
        <f t="shared" si="3"/>
        <v>1.991132359938995</v>
      </c>
      <c r="H47" s="62">
        <v>601.20972885599997</v>
      </c>
      <c r="I47" s="337"/>
    </row>
    <row r="48" spans="1:9" ht="17.25">
      <c r="A48" s="123">
        <v>30</v>
      </c>
      <c r="B48" s="716" t="s">
        <v>5</v>
      </c>
      <c r="C48" s="62">
        <v>301.32934645</v>
      </c>
      <c r="D48" s="62">
        <v>193.36067742500001</v>
      </c>
      <c r="E48" s="62">
        <v>42.978935708999998</v>
      </c>
      <c r="F48" s="63">
        <f t="shared" si="2"/>
        <v>0.55837965848500137</v>
      </c>
      <c r="G48" s="63">
        <f t="shared" si="3"/>
        <v>6.0110937248476395</v>
      </c>
      <c r="H48" s="62">
        <v>676.24195173299995</v>
      </c>
      <c r="I48" s="337"/>
    </row>
    <row r="49" spans="1:12" ht="17.25">
      <c r="A49" s="123">
        <v>31</v>
      </c>
      <c r="B49" s="716" t="s">
        <v>8</v>
      </c>
      <c r="C49" s="62">
        <v>285.71327548400001</v>
      </c>
      <c r="D49" s="62">
        <v>31.850566526000001</v>
      </c>
      <c r="E49" s="62">
        <v>142.82535591199999</v>
      </c>
      <c r="F49" s="63">
        <f t="shared" si="2"/>
        <v>7.9704299372750196</v>
      </c>
      <c r="G49" s="63">
        <f t="shared" si="3"/>
        <v>1.0004380430883617</v>
      </c>
      <c r="H49" s="62">
        <v>406.49064165099998</v>
      </c>
      <c r="I49" s="337"/>
    </row>
    <row r="50" spans="1:12" ht="17.25">
      <c r="A50" s="123">
        <v>32</v>
      </c>
      <c r="B50" s="716" t="s">
        <v>26</v>
      </c>
      <c r="C50" s="62">
        <v>278.20568406299998</v>
      </c>
      <c r="D50" s="62">
        <v>84.770291314000005</v>
      </c>
      <c r="E50" s="62">
        <v>128.448182065</v>
      </c>
      <c r="F50" s="63">
        <f t="shared" si="2"/>
        <v>2.2818771736018992</v>
      </c>
      <c r="G50" s="63">
        <f t="shared" si="3"/>
        <v>1.1658981823675525</v>
      </c>
      <c r="H50" s="62">
        <v>620.49245625900005</v>
      </c>
      <c r="I50" s="337"/>
    </row>
    <row r="51" spans="1:12" ht="17.25">
      <c r="A51" s="123">
        <v>33</v>
      </c>
      <c r="B51" s="716" t="s">
        <v>33</v>
      </c>
      <c r="C51" s="62">
        <v>248.67225028999999</v>
      </c>
      <c r="D51" s="62">
        <v>68.178505674999997</v>
      </c>
      <c r="E51" s="62">
        <v>9.6614487459999996</v>
      </c>
      <c r="F51" s="63">
        <f t="shared" si="2"/>
        <v>2.6473702060205797</v>
      </c>
      <c r="G51" s="63">
        <f t="shared" si="3"/>
        <v>24.738608859562024</v>
      </c>
      <c r="H51" s="62">
        <v>403.426144099</v>
      </c>
      <c r="I51" s="337"/>
    </row>
    <row r="52" spans="1:12" ht="34.5">
      <c r="A52" s="123">
        <v>34</v>
      </c>
      <c r="B52" s="716" t="s">
        <v>75</v>
      </c>
      <c r="C52" s="62">
        <v>208.34558187499999</v>
      </c>
      <c r="D52" s="62">
        <v>231.68049379199999</v>
      </c>
      <c r="E52" s="62">
        <v>88.796265567999995</v>
      </c>
      <c r="F52" s="63">
        <f t="shared" si="2"/>
        <v>-0.10072022696028005</v>
      </c>
      <c r="G52" s="63">
        <f t="shared" si="3"/>
        <v>1.3463327037717523</v>
      </c>
      <c r="H52" s="62">
        <v>610.55578178099995</v>
      </c>
      <c r="I52" s="337"/>
    </row>
    <row r="53" spans="1:12" ht="17.25">
      <c r="A53" s="123">
        <v>35</v>
      </c>
      <c r="B53" s="716" t="s">
        <v>24</v>
      </c>
      <c r="C53" s="62">
        <v>192.13557895299999</v>
      </c>
      <c r="D53" s="62">
        <v>67.662387390000006</v>
      </c>
      <c r="E53" s="62">
        <v>48.999964511999998</v>
      </c>
      <c r="F53" s="63">
        <f t="shared" si="2"/>
        <v>1.8396216327033739</v>
      </c>
      <c r="G53" s="63">
        <f t="shared" si="3"/>
        <v>2.9211371042104806</v>
      </c>
      <c r="H53" s="62">
        <v>428.73369276199998</v>
      </c>
      <c r="I53" s="337"/>
      <c r="K53" s="337"/>
      <c r="L53" s="337"/>
    </row>
    <row r="54" spans="1:12" ht="17.25" customHeight="1">
      <c r="A54" s="123">
        <v>36</v>
      </c>
      <c r="B54" s="716" t="s">
        <v>77</v>
      </c>
      <c r="C54" s="62">
        <v>141.167848182</v>
      </c>
      <c r="D54" s="62">
        <v>35.936226200999997</v>
      </c>
      <c r="E54" s="62">
        <v>11.607079358</v>
      </c>
      <c r="F54" s="63">
        <f t="shared" si="2"/>
        <v>2.9282880565258611</v>
      </c>
      <c r="G54" s="63">
        <f t="shared" si="3"/>
        <v>11.162219609940225</v>
      </c>
      <c r="H54" s="62">
        <v>270.51276781399997</v>
      </c>
      <c r="I54" s="337"/>
      <c r="K54" s="337"/>
      <c r="L54" s="337"/>
    </row>
    <row r="55" spans="1:12" ht="17.25" customHeight="1">
      <c r="A55" s="123">
        <v>37</v>
      </c>
      <c r="B55" s="716" t="s">
        <v>78</v>
      </c>
      <c r="C55" s="62">
        <v>140.871232357</v>
      </c>
      <c r="D55" s="62">
        <v>38.467784745000003</v>
      </c>
      <c r="E55" s="62">
        <v>82.881040599000002</v>
      </c>
      <c r="F55" s="63">
        <f t="shared" si="2"/>
        <v>2.6620573108335872</v>
      </c>
      <c r="G55" s="63">
        <f t="shared" si="3"/>
        <v>0.69967982229580827</v>
      </c>
      <c r="H55" s="62">
        <v>239.51158520300001</v>
      </c>
      <c r="I55" s="337"/>
      <c r="K55" s="337"/>
      <c r="L55" s="337"/>
    </row>
    <row r="56" spans="1:12" ht="17.25" customHeight="1">
      <c r="A56" s="123">
        <v>38</v>
      </c>
      <c r="B56" s="717" t="s">
        <v>20</v>
      </c>
      <c r="C56" s="322">
        <v>125.875465921</v>
      </c>
      <c r="D56" s="322">
        <v>95.558194470000004</v>
      </c>
      <c r="E56" s="322">
        <v>16.864061356000001</v>
      </c>
      <c r="F56" s="63">
        <f t="shared" si="2"/>
        <v>0.31726500923495315</v>
      </c>
      <c r="G56" s="63">
        <f t="shared" si="3"/>
        <v>6.464125234353185</v>
      </c>
      <c r="H56" s="62">
        <v>405.84678497499999</v>
      </c>
      <c r="I56" s="337"/>
      <c r="K56" s="337"/>
      <c r="L56" s="337"/>
    </row>
    <row r="57" spans="1:12" ht="17.25" customHeight="1">
      <c r="A57" s="123">
        <v>39</v>
      </c>
      <c r="B57" s="716" t="s">
        <v>39</v>
      </c>
      <c r="C57" s="62">
        <v>104.221613648</v>
      </c>
      <c r="D57" s="62">
        <v>6.8971723999999998E-2</v>
      </c>
      <c r="E57" s="62"/>
      <c r="F57" s="63">
        <f t="shared" si="2"/>
        <v>1510.0774039517992</v>
      </c>
      <c r="G57" s="63" t="e">
        <f t="shared" si="3"/>
        <v>#DIV/0!</v>
      </c>
      <c r="H57" s="62">
        <v>129.626918141</v>
      </c>
      <c r="I57" s="337"/>
      <c r="K57" s="337"/>
      <c r="L57" s="337"/>
    </row>
    <row r="58" spans="1:12" ht="17.25" customHeight="1">
      <c r="A58" s="123">
        <v>40</v>
      </c>
      <c r="B58" s="718" t="s">
        <v>22</v>
      </c>
      <c r="C58" s="323">
        <v>43.762558196000001</v>
      </c>
      <c r="D58" s="323">
        <v>20.996012471</v>
      </c>
      <c r="E58" s="323">
        <v>10.7006114</v>
      </c>
      <c r="F58" s="63">
        <f t="shared" si="2"/>
        <v>1.0843271195635595</v>
      </c>
      <c r="G58" s="63">
        <f t="shared" si="3"/>
        <v>3.0897250222543358</v>
      </c>
      <c r="H58" s="62">
        <v>105.611331028</v>
      </c>
      <c r="I58" s="337"/>
      <c r="K58" s="337"/>
      <c r="L58" s="337"/>
    </row>
    <row r="59" spans="1:12" ht="17.25" customHeight="1">
      <c r="A59" s="123">
        <v>41</v>
      </c>
      <c r="B59" s="718" t="s">
        <v>30</v>
      </c>
      <c r="C59" s="323">
        <v>3.801485499</v>
      </c>
      <c r="D59" s="323">
        <v>0.25161193999999998</v>
      </c>
      <c r="E59" s="323">
        <v>0.52366570000000001</v>
      </c>
      <c r="F59" s="63">
        <f t="shared" si="2"/>
        <v>14.108525847382284</v>
      </c>
      <c r="G59" s="63">
        <f t="shared" si="3"/>
        <v>6.2593746334732252</v>
      </c>
      <c r="H59" s="62">
        <v>5.245161682</v>
      </c>
      <c r="I59" s="337"/>
      <c r="K59" s="337"/>
      <c r="L59" s="337"/>
    </row>
    <row r="60" spans="1:12" ht="18" customHeight="1"/>
  </sheetData>
  <autoFilter ref="B18:H18">
    <sortState ref="B19:H59">
      <sortCondition descending="1" ref="C18"/>
    </sortState>
  </autoFilter>
  <mergeCells count="4">
    <mergeCell ref="F1:G1"/>
    <mergeCell ref="C1:E1"/>
    <mergeCell ref="F17:G17"/>
    <mergeCell ref="C17:E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F19:G59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0"/>
  <sheetViews>
    <sheetView showGridLines="0" rightToLeft="1" zoomScaleNormal="100" workbookViewId="0">
      <selection activeCell="D6" sqref="D6"/>
    </sheetView>
  </sheetViews>
  <sheetFormatPr defaultColWidth="9.140625" defaultRowHeight="15"/>
  <cols>
    <col min="1" max="1" width="4.5703125" style="352" bestFit="1" customWidth="1"/>
    <col min="2" max="2" width="29.7109375" style="352" customWidth="1"/>
    <col min="3" max="3" width="11.42578125" style="352" customWidth="1"/>
    <col min="4" max="4" width="12.42578125" style="352" customWidth="1"/>
    <col min="5" max="5" width="11.85546875" style="352" customWidth="1"/>
    <col min="6" max="6" width="12.5703125" style="352" customWidth="1"/>
    <col min="7" max="7" width="11.42578125" style="352" customWidth="1"/>
    <col min="8" max="8" width="13.85546875" style="352" customWidth="1"/>
    <col min="9" max="9" width="12.42578125" style="352" customWidth="1"/>
    <col min="10" max="10" width="29.7109375" style="352" customWidth="1"/>
    <col min="11" max="11" width="13.42578125" style="352" bestFit="1" customWidth="1"/>
    <col min="12" max="12" width="13.85546875" style="352" customWidth="1"/>
    <col min="13" max="16" width="9.140625" style="352"/>
    <col min="17" max="17" width="34.5703125" style="352" bestFit="1" customWidth="1"/>
    <col min="18" max="16384" width="9.140625" style="352"/>
  </cols>
  <sheetData>
    <row r="1" spans="1:9" ht="27.75" customHeight="1">
      <c r="A1" s="462" t="s">
        <v>63</v>
      </c>
      <c r="B1" s="461" t="s">
        <v>416</v>
      </c>
      <c r="C1" s="958" t="s">
        <v>43</v>
      </c>
      <c r="D1" s="958"/>
      <c r="E1" s="958"/>
      <c r="F1" s="956" t="s">
        <v>61</v>
      </c>
      <c r="G1" s="957"/>
      <c r="H1" s="90" t="s">
        <v>1001</v>
      </c>
      <c r="I1" s="460" t="s">
        <v>648</v>
      </c>
    </row>
    <row r="2" spans="1:9" ht="33" customHeight="1">
      <c r="A2" s="459"/>
      <c r="B2" s="719"/>
      <c r="C2" s="455" t="s">
        <v>1272</v>
      </c>
      <c r="D2" s="455" t="s">
        <v>1273</v>
      </c>
      <c r="E2" s="458" t="s">
        <v>1274</v>
      </c>
      <c r="F2" s="457" t="s">
        <v>44</v>
      </c>
      <c r="G2" s="456" t="s">
        <v>705</v>
      </c>
      <c r="H2" s="694" t="s">
        <v>1278</v>
      </c>
      <c r="I2" s="458" t="s">
        <v>1272</v>
      </c>
    </row>
    <row r="3" spans="1:9" ht="17.25">
      <c r="A3" s="452">
        <v>1</v>
      </c>
      <c r="B3" s="451" t="s">
        <v>28</v>
      </c>
      <c r="C3" s="450">
        <v>3825109.76</v>
      </c>
      <c r="D3" s="450">
        <v>5599700.2120000003</v>
      </c>
      <c r="E3" s="450">
        <v>1324806.6599999999</v>
      </c>
      <c r="F3" s="449">
        <v>-0.31690811736619451</v>
      </c>
      <c r="G3" s="448">
        <v>1.8872965961689836</v>
      </c>
      <c r="H3" s="454">
        <v>17909993.932999998</v>
      </c>
      <c r="I3" s="446">
        <f>C3/'معاملات فرابورس- نوع اوراق'!$N$17</f>
        <v>0.20248834461248641</v>
      </c>
    </row>
    <row r="4" spans="1:9" ht="17.25">
      <c r="A4" s="452">
        <v>2</v>
      </c>
      <c r="B4" s="451" t="s">
        <v>34</v>
      </c>
      <c r="C4" s="450">
        <v>2957855.9169999999</v>
      </c>
      <c r="D4" s="450">
        <v>1969513.9069999999</v>
      </c>
      <c r="E4" s="450">
        <v>250125.576</v>
      </c>
      <c r="F4" s="449">
        <v>0.5018202747831626</v>
      </c>
      <c r="G4" s="448">
        <v>10.825483680245478</v>
      </c>
      <c r="H4" s="447">
        <v>9088443.2129999995</v>
      </c>
      <c r="I4" s="446">
        <f>C4/'معاملات فرابورس- نوع اوراق'!$N$17</f>
        <v>0.15657886591875941</v>
      </c>
    </row>
    <row r="5" spans="1:9" ht="17.25">
      <c r="A5" s="452">
        <v>3</v>
      </c>
      <c r="B5" s="451" t="s">
        <v>15</v>
      </c>
      <c r="C5" s="450">
        <v>1690542.0919999999</v>
      </c>
      <c r="D5" s="450">
        <v>407460.56599999999</v>
      </c>
      <c r="E5" s="450">
        <v>45497.362999999998</v>
      </c>
      <c r="F5" s="449">
        <v>3.1489710491395133</v>
      </c>
      <c r="G5" s="448">
        <v>36.156924721109661</v>
      </c>
      <c r="H5" s="447">
        <v>2219423.4109999998</v>
      </c>
      <c r="I5" s="446">
        <f>C5/'معاملات فرابورس- نوع اوراق'!$N$17</f>
        <v>8.9491567872501968E-2</v>
      </c>
    </row>
    <row r="6" spans="1:9" ht="17.25">
      <c r="A6" s="452">
        <v>4</v>
      </c>
      <c r="B6" s="451" t="s">
        <v>9</v>
      </c>
      <c r="C6" s="450">
        <v>1279712.8729999999</v>
      </c>
      <c r="D6" s="450">
        <v>800333.30299999996</v>
      </c>
      <c r="E6" s="450">
        <v>569861.25600000005</v>
      </c>
      <c r="F6" s="449">
        <v>0.5989749123309942</v>
      </c>
      <c r="G6" s="448">
        <v>1.2456569200416037</v>
      </c>
      <c r="H6" s="447">
        <v>4138334.7089999998</v>
      </c>
      <c r="I6" s="446">
        <f>C6/'معاملات فرابورس- نوع اوراق'!$N$17</f>
        <v>6.7743661617976431E-2</v>
      </c>
    </row>
    <row r="7" spans="1:9" ht="17.25">
      <c r="A7" s="452">
        <v>5</v>
      </c>
      <c r="B7" s="451" t="s">
        <v>12</v>
      </c>
      <c r="C7" s="450">
        <v>1050146.575</v>
      </c>
      <c r="D7" s="450">
        <v>536038.772</v>
      </c>
      <c r="E7" s="450">
        <v>283045.22399999999</v>
      </c>
      <c r="F7" s="449">
        <v>0.95908697253712827</v>
      </c>
      <c r="G7" s="448">
        <v>2.7101723892716167</v>
      </c>
      <c r="H7" s="447">
        <v>2969164.1370000001</v>
      </c>
      <c r="I7" s="446">
        <f>C7/'معاملات فرابورس- نوع اوراق'!$N$17</f>
        <v>5.559119996918005E-2</v>
      </c>
    </row>
    <row r="8" spans="1:9" ht="17.25">
      <c r="A8" s="452">
        <v>6</v>
      </c>
      <c r="B8" s="451" t="s">
        <v>23</v>
      </c>
      <c r="C8" s="450">
        <v>1037728.171</v>
      </c>
      <c r="D8" s="450">
        <v>546256.26899999997</v>
      </c>
      <c r="E8" s="450">
        <v>155462.785</v>
      </c>
      <c r="F8" s="449">
        <v>0.89970940360960872</v>
      </c>
      <c r="G8" s="448">
        <v>5.6750905755354886</v>
      </c>
      <c r="H8" s="447">
        <v>2890619.15</v>
      </c>
      <c r="I8" s="446">
        <f>C8/'معاملات فرابورس- نوع اوراق'!$N$17</f>
        <v>5.4933811756432638E-2</v>
      </c>
    </row>
    <row r="9" spans="1:9" ht="17.25">
      <c r="A9" s="452">
        <v>7</v>
      </c>
      <c r="B9" s="451" t="s">
        <v>19</v>
      </c>
      <c r="C9" s="450">
        <v>781561.75399999996</v>
      </c>
      <c r="D9" s="450">
        <v>271908.11</v>
      </c>
      <c r="E9" s="450">
        <v>509345.054</v>
      </c>
      <c r="F9" s="449">
        <v>1.8743598489945739</v>
      </c>
      <c r="G9" s="448">
        <v>0.53444457320675176</v>
      </c>
      <c r="H9" s="447">
        <v>1662036.1340000001</v>
      </c>
      <c r="I9" s="446">
        <f>C9/'معاملات فرابورس- نوع اوراق'!$N$17</f>
        <v>4.1373229974946218E-2</v>
      </c>
    </row>
    <row r="10" spans="1:9" ht="17.25">
      <c r="A10" s="452">
        <v>8</v>
      </c>
      <c r="B10" s="451" t="s">
        <v>13</v>
      </c>
      <c r="C10" s="450">
        <v>733166.98300000001</v>
      </c>
      <c r="D10" s="450">
        <v>272112.946</v>
      </c>
      <c r="E10" s="450">
        <v>225908.98800000001</v>
      </c>
      <c r="F10" s="449">
        <v>1.694348041052042</v>
      </c>
      <c r="G10" s="448">
        <v>2.2454086466006387</v>
      </c>
      <c r="H10" s="447">
        <v>1629322.9509999999</v>
      </c>
      <c r="I10" s="446">
        <f>C10/'معاملات فرابورس- نوع اوراق'!$N$17</f>
        <v>3.8811374843319785E-2</v>
      </c>
    </row>
    <row r="11" spans="1:9" ht="17.25">
      <c r="A11" s="452">
        <v>9</v>
      </c>
      <c r="B11" s="451" t="s">
        <v>35</v>
      </c>
      <c r="C11" s="450">
        <v>721071.58700000006</v>
      </c>
      <c r="D11" s="450">
        <v>215401.73300000001</v>
      </c>
      <c r="E11" s="453">
        <v>117775.204</v>
      </c>
      <c r="F11" s="449">
        <v>2.347566321576438</v>
      </c>
      <c r="G11" s="448">
        <v>5.1224397199940324</v>
      </c>
      <c r="H11" s="447">
        <v>1748323.138</v>
      </c>
      <c r="I11" s="446">
        <f>C11/'معاملات فرابورس- نوع اوراق'!$N$17</f>
        <v>3.8171085579183091E-2</v>
      </c>
    </row>
    <row r="12" spans="1:9" ht="17.25">
      <c r="A12" s="452">
        <v>10</v>
      </c>
      <c r="B12" s="451" t="s">
        <v>11</v>
      </c>
      <c r="C12" s="450">
        <v>518183.78600000002</v>
      </c>
      <c r="D12" s="450">
        <v>255839.17199999999</v>
      </c>
      <c r="E12" s="450">
        <v>87185.966</v>
      </c>
      <c r="F12" s="449">
        <v>1.0254278574666431</v>
      </c>
      <c r="G12" s="448">
        <v>4.9434311480817916</v>
      </c>
      <c r="H12" s="447">
        <v>2186918.378</v>
      </c>
      <c r="I12" s="446">
        <f>C12/'معاملات فرابورس- نوع اوراق'!$N$17</f>
        <v>2.7430893128716629E-2</v>
      </c>
    </row>
    <row r="13" spans="1:9" ht="18">
      <c r="A13" s="445"/>
      <c r="B13" s="444" t="s">
        <v>42</v>
      </c>
      <c r="C13" s="443">
        <f>SUM(C3:C12)</f>
        <v>14595079.498</v>
      </c>
      <c r="D13" s="443">
        <f>SUM(D3:D12)</f>
        <v>10874564.99</v>
      </c>
      <c r="E13" s="443">
        <f>SUM(E3:E12)</f>
        <v>3569014.0759999999</v>
      </c>
      <c r="F13" s="442">
        <f>C13/D13-1</f>
        <v>0.34212996211078783</v>
      </c>
      <c r="G13" s="441">
        <f>(C13/E13)-1</f>
        <v>3.0893869251301886</v>
      </c>
      <c r="H13" s="440">
        <f>SUM(H3:H12)</f>
        <v>46442579.153999992</v>
      </c>
      <c r="I13" s="474">
        <f>C13/'معاملات فرابورس- نوع اوراق'!$N$17</f>
        <v>0.77261403527350259</v>
      </c>
    </row>
    <row r="14" spans="1:9" s="489" customFormat="1"/>
    <row r="15" spans="1:9" s="489" customFormat="1"/>
    <row r="16" spans="1:9" s="489" customFormat="1"/>
    <row r="17" spans="1:12" s="489" customFormat="1"/>
    <row r="18" spans="1:12" ht="18.75">
      <c r="A18" s="473" t="s">
        <v>63</v>
      </c>
      <c r="B18" s="685" t="s">
        <v>3</v>
      </c>
      <c r="C18" s="955" t="s">
        <v>43</v>
      </c>
      <c r="D18" s="955"/>
      <c r="E18" s="955"/>
      <c r="F18" s="954" t="s">
        <v>61</v>
      </c>
      <c r="G18" s="954"/>
      <c r="H18" s="685"/>
      <c r="K18" s="353"/>
    </row>
    <row r="19" spans="1:12" ht="38.25" thickBot="1">
      <c r="A19" s="472"/>
      <c r="B19" s="471" t="s">
        <v>3</v>
      </c>
      <c r="C19" s="471" t="s">
        <v>1272</v>
      </c>
      <c r="D19" s="471" t="s">
        <v>1273</v>
      </c>
      <c r="E19" s="471" t="s">
        <v>1274</v>
      </c>
      <c r="F19" s="470" t="s">
        <v>44</v>
      </c>
      <c r="G19" s="469" t="s">
        <v>705</v>
      </c>
      <c r="H19" s="467" t="s">
        <v>1276</v>
      </c>
      <c r="J19" s="468" t="s">
        <v>3</v>
      </c>
      <c r="K19" s="467" t="s">
        <v>1272</v>
      </c>
      <c r="L19" s="467" t="s">
        <v>1273</v>
      </c>
    </row>
    <row r="20" spans="1:12" ht="18" thickTop="1">
      <c r="A20" s="464">
        <v>1</v>
      </c>
      <c r="B20" s="716" t="s">
        <v>28</v>
      </c>
      <c r="C20" s="62">
        <v>3825109.76</v>
      </c>
      <c r="D20" s="62">
        <v>5599700.2120000003</v>
      </c>
      <c r="E20" s="62">
        <v>1324806.6599999999</v>
      </c>
      <c r="F20" s="63">
        <f t="shared" ref="F20:F60" si="0">C20/D20-1</f>
        <v>-0.31690811736619451</v>
      </c>
      <c r="G20" s="63">
        <f>C20/E20-1</f>
        <v>1.8872965961689836</v>
      </c>
      <c r="H20" s="62">
        <v>17909993.932999998</v>
      </c>
      <c r="J20" s="466" t="s">
        <v>28</v>
      </c>
      <c r="K20" s="463">
        <v>3825109.76</v>
      </c>
      <c r="L20" s="463">
        <v>5599700.2120000003</v>
      </c>
    </row>
    <row r="21" spans="1:12" ht="17.25">
      <c r="A21" s="464">
        <v>2</v>
      </c>
      <c r="B21" s="716" t="s">
        <v>34</v>
      </c>
      <c r="C21" s="62">
        <v>2957855.9169999999</v>
      </c>
      <c r="D21" s="62">
        <v>1969513.9069999999</v>
      </c>
      <c r="E21" s="62">
        <v>250125.576</v>
      </c>
      <c r="F21" s="63">
        <f t="shared" si="0"/>
        <v>0.5018202747831626</v>
      </c>
      <c r="G21" s="63">
        <f t="shared" ref="G21:G60" si="1">C21/E21-1</f>
        <v>10.825483680245478</v>
      </c>
      <c r="H21" s="62">
        <v>9088443.2129999995</v>
      </c>
      <c r="I21" s="489"/>
      <c r="J21" s="466" t="s">
        <v>34</v>
      </c>
      <c r="K21" s="463">
        <v>2957855.9169999999</v>
      </c>
      <c r="L21" s="463">
        <v>1969513.9069999999</v>
      </c>
    </row>
    <row r="22" spans="1:12" ht="17.25">
      <c r="A22" s="464">
        <v>3</v>
      </c>
      <c r="B22" s="716" t="s">
        <v>15</v>
      </c>
      <c r="C22" s="62">
        <v>1690542.0919999999</v>
      </c>
      <c r="D22" s="62">
        <v>407460.56599999999</v>
      </c>
      <c r="E22" s="62">
        <v>45497.362999999998</v>
      </c>
      <c r="F22" s="63">
        <f t="shared" si="0"/>
        <v>3.1489710491395133</v>
      </c>
      <c r="G22" s="63">
        <f t="shared" si="1"/>
        <v>36.156924721109661</v>
      </c>
      <c r="H22" s="62">
        <v>2219423.4109999998</v>
      </c>
      <c r="I22" s="489"/>
      <c r="J22" s="466" t="s">
        <v>15</v>
      </c>
      <c r="K22" s="463">
        <v>1690542.0919999999</v>
      </c>
      <c r="L22" s="463">
        <v>407460.56599999999</v>
      </c>
    </row>
    <row r="23" spans="1:12" ht="17.25">
      <c r="A23" s="464">
        <v>4</v>
      </c>
      <c r="B23" s="716" t="s">
        <v>9</v>
      </c>
      <c r="C23" s="62">
        <v>1279712.8729999999</v>
      </c>
      <c r="D23" s="62">
        <v>800333.30299999996</v>
      </c>
      <c r="E23" s="62">
        <v>569861.25600000005</v>
      </c>
      <c r="F23" s="63">
        <f t="shared" si="0"/>
        <v>0.5989749123309942</v>
      </c>
      <c r="G23" s="63">
        <f t="shared" si="1"/>
        <v>1.2456569200416037</v>
      </c>
      <c r="H23" s="62">
        <v>4138334.7089999998</v>
      </c>
      <c r="I23" s="489"/>
      <c r="J23" s="466" t="s">
        <v>9</v>
      </c>
      <c r="K23" s="463">
        <v>1279712.8729999999</v>
      </c>
      <c r="L23" s="463">
        <v>800333.30299999996</v>
      </c>
    </row>
    <row r="24" spans="1:12" ht="17.25">
      <c r="A24" s="464">
        <v>5</v>
      </c>
      <c r="B24" s="716" t="s">
        <v>12</v>
      </c>
      <c r="C24" s="62">
        <v>1050146.575</v>
      </c>
      <c r="D24" s="62">
        <v>536038.772</v>
      </c>
      <c r="E24" s="62">
        <v>283045.22399999999</v>
      </c>
      <c r="F24" s="63">
        <f t="shared" si="0"/>
        <v>0.95908697253712827</v>
      </c>
      <c r="G24" s="63">
        <f t="shared" si="1"/>
        <v>2.7101723892716167</v>
      </c>
      <c r="H24" s="62">
        <v>2969164.1370000001</v>
      </c>
      <c r="I24" s="489"/>
      <c r="J24" s="466" t="s">
        <v>12</v>
      </c>
      <c r="K24" s="463">
        <v>1050146.575</v>
      </c>
      <c r="L24" s="463">
        <v>536038.772</v>
      </c>
    </row>
    <row r="25" spans="1:12" ht="17.25">
      <c r="A25" s="464">
        <v>6</v>
      </c>
      <c r="B25" s="716" t="s">
        <v>23</v>
      </c>
      <c r="C25" s="62">
        <v>1037728.171</v>
      </c>
      <c r="D25" s="62">
        <v>546256.26899999997</v>
      </c>
      <c r="E25" s="62">
        <v>155462.785</v>
      </c>
      <c r="F25" s="63">
        <f t="shared" si="0"/>
        <v>0.89970940360960872</v>
      </c>
      <c r="G25" s="63">
        <f t="shared" si="1"/>
        <v>5.6750905755354886</v>
      </c>
      <c r="H25" s="62">
        <v>2890619.15</v>
      </c>
      <c r="I25" s="489"/>
      <c r="J25" s="466" t="s">
        <v>23</v>
      </c>
      <c r="K25" s="463">
        <v>1037728.171</v>
      </c>
      <c r="L25" s="463">
        <v>546256.26899999997</v>
      </c>
    </row>
    <row r="26" spans="1:12" ht="17.25">
      <c r="A26" s="464">
        <v>7</v>
      </c>
      <c r="B26" s="716" t="s">
        <v>19</v>
      </c>
      <c r="C26" s="62">
        <v>781561.75399999996</v>
      </c>
      <c r="D26" s="62">
        <v>271908.11</v>
      </c>
      <c r="E26" s="62">
        <v>509345.054</v>
      </c>
      <c r="F26" s="63">
        <f t="shared" si="0"/>
        <v>1.8743598489945739</v>
      </c>
      <c r="G26" s="63">
        <f t="shared" si="1"/>
        <v>0.53444457320675176</v>
      </c>
      <c r="H26" s="62">
        <v>1662036.1340000001</v>
      </c>
      <c r="I26" s="489"/>
      <c r="J26" s="466" t="s">
        <v>19</v>
      </c>
      <c r="K26" s="463">
        <v>781561.75399999996</v>
      </c>
      <c r="L26" s="463">
        <v>271908.11</v>
      </c>
    </row>
    <row r="27" spans="1:12" ht="17.25">
      <c r="A27" s="464">
        <v>8</v>
      </c>
      <c r="B27" s="716" t="s">
        <v>13</v>
      </c>
      <c r="C27" s="62">
        <v>733166.98300000001</v>
      </c>
      <c r="D27" s="62">
        <v>272112.946</v>
      </c>
      <c r="E27" s="62">
        <v>225908.98800000001</v>
      </c>
      <c r="F27" s="63">
        <f t="shared" si="0"/>
        <v>1.694348041052042</v>
      </c>
      <c r="G27" s="63">
        <f t="shared" si="1"/>
        <v>2.2454086466006387</v>
      </c>
      <c r="H27" s="62">
        <v>1629322.9509999999</v>
      </c>
      <c r="I27" s="489"/>
      <c r="J27" s="466" t="s">
        <v>13</v>
      </c>
      <c r="K27" s="463">
        <v>733166.98300000001</v>
      </c>
      <c r="L27" s="463">
        <v>272112.946</v>
      </c>
    </row>
    <row r="28" spans="1:12" ht="17.25">
      <c r="A28" s="464">
        <v>9</v>
      </c>
      <c r="B28" s="716" t="s">
        <v>35</v>
      </c>
      <c r="C28" s="62">
        <v>721071.58700000006</v>
      </c>
      <c r="D28" s="62">
        <v>215401.73300000001</v>
      </c>
      <c r="E28" s="62">
        <v>117775.204</v>
      </c>
      <c r="F28" s="63">
        <f t="shared" si="0"/>
        <v>2.347566321576438</v>
      </c>
      <c r="G28" s="63">
        <f t="shared" si="1"/>
        <v>5.1224397199940324</v>
      </c>
      <c r="H28" s="62">
        <v>1748323.138</v>
      </c>
      <c r="I28" s="489"/>
      <c r="J28" s="466" t="s">
        <v>35</v>
      </c>
      <c r="K28" s="463">
        <v>721071.58700000006</v>
      </c>
      <c r="L28" s="463">
        <v>215401.73300000001</v>
      </c>
    </row>
    <row r="29" spans="1:12" ht="17.25">
      <c r="A29" s="464">
        <v>10</v>
      </c>
      <c r="B29" s="717" t="s">
        <v>11</v>
      </c>
      <c r="C29" s="322">
        <v>518183.78600000002</v>
      </c>
      <c r="D29" s="322">
        <v>255839.17199999999</v>
      </c>
      <c r="E29" s="322">
        <v>87185.966</v>
      </c>
      <c r="F29" s="63">
        <f t="shared" si="0"/>
        <v>1.0254278574666431</v>
      </c>
      <c r="G29" s="63">
        <f t="shared" si="1"/>
        <v>4.9434311480817916</v>
      </c>
      <c r="H29" s="62">
        <v>2186918.378</v>
      </c>
      <c r="I29" s="489"/>
      <c r="J29" s="466" t="s">
        <v>11</v>
      </c>
      <c r="K29" s="463">
        <v>518183.78600000002</v>
      </c>
      <c r="L29" s="463">
        <v>255839.17199999999</v>
      </c>
    </row>
    <row r="30" spans="1:12" ht="17.25">
      <c r="A30" s="464">
        <v>11</v>
      </c>
      <c r="B30" s="716" t="s">
        <v>80</v>
      </c>
      <c r="C30" s="62">
        <v>437087.03100000002</v>
      </c>
      <c r="D30" s="62">
        <v>440992.962</v>
      </c>
      <c r="E30" s="62">
        <v>83836.659</v>
      </c>
      <c r="F30" s="63">
        <f t="shared" si="0"/>
        <v>-8.8571277470863574E-3</v>
      </c>
      <c r="G30" s="63">
        <f t="shared" si="1"/>
        <v>4.2135549795704526</v>
      </c>
      <c r="H30" s="62">
        <v>1726563.2919999999</v>
      </c>
      <c r="I30" s="489"/>
      <c r="J30" s="465" t="s">
        <v>110</v>
      </c>
      <c r="K30" s="721">
        <f>SUM(C20:C60)-C13-C60-C50-C36</f>
        <v>3970119.686999992</v>
      </c>
      <c r="L30" s="721">
        <f>SUM(D20:D60)-D13-D60-D50-D36</f>
        <v>2550265.4099999955</v>
      </c>
    </row>
    <row r="31" spans="1:12" ht="17.25">
      <c r="A31" s="464">
        <v>12</v>
      </c>
      <c r="B31" s="716" t="s">
        <v>32</v>
      </c>
      <c r="C31" s="62">
        <v>418275.326</v>
      </c>
      <c r="D31" s="62">
        <v>204150.372</v>
      </c>
      <c r="E31" s="62">
        <v>61933.358</v>
      </c>
      <c r="F31" s="63">
        <f t="shared" si="0"/>
        <v>1.0488589949765066</v>
      </c>
      <c r="G31" s="63">
        <f t="shared" si="1"/>
        <v>5.753635512545598</v>
      </c>
      <c r="H31" s="62">
        <v>902341.47900000005</v>
      </c>
      <c r="I31" s="489"/>
    </row>
    <row r="32" spans="1:12" ht="17.25">
      <c r="A32" s="464">
        <v>13</v>
      </c>
      <c r="B32" s="716" t="s">
        <v>36</v>
      </c>
      <c r="C32" s="62">
        <v>359325.19699999999</v>
      </c>
      <c r="D32" s="62">
        <v>302357.79200000002</v>
      </c>
      <c r="E32" s="62">
        <v>145362.25200000001</v>
      </c>
      <c r="F32" s="63">
        <f t="shared" si="0"/>
        <v>0.18841057352343671</v>
      </c>
      <c r="G32" s="63">
        <f t="shared" si="1"/>
        <v>1.4719292117185963</v>
      </c>
      <c r="H32" s="62">
        <v>1380896.051</v>
      </c>
      <c r="I32" s="489"/>
    </row>
    <row r="33" spans="1:9" ht="17.25">
      <c r="A33" s="464">
        <v>14</v>
      </c>
      <c r="B33" s="716" t="s">
        <v>21</v>
      </c>
      <c r="C33" s="62">
        <v>358778.35</v>
      </c>
      <c r="D33" s="62">
        <v>157579.27900000001</v>
      </c>
      <c r="E33" s="62">
        <v>141926.37100000001</v>
      </c>
      <c r="F33" s="63">
        <f t="shared" si="0"/>
        <v>1.2768117247192121</v>
      </c>
      <c r="G33" s="63">
        <f t="shared" si="1"/>
        <v>1.5279188601250149</v>
      </c>
      <c r="H33" s="62">
        <v>999756.86899999995</v>
      </c>
      <c r="I33" s="489"/>
    </row>
    <row r="34" spans="1:9" ht="17.25">
      <c r="A34" s="464">
        <v>15</v>
      </c>
      <c r="B34" s="716" t="s">
        <v>27</v>
      </c>
      <c r="C34" s="62">
        <v>289371.87099999998</v>
      </c>
      <c r="D34" s="62">
        <v>274260.02</v>
      </c>
      <c r="E34" s="62">
        <v>37736.891000000003</v>
      </c>
      <c r="F34" s="63">
        <f t="shared" si="0"/>
        <v>5.5100451753777202E-2</v>
      </c>
      <c r="G34" s="63">
        <f t="shared" si="1"/>
        <v>6.6681428525736255</v>
      </c>
      <c r="H34" s="62">
        <v>774564.13600000006</v>
      </c>
      <c r="I34" s="489"/>
    </row>
    <row r="35" spans="1:9" ht="17.25">
      <c r="A35" s="464">
        <v>16</v>
      </c>
      <c r="B35" s="716" t="s">
        <v>41</v>
      </c>
      <c r="C35" s="62">
        <v>283111.97100000002</v>
      </c>
      <c r="D35" s="62">
        <v>119992.959</v>
      </c>
      <c r="E35" s="62">
        <v>48330.483</v>
      </c>
      <c r="F35" s="63">
        <f t="shared" si="0"/>
        <v>1.3594048630803415</v>
      </c>
      <c r="G35" s="63">
        <f t="shared" si="1"/>
        <v>4.8578345058128223</v>
      </c>
      <c r="H35" s="62">
        <v>664646.81499999994</v>
      </c>
      <c r="I35" s="489"/>
    </row>
    <row r="36" spans="1:9" ht="17.25">
      <c r="A36" s="464">
        <v>17</v>
      </c>
      <c r="B36" s="716" t="s">
        <v>53</v>
      </c>
      <c r="C36" s="62">
        <v>263722.37900000002</v>
      </c>
      <c r="D36" s="62">
        <v>260323.95</v>
      </c>
      <c r="E36" s="62">
        <v>371725.51699999999</v>
      </c>
      <c r="F36" s="63">
        <f t="shared" si="0"/>
        <v>1.305461522076623E-2</v>
      </c>
      <c r="G36" s="63">
        <f t="shared" si="1"/>
        <v>-0.29054539723728456</v>
      </c>
      <c r="H36" s="62">
        <v>1145912.1470000001</v>
      </c>
      <c r="I36" s="489"/>
    </row>
    <row r="37" spans="1:9" ht="17.25">
      <c r="A37" s="464">
        <v>18</v>
      </c>
      <c r="B37" s="717" t="s">
        <v>40</v>
      </c>
      <c r="C37" s="322">
        <v>233993.253</v>
      </c>
      <c r="D37" s="322">
        <v>90232.074999999997</v>
      </c>
      <c r="E37" s="322">
        <v>31032.571</v>
      </c>
      <c r="F37" s="63">
        <f t="shared" si="0"/>
        <v>1.5932380808044146</v>
      </c>
      <c r="G37" s="63">
        <f t="shared" si="1"/>
        <v>6.5402470842651095</v>
      </c>
      <c r="H37" s="62">
        <v>522479.44099999999</v>
      </c>
      <c r="I37" s="489"/>
    </row>
    <row r="38" spans="1:9" ht="17.25">
      <c r="A38" s="464">
        <v>19</v>
      </c>
      <c r="B38" s="716" t="s">
        <v>54</v>
      </c>
      <c r="C38" s="62">
        <v>202160.32500000001</v>
      </c>
      <c r="D38" s="62">
        <v>62847.985999999997</v>
      </c>
      <c r="E38" s="62">
        <v>12106.413</v>
      </c>
      <c r="F38" s="63">
        <f t="shared" si="0"/>
        <v>2.2166555822488889</v>
      </c>
      <c r="G38" s="63">
        <f t="shared" si="1"/>
        <v>15.698614610289603</v>
      </c>
      <c r="H38" s="62">
        <v>417345.21899999998</v>
      </c>
      <c r="I38" s="489"/>
    </row>
    <row r="39" spans="1:9" ht="17.25">
      <c r="A39" s="464">
        <v>20</v>
      </c>
      <c r="B39" s="716" t="s">
        <v>18</v>
      </c>
      <c r="C39" s="62">
        <v>181390.60699999999</v>
      </c>
      <c r="D39" s="62">
        <v>218455.93</v>
      </c>
      <c r="E39" s="62">
        <v>23481.095000000001</v>
      </c>
      <c r="F39" s="63">
        <f t="shared" si="0"/>
        <v>-0.16966956676342004</v>
      </c>
      <c r="G39" s="63">
        <f t="shared" si="1"/>
        <v>6.7249637208145527</v>
      </c>
      <c r="H39" s="62">
        <v>565982.98400000005</v>
      </c>
      <c r="I39" s="489"/>
    </row>
    <row r="40" spans="1:9" ht="17.25">
      <c r="A40" s="464">
        <v>21</v>
      </c>
      <c r="B40" s="716" t="s">
        <v>24</v>
      </c>
      <c r="C40" s="62">
        <v>144709.69</v>
      </c>
      <c r="D40" s="62">
        <v>59414.635999999999</v>
      </c>
      <c r="E40" s="62">
        <v>45748.453999999998</v>
      </c>
      <c r="F40" s="63">
        <f t="shared" si="0"/>
        <v>1.4355899445382447</v>
      </c>
      <c r="G40" s="63">
        <f t="shared" si="1"/>
        <v>2.1631602239498631</v>
      </c>
      <c r="H40" s="62">
        <v>371118.57199999999</v>
      </c>
      <c r="I40" s="489"/>
    </row>
    <row r="41" spans="1:9" ht="17.25">
      <c r="A41" s="464">
        <v>22</v>
      </c>
      <c r="B41" s="716" t="s">
        <v>17</v>
      </c>
      <c r="C41" s="62">
        <v>142096.32500000001</v>
      </c>
      <c r="D41" s="62">
        <v>47873.957999999999</v>
      </c>
      <c r="E41" s="62">
        <v>14137.725</v>
      </c>
      <c r="F41" s="63">
        <f t="shared" si="0"/>
        <v>1.9681340531735443</v>
      </c>
      <c r="G41" s="63">
        <f t="shared" si="1"/>
        <v>9.0508621436617283</v>
      </c>
      <c r="H41" s="62">
        <v>358555.81599999999</v>
      </c>
      <c r="I41" s="489"/>
    </row>
    <row r="42" spans="1:9" ht="17.25">
      <c r="A42" s="464">
        <v>23</v>
      </c>
      <c r="B42" s="716" t="s">
        <v>26</v>
      </c>
      <c r="C42" s="62">
        <v>114802.587</v>
      </c>
      <c r="D42" s="62">
        <v>36976.438999999998</v>
      </c>
      <c r="E42" s="62">
        <v>28441.181</v>
      </c>
      <c r="F42" s="63">
        <f t="shared" si="0"/>
        <v>2.1047496758679225</v>
      </c>
      <c r="G42" s="63">
        <f t="shared" si="1"/>
        <v>3.0364915577872802</v>
      </c>
      <c r="H42" s="62">
        <v>212571.946</v>
      </c>
      <c r="I42" s="489"/>
    </row>
    <row r="43" spans="1:9" ht="17.25">
      <c r="A43" s="464">
        <v>24</v>
      </c>
      <c r="B43" s="716" t="s">
        <v>29</v>
      </c>
      <c r="C43" s="62">
        <v>114801.11500000001</v>
      </c>
      <c r="D43" s="62">
        <v>48355.792999999998</v>
      </c>
      <c r="E43" s="62">
        <v>38150.983999999997</v>
      </c>
      <c r="F43" s="63">
        <f t="shared" si="0"/>
        <v>1.3740922830073328</v>
      </c>
      <c r="G43" s="63">
        <f t="shared" si="1"/>
        <v>2.0091259245108857</v>
      </c>
      <c r="H43" s="62">
        <v>403809.24300000002</v>
      </c>
      <c r="I43" s="489"/>
    </row>
    <row r="44" spans="1:9" ht="17.25">
      <c r="A44" s="464">
        <v>25</v>
      </c>
      <c r="B44" s="716" t="s">
        <v>14</v>
      </c>
      <c r="C44" s="62">
        <v>82207.475999999995</v>
      </c>
      <c r="D44" s="62">
        <v>49025.978000000003</v>
      </c>
      <c r="E44" s="62">
        <v>28459.971000000001</v>
      </c>
      <c r="F44" s="63">
        <f t="shared" si="0"/>
        <v>0.67681460632972978</v>
      </c>
      <c r="G44" s="63">
        <f t="shared" si="1"/>
        <v>1.8885298583051959</v>
      </c>
      <c r="H44" s="62">
        <v>199569.77499999999</v>
      </c>
      <c r="I44" s="489"/>
    </row>
    <row r="45" spans="1:9" ht="17.25">
      <c r="A45" s="464">
        <v>26</v>
      </c>
      <c r="B45" s="716" t="s">
        <v>76</v>
      </c>
      <c r="C45" s="62">
        <v>79222.880000000005</v>
      </c>
      <c r="D45" s="62">
        <v>23788.323</v>
      </c>
      <c r="E45" s="62">
        <v>39288.44</v>
      </c>
      <c r="F45" s="63">
        <f t="shared" si="0"/>
        <v>2.3303263958539659</v>
      </c>
      <c r="G45" s="63">
        <f t="shared" si="1"/>
        <v>1.0164424955533993</v>
      </c>
      <c r="H45" s="62">
        <v>199905.88200000001</v>
      </c>
      <c r="I45" s="489"/>
    </row>
    <row r="46" spans="1:9" ht="17.25">
      <c r="A46" s="464">
        <v>27</v>
      </c>
      <c r="B46" s="716" t="s">
        <v>75</v>
      </c>
      <c r="C46" s="62">
        <v>77432.317999999999</v>
      </c>
      <c r="D46" s="62">
        <v>118771.395</v>
      </c>
      <c r="E46" s="62">
        <v>54031.544999999998</v>
      </c>
      <c r="F46" s="63">
        <f t="shared" si="0"/>
        <v>-0.3480558344877569</v>
      </c>
      <c r="G46" s="63">
        <f t="shared" si="1"/>
        <v>0.43309464869087133</v>
      </c>
      <c r="H46" s="62">
        <v>314171.39299999998</v>
      </c>
      <c r="I46" s="489"/>
    </row>
    <row r="47" spans="1:9" ht="17.25">
      <c r="A47" s="464">
        <v>28</v>
      </c>
      <c r="B47" s="716" t="s">
        <v>79</v>
      </c>
      <c r="C47" s="62">
        <v>77136.372000000003</v>
      </c>
      <c r="D47" s="62">
        <v>97784.486000000004</v>
      </c>
      <c r="E47" s="62">
        <v>41943.597999999998</v>
      </c>
      <c r="F47" s="63">
        <f t="shared" si="0"/>
        <v>-0.21115940620682916</v>
      </c>
      <c r="G47" s="63">
        <f t="shared" si="1"/>
        <v>0.83904995465577392</v>
      </c>
      <c r="H47" s="62">
        <v>338781.89199999999</v>
      </c>
      <c r="I47" s="489"/>
    </row>
    <row r="48" spans="1:9" ht="17.25">
      <c r="A48" s="464">
        <v>29</v>
      </c>
      <c r="B48" s="716" t="s">
        <v>31</v>
      </c>
      <c r="C48" s="62">
        <v>72852.410999999993</v>
      </c>
      <c r="D48" s="62">
        <v>29100.414000000001</v>
      </c>
      <c r="E48" s="62">
        <v>13886.766</v>
      </c>
      <c r="F48" s="63">
        <f t="shared" si="0"/>
        <v>1.5034836617788323</v>
      </c>
      <c r="G48" s="63">
        <f t="shared" si="1"/>
        <v>4.2461754594266221</v>
      </c>
      <c r="H48" s="62">
        <v>180205.092</v>
      </c>
      <c r="I48" s="489"/>
    </row>
    <row r="49" spans="1:12" ht="17.25">
      <c r="A49" s="464">
        <v>30</v>
      </c>
      <c r="B49" s="716" t="s">
        <v>77</v>
      </c>
      <c r="C49" s="62">
        <v>68939.953999999998</v>
      </c>
      <c r="D49" s="62">
        <v>24970.197</v>
      </c>
      <c r="E49" s="62">
        <v>8504.1620000000003</v>
      </c>
      <c r="F49" s="63">
        <f t="shared" si="0"/>
        <v>1.7608894715568324</v>
      </c>
      <c r="G49" s="63">
        <f t="shared" si="1"/>
        <v>7.106613444099489</v>
      </c>
      <c r="H49" s="62">
        <v>151477.42600000001</v>
      </c>
      <c r="I49" s="489"/>
    </row>
    <row r="50" spans="1:12" ht="17.25">
      <c r="A50" s="464">
        <v>31</v>
      </c>
      <c r="B50" s="716" t="s">
        <v>73</v>
      </c>
      <c r="C50" s="62">
        <v>59948.576000000001</v>
      </c>
      <c r="D50" s="62">
        <v>60844.748</v>
      </c>
      <c r="E50" s="62">
        <v>24530.246999999999</v>
      </c>
      <c r="F50" s="63">
        <f t="shared" si="0"/>
        <v>-1.4728830826943318E-2</v>
      </c>
      <c r="G50" s="63">
        <f t="shared" si="1"/>
        <v>1.4438635289730266</v>
      </c>
      <c r="H50" s="62">
        <v>244516.13099999999</v>
      </c>
      <c r="I50" s="489"/>
    </row>
    <row r="51" spans="1:12" ht="17.25">
      <c r="A51" s="464">
        <v>32</v>
      </c>
      <c r="B51" s="716" t="s">
        <v>78</v>
      </c>
      <c r="C51" s="62">
        <v>40300.686000000002</v>
      </c>
      <c r="D51" s="62">
        <v>16229.897000000001</v>
      </c>
      <c r="E51" s="62">
        <v>12824.291999999999</v>
      </c>
      <c r="F51" s="63">
        <f t="shared" si="0"/>
        <v>1.4831140949323336</v>
      </c>
      <c r="G51" s="63">
        <f t="shared" si="1"/>
        <v>2.1425271664119938</v>
      </c>
      <c r="H51" s="62">
        <v>78529.603000000003</v>
      </c>
      <c r="I51" s="489"/>
    </row>
    <row r="52" spans="1:12" ht="22.5" customHeight="1">
      <c r="A52" s="464">
        <v>33</v>
      </c>
      <c r="B52" s="716" t="s">
        <v>72</v>
      </c>
      <c r="C52" s="62">
        <v>39804.559999999998</v>
      </c>
      <c r="D52" s="62">
        <v>49014.696000000004</v>
      </c>
      <c r="E52" s="62">
        <v>40844.900999999998</v>
      </c>
      <c r="F52" s="63">
        <f t="shared" si="0"/>
        <v>-0.18790560284205382</v>
      </c>
      <c r="G52" s="63">
        <f t="shared" si="1"/>
        <v>-2.5470523236180709E-2</v>
      </c>
      <c r="H52" s="62">
        <v>200513.49</v>
      </c>
      <c r="I52" s="489"/>
    </row>
    <row r="53" spans="1:12" ht="17.25">
      <c r="A53" s="464">
        <v>34</v>
      </c>
      <c r="B53" s="716" t="s">
        <v>5</v>
      </c>
      <c r="C53" s="62">
        <v>33063.637000000002</v>
      </c>
      <c r="D53" s="62">
        <v>34387.468000000001</v>
      </c>
      <c r="E53" s="62">
        <v>7636.3249999999998</v>
      </c>
      <c r="F53" s="63">
        <f t="shared" si="0"/>
        <v>-3.8497484025284967E-2</v>
      </c>
      <c r="G53" s="63">
        <f t="shared" si="1"/>
        <v>3.3297838947399443</v>
      </c>
      <c r="H53" s="62">
        <v>102346.048</v>
      </c>
      <c r="I53" s="489"/>
      <c r="L53" s="490"/>
    </row>
    <row r="54" spans="1:12" ht="17.25">
      <c r="A54" s="464">
        <v>35</v>
      </c>
      <c r="B54" s="716" t="s">
        <v>33</v>
      </c>
      <c r="C54" s="62">
        <v>32598.402999999998</v>
      </c>
      <c r="D54" s="62">
        <v>12956.755999999999</v>
      </c>
      <c r="E54" s="62">
        <v>1826.9760000000001</v>
      </c>
      <c r="F54" s="63">
        <f t="shared" si="0"/>
        <v>1.5159386346397201</v>
      </c>
      <c r="G54" s="63">
        <f t="shared" si="1"/>
        <v>16.842819500639305</v>
      </c>
      <c r="H54" s="62">
        <v>64065.012000000002</v>
      </c>
      <c r="I54" s="489"/>
      <c r="L54" s="490"/>
    </row>
    <row r="55" spans="1:12" ht="17.25">
      <c r="A55" s="464">
        <v>36</v>
      </c>
      <c r="B55" s="716" t="s">
        <v>8</v>
      </c>
      <c r="C55" s="62">
        <v>29934.075000000001</v>
      </c>
      <c r="D55" s="62">
        <v>5851.7690000000002</v>
      </c>
      <c r="E55" s="62">
        <v>19695.816999999999</v>
      </c>
      <c r="F55" s="63">
        <f t="shared" si="0"/>
        <v>4.1153890387675931</v>
      </c>
      <c r="G55" s="63">
        <f t="shared" si="1"/>
        <v>0.51981890367888783</v>
      </c>
      <c r="H55" s="62">
        <v>50758.673999999999</v>
      </c>
      <c r="I55" s="489"/>
      <c r="L55" s="490"/>
    </row>
    <row r="56" spans="1:12" ht="17.25">
      <c r="A56" s="464">
        <v>37</v>
      </c>
      <c r="B56" s="716" t="s">
        <v>22</v>
      </c>
      <c r="C56" s="62">
        <v>25437.857</v>
      </c>
      <c r="D56" s="62">
        <v>14104.261</v>
      </c>
      <c r="E56" s="62">
        <v>4818.3590000000004</v>
      </c>
      <c r="F56" s="63">
        <f t="shared" si="0"/>
        <v>0.80355830057313882</v>
      </c>
      <c r="G56" s="63">
        <f t="shared" si="1"/>
        <v>4.2793610853819732</v>
      </c>
      <c r="H56" s="62">
        <v>63247.584000000003</v>
      </c>
      <c r="I56" s="489"/>
      <c r="L56" s="490"/>
    </row>
    <row r="57" spans="1:12" ht="17.25">
      <c r="A57" s="464">
        <v>38</v>
      </c>
      <c r="B57" s="716" t="s">
        <v>39</v>
      </c>
      <c r="C57" s="62">
        <v>20973.313999999998</v>
      </c>
      <c r="D57" s="62">
        <v>14.711</v>
      </c>
      <c r="E57" s="62"/>
      <c r="F57" s="63">
        <f t="shared" si="0"/>
        <v>1424.6892121541703</v>
      </c>
      <c r="G57" s="63" t="s">
        <v>109</v>
      </c>
      <c r="H57" s="62">
        <v>26305.591</v>
      </c>
      <c r="I57" s="489"/>
      <c r="L57" s="490"/>
    </row>
    <row r="58" spans="1:12" ht="17.25">
      <c r="A58" s="464">
        <v>39</v>
      </c>
      <c r="B58" s="716" t="s">
        <v>20</v>
      </c>
      <c r="C58" s="62">
        <v>8610.8670000000002</v>
      </c>
      <c r="D58" s="62">
        <v>10555.308000000001</v>
      </c>
      <c r="E58" s="62">
        <v>6270.3829999999998</v>
      </c>
      <c r="F58" s="63">
        <f t="shared" si="0"/>
        <v>-0.18421452031527652</v>
      </c>
      <c r="G58" s="63">
        <f t="shared" si="1"/>
        <v>0.37326013418957027</v>
      </c>
      <c r="H58" s="62">
        <v>54102.148000000001</v>
      </c>
      <c r="I58" s="489"/>
      <c r="L58" s="490"/>
    </row>
    <row r="59" spans="1:12" ht="17.25">
      <c r="A59" s="464">
        <v>40</v>
      </c>
      <c r="B59" s="718" t="s">
        <v>30</v>
      </c>
      <c r="C59" s="323">
        <v>1701.229</v>
      </c>
      <c r="D59" s="323">
        <v>219.55</v>
      </c>
      <c r="E59" s="323">
        <v>157.655</v>
      </c>
      <c r="F59" s="63">
        <f t="shared" si="0"/>
        <v>6.7487087223866995</v>
      </c>
      <c r="G59" s="63">
        <f t="shared" si="1"/>
        <v>9.7908344169230279</v>
      </c>
      <c r="H59" s="62">
        <v>2750.7530000000002</v>
      </c>
      <c r="I59" s="489"/>
      <c r="L59" s="490"/>
    </row>
    <row r="60" spans="1:12" ht="17.25">
      <c r="A60" s="464">
        <v>41</v>
      </c>
      <c r="B60" s="718" t="s">
        <v>74</v>
      </c>
      <c r="C60" s="323">
        <v>1648.0640000000001</v>
      </c>
      <c r="D60" s="323">
        <v>1936.605</v>
      </c>
      <c r="E60" s="323">
        <v>1608.704</v>
      </c>
      <c r="F60" s="63">
        <f t="shared" si="0"/>
        <v>-0.14899321234841378</v>
      </c>
      <c r="G60" s="63">
        <f t="shared" si="1"/>
        <v>2.4466900063653707E-2</v>
      </c>
      <c r="H60" s="62">
        <v>9976.5679999999993</v>
      </c>
      <c r="I60" s="489"/>
      <c r="L60" s="490"/>
    </row>
  </sheetData>
  <autoFilter ref="B19:H19">
    <sortState ref="B20:H60">
      <sortCondition descending="1" ref="C19"/>
    </sortState>
  </autoFilter>
  <mergeCells count="4">
    <mergeCell ref="F18:G18"/>
    <mergeCell ref="C18:E18"/>
    <mergeCell ref="F1:G1"/>
    <mergeCell ref="C1:E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1E0D226-AEBE-437A-B744-441F5C1B2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F20:G60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61"/>
  <sheetViews>
    <sheetView showGridLines="0" rightToLeft="1" topLeftCell="B1" zoomScaleNormal="100" workbookViewId="0">
      <selection activeCell="G7" sqref="G7"/>
    </sheetView>
  </sheetViews>
  <sheetFormatPr defaultRowHeight="15"/>
  <cols>
    <col min="1" max="1" width="4.140625" style="337" customWidth="1"/>
    <col min="2" max="2" width="4.5703125" bestFit="1" customWidth="1"/>
    <col min="3" max="3" width="34.5703125" bestFit="1" customWidth="1"/>
    <col min="4" max="4" width="12.5703125" customWidth="1"/>
    <col min="5" max="5" width="11.28515625" customWidth="1"/>
    <col min="6" max="6" width="12.85546875" bestFit="1" customWidth="1"/>
    <col min="7" max="7" width="13.5703125" bestFit="1" customWidth="1"/>
    <col min="8" max="8" width="20.140625" bestFit="1" customWidth="1"/>
    <col min="9" max="9" width="13.28515625" style="337" customWidth="1"/>
    <col min="10" max="10" width="11.140625" customWidth="1"/>
    <col min="11" max="11" width="20" customWidth="1"/>
    <col min="12" max="12" width="7.5703125" bestFit="1" customWidth="1"/>
    <col min="13" max="13" width="28.140625" customWidth="1"/>
    <col min="14" max="14" width="14.42578125" bestFit="1" customWidth="1"/>
    <col min="15" max="15" width="13.42578125" bestFit="1" customWidth="1"/>
  </cols>
  <sheetData>
    <row r="1" spans="2:12" s="337" customFormat="1"/>
    <row r="2" spans="2:12" ht="30.75" customHeight="1">
      <c r="B2" s="327" t="s">
        <v>63</v>
      </c>
      <c r="C2" s="327" t="s">
        <v>416</v>
      </c>
      <c r="D2" s="897" t="s">
        <v>43</v>
      </c>
      <c r="E2" s="897"/>
      <c r="F2" s="897"/>
      <c r="G2" s="895" t="s">
        <v>61</v>
      </c>
      <c r="H2" s="896"/>
      <c r="I2" s="90" t="s">
        <v>1001</v>
      </c>
      <c r="J2" s="90" t="s">
        <v>649</v>
      </c>
    </row>
    <row r="3" spans="2:12" ht="34.5" customHeight="1">
      <c r="B3" s="330"/>
      <c r="C3" s="202"/>
      <c r="D3" s="166" t="s">
        <v>1272</v>
      </c>
      <c r="E3" s="166" t="s">
        <v>1273</v>
      </c>
      <c r="F3" s="195" t="s">
        <v>1274</v>
      </c>
      <c r="G3" s="438" t="s">
        <v>44</v>
      </c>
      <c r="H3" s="438" t="s">
        <v>705</v>
      </c>
      <c r="I3" s="193" t="s">
        <v>1279</v>
      </c>
      <c r="J3" s="429" t="s">
        <v>1101</v>
      </c>
    </row>
    <row r="4" spans="2:12" ht="19.5" customHeight="1">
      <c r="B4" s="163">
        <v>1</v>
      </c>
      <c r="C4" s="329" t="s">
        <v>34</v>
      </c>
      <c r="D4" s="331">
        <v>289717</v>
      </c>
      <c r="E4" s="331">
        <v>248104</v>
      </c>
      <c r="F4" s="331">
        <v>26621</v>
      </c>
      <c r="G4" s="65">
        <v>0.16772401895979105</v>
      </c>
      <c r="H4" s="328">
        <v>9.8830246797640964</v>
      </c>
      <c r="I4" s="401">
        <v>1148233</v>
      </c>
      <c r="J4" s="332">
        <v>9990.2413793103442</v>
      </c>
    </row>
    <row r="5" spans="2:12" ht="17.25">
      <c r="B5" s="163">
        <v>2</v>
      </c>
      <c r="C5" s="329" t="s">
        <v>28</v>
      </c>
      <c r="D5" s="331">
        <v>253549</v>
      </c>
      <c r="E5" s="331">
        <v>245762</v>
      </c>
      <c r="F5" s="331">
        <v>85655</v>
      </c>
      <c r="G5" s="65">
        <v>3.1685126260365681E-2</v>
      </c>
      <c r="H5" s="385">
        <v>1.9601190823653027</v>
      </c>
      <c r="I5" s="402">
        <v>905365</v>
      </c>
      <c r="J5" s="408">
        <v>16903.266666666666</v>
      </c>
      <c r="K5" s="337"/>
      <c r="L5" s="337"/>
    </row>
    <row r="6" spans="2:12" ht="17.25">
      <c r="B6" s="163">
        <v>3</v>
      </c>
      <c r="C6" s="329" t="s">
        <v>17</v>
      </c>
      <c r="D6" s="331">
        <v>183793</v>
      </c>
      <c r="E6" s="331">
        <v>7612</v>
      </c>
      <c r="F6" s="331">
        <v>3711</v>
      </c>
      <c r="G6" s="65">
        <v>23.145165528113505</v>
      </c>
      <c r="H6" s="328">
        <v>48.526542710859609</v>
      </c>
      <c r="I6" s="402">
        <v>215199</v>
      </c>
      <c r="J6" s="408">
        <v>36758.6</v>
      </c>
      <c r="K6" s="337"/>
      <c r="L6" s="337"/>
    </row>
    <row r="7" spans="2:12" ht="17.25">
      <c r="B7" s="163">
        <v>4</v>
      </c>
      <c r="C7" s="329" t="s">
        <v>39</v>
      </c>
      <c r="D7" s="331">
        <v>146859</v>
      </c>
      <c r="E7" s="331">
        <v>18</v>
      </c>
      <c r="F7" s="331"/>
      <c r="G7" s="65">
        <v>8157.833333333333</v>
      </c>
      <c r="H7" s="328" t="s">
        <v>109</v>
      </c>
      <c r="I7" s="402">
        <v>147676</v>
      </c>
      <c r="J7" s="408">
        <v>73429.5</v>
      </c>
      <c r="K7" s="337"/>
      <c r="L7" s="337"/>
    </row>
    <row r="8" spans="2:12" ht="17.25">
      <c r="B8" s="163">
        <v>5</v>
      </c>
      <c r="C8" s="329" t="s">
        <v>9</v>
      </c>
      <c r="D8" s="331">
        <v>132902</v>
      </c>
      <c r="E8" s="331">
        <v>62847</v>
      </c>
      <c r="F8" s="331">
        <v>53373</v>
      </c>
      <c r="G8" s="65">
        <v>1.1146912342673478</v>
      </c>
      <c r="H8" s="328">
        <v>1.4900605174901167</v>
      </c>
      <c r="I8" s="402">
        <v>424862</v>
      </c>
      <c r="J8" s="408">
        <v>6994.8421052631575</v>
      </c>
      <c r="K8" s="337"/>
      <c r="L8" s="337"/>
    </row>
    <row r="9" spans="2:12" ht="17.25">
      <c r="B9" s="163">
        <v>6</v>
      </c>
      <c r="C9" s="329" t="s">
        <v>23</v>
      </c>
      <c r="D9" s="331">
        <v>98066</v>
      </c>
      <c r="E9" s="331">
        <v>47772</v>
      </c>
      <c r="F9" s="331">
        <v>28578</v>
      </c>
      <c r="G9" s="65">
        <v>1.0527924307125511</v>
      </c>
      <c r="H9" s="328">
        <v>2.4315207502274476</v>
      </c>
      <c r="I9" s="402">
        <v>268436</v>
      </c>
      <c r="J9" s="408">
        <v>5448.1111111111113</v>
      </c>
      <c r="K9" s="337"/>
      <c r="L9" s="337"/>
    </row>
    <row r="10" spans="2:12" ht="21" customHeight="1">
      <c r="B10" s="163">
        <v>7</v>
      </c>
      <c r="C10" s="329" t="s">
        <v>15</v>
      </c>
      <c r="D10" s="331">
        <v>90211</v>
      </c>
      <c r="E10" s="331">
        <v>23226</v>
      </c>
      <c r="F10" s="331">
        <v>8487</v>
      </c>
      <c r="G10" s="65">
        <v>2.8840523551192629</v>
      </c>
      <c r="H10" s="328">
        <v>9.6293154235890182</v>
      </c>
      <c r="I10" s="402">
        <v>124822</v>
      </c>
      <c r="J10" s="408">
        <v>10023.444444444445</v>
      </c>
      <c r="K10" s="337"/>
      <c r="L10" s="337"/>
    </row>
    <row r="11" spans="2:12" ht="17.25">
      <c r="B11" s="163">
        <v>8</v>
      </c>
      <c r="C11" s="329" t="s">
        <v>12</v>
      </c>
      <c r="D11" s="331">
        <v>80648</v>
      </c>
      <c r="E11" s="331">
        <v>20415</v>
      </c>
      <c r="F11" s="331">
        <v>11750</v>
      </c>
      <c r="G11" s="65">
        <v>2.9504286064168506</v>
      </c>
      <c r="H11" s="328">
        <v>5.8636595744680848</v>
      </c>
      <c r="I11" s="402">
        <v>194126</v>
      </c>
      <c r="J11" s="408">
        <v>4032.4</v>
      </c>
      <c r="K11" s="337"/>
      <c r="L11" s="337"/>
    </row>
    <row r="12" spans="2:12" ht="17.25">
      <c r="B12" s="163">
        <v>9</v>
      </c>
      <c r="C12" s="329" t="s">
        <v>13</v>
      </c>
      <c r="D12" s="331">
        <v>76598</v>
      </c>
      <c r="E12" s="331">
        <v>33105</v>
      </c>
      <c r="F12" s="153">
        <v>36239</v>
      </c>
      <c r="G12" s="65">
        <v>1.3137894577858331</v>
      </c>
      <c r="H12" s="328">
        <v>1.1136896713485473</v>
      </c>
      <c r="I12" s="402">
        <v>193477</v>
      </c>
      <c r="J12" s="408">
        <v>9574.75</v>
      </c>
      <c r="K12" s="337"/>
      <c r="L12" s="337"/>
    </row>
    <row r="13" spans="2:12" ht="17.25">
      <c r="B13" s="163">
        <v>10</v>
      </c>
      <c r="C13" s="329" t="s">
        <v>35</v>
      </c>
      <c r="D13" s="331">
        <v>71223</v>
      </c>
      <c r="E13" s="331">
        <v>26241</v>
      </c>
      <c r="F13" s="331">
        <v>29360</v>
      </c>
      <c r="G13" s="65">
        <v>1.714187721504516</v>
      </c>
      <c r="H13" s="328">
        <v>1.4258514986376021</v>
      </c>
      <c r="I13" s="403">
        <v>306845</v>
      </c>
      <c r="J13" s="408">
        <v>4451.4375</v>
      </c>
      <c r="K13" s="337"/>
      <c r="L13" s="337"/>
    </row>
    <row r="14" spans="2:12" ht="18">
      <c r="B14" s="156"/>
      <c r="C14" s="157" t="s">
        <v>42</v>
      </c>
      <c r="D14" s="158">
        <f>SUM(D4:D13)</f>
        <v>1423566</v>
      </c>
      <c r="E14" s="158">
        <f>SUM(E4:E13)</f>
        <v>715102</v>
      </c>
      <c r="F14" s="158">
        <f>SUM(F4:F13)</f>
        <v>283774</v>
      </c>
      <c r="G14" s="172">
        <f>D14/E14-1</f>
        <v>0.99071740814597087</v>
      </c>
      <c r="H14" s="107">
        <f>D14/F14-1</f>
        <v>4.0165483800489126</v>
      </c>
      <c r="I14" s="405">
        <f>SUM(I4:I13)</f>
        <v>3929041</v>
      </c>
      <c r="J14" s="507">
        <v>10096.212765957447</v>
      </c>
      <c r="L14" s="337"/>
    </row>
    <row r="15" spans="2:12" s="337" customFormat="1"/>
    <row r="16" spans="2:12" s="337" customFormat="1"/>
    <row r="17" spans="2:13" s="337" customFormat="1"/>
    <row r="18" spans="2:13" s="337" customFormat="1"/>
    <row r="19" spans="2:13" ht="18.75">
      <c r="B19" s="693" t="s">
        <v>63</v>
      </c>
      <c r="C19" s="685" t="s">
        <v>3</v>
      </c>
      <c r="D19" s="955" t="s">
        <v>43</v>
      </c>
      <c r="E19" s="955"/>
      <c r="F19" s="955"/>
      <c r="G19" s="954" t="s">
        <v>61</v>
      </c>
      <c r="H19" s="954"/>
      <c r="I19" s="685"/>
    </row>
    <row r="20" spans="2:13" ht="38.25" thickBot="1">
      <c r="B20" s="472"/>
      <c r="C20" s="471" t="s">
        <v>3</v>
      </c>
      <c r="D20" s="471" t="s">
        <v>1272</v>
      </c>
      <c r="E20" s="471" t="s">
        <v>1273</v>
      </c>
      <c r="F20" s="471" t="s">
        <v>1274</v>
      </c>
      <c r="G20" s="470" t="s">
        <v>44</v>
      </c>
      <c r="H20" s="469" t="s">
        <v>705</v>
      </c>
      <c r="I20" s="467" t="s">
        <v>1276</v>
      </c>
      <c r="K20" s="15" t="s">
        <v>3</v>
      </c>
      <c r="L20" s="127" t="s">
        <v>1272</v>
      </c>
      <c r="M20" s="127" t="s">
        <v>1273</v>
      </c>
    </row>
    <row r="21" spans="2:13" ht="18" thickTop="1">
      <c r="B21" s="464">
        <v>1</v>
      </c>
      <c r="C21" s="716" t="s">
        <v>34</v>
      </c>
      <c r="D21" s="62">
        <v>289717</v>
      </c>
      <c r="E21" s="62">
        <v>248104</v>
      </c>
      <c r="F21" s="62">
        <v>26621</v>
      </c>
      <c r="G21" s="63">
        <f t="shared" ref="G21:G61" si="0">D21/E21-1</f>
        <v>0.16772401895979105</v>
      </c>
      <c r="H21" s="63">
        <f>D21/F21-1</f>
        <v>9.8830246797640964</v>
      </c>
      <c r="I21" s="62">
        <v>1148233</v>
      </c>
      <c r="J21" s="7"/>
      <c r="K21" s="123" t="s">
        <v>34</v>
      </c>
      <c r="L21" s="60">
        <v>289717</v>
      </c>
      <c r="M21" s="60">
        <v>248104</v>
      </c>
    </row>
    <row r="22" spans="2:13" ht="17.25">
      <c r="B22" s="464">
        <v>2</v>
      </c>
      <c r="C22" s="716" t="s">
        <v>28</v>
      </c>
      <c r="D22" s="62">
        <v>253549</v>
      </c>
      <c r="E22" s="62">
        <v>245762</v>
      </c>
      <c r="F22" s="62">
        <v>85655</v>
      </c>
      <c r="G22" s="63">
        <f t="shared" si="0"/>
        <v>3.1685126260365681E-2</v>
      </c>
      <c r="H22" s="63">
        <f>D22/F22-1</f>
        <v>1.9601190823653027</v>
      </c>
      <c r="I22" s="62">
        <v>905365</v>
      </c>
      <c r="J22" s="7"/>
      <c r="K22" s="123" t="s">
        <v>28</v>
      </c>
      <c r="L22" s="60">
        <v>253549</v>
      </c>
      <c r="M22" s="60">
        <v>245762</v>
      </c>
    </row>
    <row r="23" spans="2:13" ht="17.25">
      <c r="B23" s="464">
        <v>3</v>
      </c>
      <c r="C23" s="716" t="s">
        <v>17</v>
      </c>
      <c r="D23" s="62">
        <v>183793</v>
      </c>
      <c r="E23" s="62">
        <v>7612</v>
      </c>
      <c r="F23" s="62">
        <v>3711</v>
      </c>
      <c r="G23" s="63">
        <f t="shared" si="0"/>
        <v>23.145165528113505</v>
      </c>
      <c r="H23" s="63">
        <f>D23/F23-1</f>
        <v>48.526542710859609</v>
      </c>
      <c r="I23" s="62">
        <v>215199</v>
      </c>
      <c r="J23" s="7"/>
      <c r="K23" s="123" t="s">
        <v>17</v>
      </c>
      <c r="L23" s="60">
        <v>183793</v>
      </c>
      <c r="M23" s="60">
        <v>7612</v>
      </c>
    </row>
    <row r="24" spans="2:13" ht="17.25">
      <c r="B24" s="464">
        <v>4</v>
      </c>
      <c r="C24" s="716" t="s">
        <v>39</v>
      </c>
      <c r="D24" s="62">
        <v>146859</v>
      </c>
      <c r="E24" s="62">
        <v>18</v>
      </c>
      <c r="F24" s="62"/>
      <c r="G24" s="63">
        <f t="shared" si="0"/>
        <v>8157.833333333333</v>
      </c>
      <c r="H24" s="63" t="s">
        <v>109</v>
      </c>
      <c r="I24" s="62">
        <v>147676</v>
      </c>
      <c r="J24" s="7"/>
      <c r="K24" s="123" t="s">
        <v>39</v>
      </c>
      <c r="L24" s="60">
        <v>146859</v>
      </c>
      <c r="M24" s="60">
        <v>18</v>
      </c>
    </row>
    <row r="25" spans="2:13" ht="17.25">
      <c r="B25" s="464">
        <v>5</v>
      </c>
      <c r="C25" s="716" t="s">
        <v>9</v>
      </c>
      <c r="D25" s="62">
        <v>132902</v>
      </c>
      <c r="E25" s="62">
        <v>62847</v>
      </c>
      <c r="F25" s="62">
        <v>53373</v>
      </c>
      <c r="G25" s="63">
        <f t="shared" si="0"/>
        <v>1.1146912342673478</v>
      </c>
      <c r="H25" s="63">
        <f t="shared" ref="H25:H36" si="1">D25/F25-1</f>
        <v>1.4900605174901167</v>
      </c>
      <c r="I25" s="62">
        <v>424862</v>
      </c>
      <c r="J25" s="7"/>
      <c r="K25" s="123" t="s">
        <v>9</v>
      </c>
      <c r="L25" s="60">
        <v>132902</v>
      </c>
      <c r="M25" s="60">
        <v>62847</v>
      </c>
    </row>
    <row r="26" spans="2:13" ht="17.25">
      <c r="B26" s="464">
        <v>6</v>
      </c>
      <c r="C26" s="716" t="s">
        <v>74</v>
      </c>
      <c r="D26" s="62">
        <v>128360</v>
      </c>
      <c r="E26" s="62">
        <v>147996</v>
      </c>
      <c r="F26" s="62">
        <v>75686</v>
      </c>
      <c r="G26" s="63">
        <f t="shared" si="0"/>
        <v>-0.13267926160166488</v>
      </c>
      <c r="H26" s="63">
        <f t="shared" si="1"/>
        <v>0.69595433765821957</v>
      </c>
      <c r="I26" s="62">
        <v>751806</v>
      </c>
      <c r="J26" s="7"/>
      <c r="K26" s="123" t="s">
        <v>23</v>
      </c>
      <c r="L26" s="60">
        <v>98066</v>
      </c>
      <c r="M26" s="60">
        <v>47772</v>
      </c>
    </row>
    <row r="27" spans="2:13" ht="17.25">
      <c r="B27" s="464">
        <v>7</v>
      </c>
      <c r="C27" s="716" t="s">
        <v>23</v>
      </c>
      <c r="D27" s="62">
        <v>98066</v>
      </c>
      <c r="E27" s="62">
        <v>47772</v>
      </c>
      <c r="F27" s="62">
        <v>28578</v>
      </c>
      <c r="G27" s="63">
        <f t="shared" si="0"/>
        <v>1.0527924307125511</v>
      </c>
      <c r="H27" s="63">
        <f t="shared" si="1"/>
        <v>2.4315207502274476</v>
      </c>
      <c r="I27" s="62">
        <v>268436</v>
      </c>
      <c r="J27" s="7"/>
      <c r="K27" s="123" t="s">
        <v>15</v>
      </c>
      <c r="L27" s="60">
        <v>90211</v>
      </c>
      <c r="M27" s="60">
        <v>23226</v>
      </c>
    </row>
    <row r="28" spans="2:13" ht="30">
      <c r="B28" s="464">
        <v>8</v>
      </c>
      <c r="C28" s="716" t="s">
        <v>15</v>
      </c>
      <c r="D28" s="62">
        <v>90211</v>
      </c>
      <c r="E28" s="62">
        <v>23226</v>
      </c>
      <c r="F28" s="62">
        <v>8487</v>
      </c>
      <c r="G28" s="63">
        <f t="shared" si="0"/>
        <v>2.8840523551192629</v>
      </c>
      <c r="H28" s="63">
        <f t="shared" si="1"/>
        <v>9.6293154235890182</v>
      </c>
      <c r="I28" s="62">
        <v>124822</v>
      </c>
      <c r="J28" s="7"/>
      <c r="K28" s="123" t="s">
        <v>12</v>
      </c>
      <c r="L28" s="60">
        <v>80648</v>
      </c>
      <c r="M28" s="60">
        <v>20415</v>
      </c>
    </row>
    <row r="29" spans="2:13" ht="17.25">
      <c r="B29" s="464">
        <v>9</v>
      </c>
      <c r="C29" s="716" t="s">
        <v>12</v>
      </c>
      <c r="D29" s="62">
        <v>80648</v>
      </c>
      <c r="E29" s="62">
        <v>20415</v>
      </c>
      <c r="F29" s="62">
        <v>11750</v>
      </c>
      <c r="G29" s="63">
        <f t="shared" si="0"/>
        <v>2.9504286064168506</v>
      </c>
      <c r="H29" s="63">
        <f t="shared" si="1"/>
        <v>5.8636595744680848</v>
      </c>
      <c r="I29" s="62">
        <v>194126</v>
      </c>
      <c r="J29" s="7"/>
      <c r="K29" s="123" t="s">
        <v>13</v>
      </c>
      <c r="L29" s="60">
        <v>76598</v>
      </c>
      <c r="M29" s="60">
        <v>33105</v>
      </c>
    </row>
    <row r="30" spans="2:13" ht="30">
      <c r="B30" s="464">
        <v>10</v>
      </c>
      <c r="C30" s="716" t="s">
        <v>13</v>
      </c>
      <c r="D30" s="62">
        <v>76598</v>
      </c>
      <c r="E30" s="62">
        <v>33105</v>
      </c>
      <c r="F30" s="62">
        <v>36239</v>
      </c>
      <c r="G30" s="63">
        <f t="shared" si="0"/>
        <v>1.3137894577858331</v>
      </c>
      <c r="H30" s="63">
        <f t="shared" si="1"/>
        <v>1.1136896713485473</v>
      </c>
      <c r="I30" s="62">
        <v>193477</v>
      </c>
      <c r="J30" s="7"/>
      <c r="K30" s="123" t="s">
        <v>35</v>
      </c>
      <c r="L30" s="60">
        <v>71223</v>
      </c>
      <c r="M30" s="60">
        <v>26241</v>
      </c>
    </row>
    <row r="31" spans="2:13" ht="17.25">
      <c r="B31" s="464">
        <v>11</v>
      </c>
      <c r="C31" s="716" t="s">
        <v>35</v>
      </c>
      <c r="D31" s="62">
        <v>71223</v>
      </c>
      <c r="E31" s="62">
        <v>26241</v>
      </c>
      <c r="F31" s="62">
        <v>29360</v>
      </c>
      <c r="G31" s="63">
        <f t="shared" si="0"/>
        <v>1.714187721504516</v>
      </c>
      <c r="H31" s="63">
        <f t="shared" si="1"/>
        <v>1.4258514986376021</v>
      </c>
      <c r="I31" s="62">
        <v>306845</v>
      </c>
      <c r="J31" s="7"/>
      <c r="K31" s="516" t="s">
        <v>110</v>
      </c>
      <c r="L31" s="517">
        <f>SUM(D21:D61)-D26-D51-D42-D14</f>
        <v>663186</v>
      </c>
      <c r="M31" s="517">
        <f>SUM(E21:E61)-E26-E51-E42-E14</f>
        <v>535806</v>
      </c>
    </row>
    <row r="32" spans="2:13" ht="17.25">
      <c r="B32" s="464">
        <v>12</v>
      </c>
      <c r="C32" s="716" t="s">
        <v>27</v>
      </c>
      <c r="D32" s="62">
        <v>64400</v>
      </c>
      <c r="E32" s="62">
        <v>51636</v>
      </c>
      <c r="F32" s="62">
        <v>14058</v>
      </c>
      <c r="G32" s="63">
        <f t="shared" si="0"/>
        <v>0.24719188163296923</v>
      </c>
      <c r="H32" s="63">
        <f t="shared" si="1"/>
        <v>3.5810214824299331</v>
      </c>
      <c r="I32" s="62">
        <v>176742</v>
      </c>
      <c r="J32" s="7"/>
    </row>
    <row r="33" spans="2:10" ht="17.25">
      <c r="B33" s="464">
        <v>13</v>
      </c>
      <c r="C33" s="716" t="s">
        <v>18</v>
      </c>
      <c r="D33" s="62">
        <v>57704</v>
      </c>
      <c r="E33" s="62">
        <v>157162</v>
      </c>
      <c r="F33" s="62">
        <v>6388</v>
      </c>
      <c r="G33" s="63">
        <f t="shared" si="0"/>
        <v>-0.63283745434647054</v>
      </c>
      <c r="H33" s="63">
        <f t="shared" si="1"/>
        <v>8.0331872260488417</v>
      </c>
      <c r="I33" s="62">
        <v>586375</v>
      </c>
      <c r="J33" s="7"/>
    </row>
    <row r="34" spans="2:10" ht="17.25">
      <c r="B34" s="464">
        <v>14</v>
      </c>
      <c r="C34" s="717" t="s">
        <v>19</v>
      </c>
      <c r="D34" s="322">
        <v>55629</v>
      </c>
      <c r="E34" s="322">
        <v>20367</v>
      </c>
      <c r="F34" s="322">
        <v>38744</v>
      </c>
      <c r="G34" s="63">
        <f t="shared" si="0"/>
        <v>1.731330092797172</v>
      </c>
      <c r="H34" s="63">
        <f t="shared" si="1"/>
        <v>0.43580941565145581</v>
      </c>
      <c r="I34" s="62">
        <v>127064</v>
      </c>
      <c r="J34" s="7"/>
    </row>
    <row r="35" spans="2:10" ht="17.25">
      <c r="B35" s="464">
        <v>15</v>
      </c>
      <c r="C35" s="716" t="s">
        <v>80</v>
      </c>
      <c r="D35" s="62">
        <v>49029</v>
      </c>
      <c r="E35" s="62">
        <v>40495</v>
      </c>
      <c r="F35" s="62">
        <v>139485</v>
      </c>
      <c r="G35" s="63">
        <f t="shared" si="0"/>
        <v>0.21074206692184227</v>
      </c>
      <c r="H35" s="63">
        <f t="shared" si="1"/>
        <v>-0.64849983869233252</v>
      </c>
      <c r="I35" s="62">
        <v>168249</v>
      </c>
      <c r="J35" s="7"/>
    </row>
    <row r="36" spans="2:10" ht="17.25">
      <c r="B36" s="464">
        <v>16</v>
      </c>
      <c r="C36" s="716" t="s">
        <v>54</v>
      </c>
      <c r="D36" s="62">
        <v>46584</v>
      </c>
      <c r="E36" s="62">
        <v>17678</v>
      </c>
      <c r="F36" s="62">
        <v>4115</v>
      </c>
      <c r="G36" s="63">
        <f t="shared" si="0"/>
        <v>1.6351397216879739</v>
      </c>
      <c r="H36" s="63">
        <f t="shared" si="1"/>
        <v>10.320534629404618</v>
      </c>
      <c r="I36" s="62">
        <v>109858</v>
      </c>
      <c r="J36" s="7"/>
    </row>
    <row r="37" spans="2:10" ht="17.25">
      <c r="B37" s="464">
        <v>17</v>
      </c>
      <c r="C37" s="716" t="s">
        <v>40</v>
      </c>
      <c r="D37" s="62">
        <v>44900</v>
      </c>
      <c r="E37" s="62">
        <v>25228</v>
      </c>
      <c r="F37" s="62">
        <v>5610</v>
      </c>
      <c r="G37" s="63">
        <f t="shared" si="0"/>
        <v>0.77976851117805612</v>
      </c>
      <c r="H37" s="63" t="s">
        <v>109</v>
      </c>
      <c r="I37" s="62">
        <v>106119</v>
      </c>
      <c r="J37" s="7"/>
    </row>
    <row r="38" spans="2:10" ht="17.25">
      <c r="B38" s="464">
        <v>18</v>
      </c>
      <c r="C38" s="716" t="s">
        <v>21</v>
      </c>
      <c r="D38" s="62">
        <v>42216</v>
      </c>
      <c r="E38" s="62">
        <v>24942</v>
      </c>
      <c r="F38" s="62">
        <v>24035</v>
      </c>
      <c r="G38" s="63">
        <f t="shared" si="0"/>
        <v>0.69256675487130148</v>
      </c>
      <c r="H38" s="63">
        <f t="shared" ref="H38:H61" si="2">D38/F38-1</f>
        <v>0.75643852714790927</v>
      </c>
      <c r="I38" s="62">
        <v>141496</v>
      </c>
      <c r="J38" s="7"/>
    </row>
    <row r="39" spans="2:10" ht="17.25">
      <c r="B39" s="464">
        <v>19</v>
      </c>
      <c r="C39" s="716" t="s">
        <v>41</v>
      </c>
      <c r="D39" s="62">
        <v>38082</v>
      </c>
      <c r="E39" s="62">
        <v>18273</v>
      </c>
      <c r="F39" s="62">
        <v>9046</v>
      </c>
      <c r="G39" s="63">
        <f t="shared" si="0"/>
        <v>1.0840584468888523</v>
      </c>
      <c r="H39" s="63">
        <f t="shared" si="2"/>
        <v>3.2098164934777804</v>
      </c>
      <c r="I39" s="62">
        <v>105292</v>
      </c>
      <c r="J39" s="7"/>
    </row>
    <row r="40" spans="2:10" ht="17.25">
      <c r="B40" s="464">
        <v>20</v>
      </c>
      <c r="C40" s="716" t="s">
        <v>36</v>
      </c>
      <c r="D40" s="62">
        <v>35294</v>
      </c>
      <c r="E40" s="62">
        <v>27746</v>
      </c>
      <c r="F40" s="62">
        <v>8544</v>
      </c>
      <c r="G40" s="63">
        <f t="shared" si="0"/>
        <v>0.27203921285951127</v>
      </c>
      <c r="H40" s="63">
        <f t="shared" si="2"/>
        <v>3.1308520599250933</v>
      </c>
      <c r="I40" s="62">
        <v>100615</v>
      </c>
      <c r="J40" s="7"/>
    </row>
    <row r="41" spans="2:10" ht="17.25">
      <c r="B41" s="464">
        <v>21</v>
      </c>
      <c r="C41" s="716" t="s">
        <v>32</v>
      </c>
      <c r="D41" s="62">
        <v>29764</v>
      </c>
      <c r="E41" s="62">
        <v>14920</v>
      </c>
      <c r="F41" s="62">
        <v>6400</v>
      </c>
      <c r="G41" s="63">
        <f t="shared" si="0"/>
        <v>0.99490616621983907</v>
      </c>
      <c r="H41" s="63">
        <f t="shared" si="2"/>
        <v>3.6506249999999998</v>
      </c>
      <c r="I41" s="62">
        <v>70946</v>
      </c>
      <c r="J41" s="7"/>
    </row>
    <row r="42" spans="2:10" ht="17.25">
      <c r="B42" s="464">
        <v>22</v>
      </c>
      <c r="C42" s="716" t="s">
        <v>73</v>
      </c>
      <c r="D42" s="62">
        <v>27892</v>
      </c>
      <c r="E42" s="62">
        <v>29112</v>
      </c>
      <c r="F42" s="62">
        <v>12525</v>
      </c>
      <c r="G42" s="63">
        <f t="shared" si="0"/>
        <v>-4.1907117339928579E-2</v>
      </c>
      <c r="H42" s="63">
        <f t="shared" si="2"/>
        <v>1.2269061876247505</v>
      </c>
      <c r="I42" s="62">
        <v>124736</v>
      </c>
      <c r="J42" s="7"/>
    </row>
    <row r="43" spans="2:10" ht="17.25">
      <c r="B43" s="464">
        <v>23</v>
      </c>
      <c r="C43" s="716" t="s">
        <v>11</v>
      </c>
      <c r="D43" s="62">
        <v>21837</v>
      </c>
      <c r="E43" s="62">
        <v>12073</v>
      </c>
      <c r="F43" s="62">
        <v>1684</v>
      </c>
      <c r="G43" s="63">
        <f t="shared" si="0"/>
        <v>0.8087467903586516</v>
      </c>
      <c r="H43" s="63">
        <f t="shared" si="2"/>
        <v>11.967339667458432</v>
      </c>
      <c r="I43" s="62">
        <v>85807</v>
      </c>
      <c r="J43" s="7"/>
    </row>
    <row r="44" spans="2:10" ht="17.25">
      <c r="B44" s="464">
        <v>24</v>
      </c>
      <c r="C44" s="716" t="s">
        <v>79</v>
      </c>
      <c r="D44" s="62">
        <v>17059</v>
      </c>
      <c r="E44" s="62">
        <v>28666</v>
      </c>
      <c r="F44" s="62">
        <v>6073</v>
      </c>
      <c r="G44" s="63">
        <f t="shared" si="0"/>
        <v>-0.40490476522709828</v>
      </c>
      <c r="H44" s="63">
        <f t="shared" si="2"/>
        <v>1.8089906141939731</v>
      </c>
      <c r="I44" s="62">
        <v>97878</v>
      </c>
      <c r="J44" s="7"/>
    </row>
    <row r="45" spans="2:10" ht="17.25">
      <c r="B45" s="464">
        <v>25</v>
      </c>
      <c r="C45" s="716" t="s">
        <v>14</v>
      </c>
      <c r="D45" s="62">
        <v>16845</v>
      </c>
      <c r="E45" s="62">
        <v>8566</v>
      </c>
      <c r="F45" s="62">
        <v>7291</v>
      </c>
      <c r="G45" s="63">
        <f t="shared" si="0"/>
        <v>0.96649544711650703</v>
      </c>
      <c r="H45" s="63">
        <f t="shared" si="2"/>
        <v>1.3103826635578111</v>
      </c>
      <c r="I45" s="62">
        <v>40828</v>
      </c>
      <c r="J45" s="7"/>
    </row>
    <row r="46" spans="2:10" ht="15" customHeight="1">
      <c r="B46" s="464">
        <v>26</v>
      </c>
      <c r="C46" s="716" t="s">
        <v>72</v>
      </c>
      <c r="D46" s="62">
        <v>16470</v>
      </c>
      <c r="E46" s="62">
        <v>17112</v>
      </c>
      <c r="F46" s="62">
        <v>95339</v>
      </c>
      <c r="G46" s="63">
        <f t="shared" si="0"/>
        <v>-3.7517531556802264E-2</v>
      </c>
      <c r="H46" s="63">
        <f t="shared" si="2"/>
        <v>-0.82724803071146125</v>
      </c>
      <c r="I46" s="62">
        <v>73487</v>
      </c>
      <c r="J46" s="7"/>
    </row>
    <row r="47" spans="2:10" ht="17.25">
      <c r="B47" s="464">
        <v>27</v>
      </c>
      <c r="C47" s="716" t="s">
        <v>31</v>
      </c>
      <c r="D47" s="62">
        <v>16379</v>
      </c>
      <c r="E47" s="62">
        <v>8087</v>
      </c>
      <c r="F47" s="62">
        <v>5674</v>
      </c>
      <c r="G47" s="63">
        <f t="shared" si="0"/>
        <v>1.0253493260788922</v>
      </c>
      <c r="H47" s="63">
        <f t="shared" si="2"/>
        <v>1.8866760662671838</v>
      </c>
      <c r="I47" s="62">
        <v>48387</v>
      </c>
      <c r="J47" s="7"/>
    </row>
    <row r="48" spans="2:10" ht="17.25">
      <c r="B48" s="464">
        <v>28</v>
      </c>
      <c r="C48" s="716" t="s">
        <v>29</v>
      </c>
      <c r="D48" s="62">
        <v>15398</v>
      </c>
      <c r="E48" s="62">
        <v>8018</v>
      </c>
      <c r="F48" s="62">
        <v>6417</v>
      </c>
      <c r="G48" s="63">
        <f t="shared" si="0"/>
        <v>0.92042903467198811</v>
      </c>
      <c r="H48" s="63">
        <f t="shared" si="2"/>
        <v>1.3995636590306999</v>
      </c>
      <c r="I48" s="62">
        <v>59161</v>
      </c>
      <c r="J48" s="7"/>
    </row>
    <row r="49" spans="2:10" ht="17.25">
      <c r="B49" s="464">
        <v>29</v>
      </c>
      <c r="C49" s="716" t="s">
        <v>26</v>
      </c>
      <c r="D49" s="62">
        <v>14060</v>
      </c>
      <c r="E49" s="62">
        <v>10457</v>
      </c>
      <c r="F49" s="62">
        <v>5029</v>
      </c>
      <c r="G49" s="63">
        <f t="shared" si="0"/>
        <v>0.34455388734818793</v>
      </c>
      <c r="H49" s="63">
        <f t="shared" si="2"/>
        <v>1.7957844501889042</v>
      </c>
      <c r="I49" s="62">
        <v>45554</v>
      </c>
      <c r="J49" s="7"/>
    </row>
    <row r="50" spans="2:10" ht="17.25">
      <c r="B50" s="464">
        <v>30</v>
      </c>
      <c r="C50" s="716" t="s">
        <v>24</v>
      </c>
      <c r="D50" s="62">
        <v>13936</v>
      </c>
      <c r="E50" s="62">
        <v>7455</v>
      </c>
      <c r="F50" s="62">
        <v>5909</v>
      </c>
      <c r="G50" s="63">
        <f t="shared" si="0"/>
        <v>0.86934942991281017</v>
      </c>
      <c r="H50" s="63">
        <f t="shared" si="2"/>
        <v>1.3584362836351329</v>
      </c>
      <c r="I50" s="62">
        <v>43419</v>
      </c>
      <c r="J50" s="7"/>
    </row>
    <row r="51" spans="2:10" ht="17.25">
      <c r="B51" s="464">
        <v>31</v>
      </c>
      <c r="C51" s="716" t="s">
        <v>53</v>
      </c>
      <c r="D51" s="62">
        <v>12996</v>
      </c>
      <c r="E51" s="62">
        <v>15006</v>
      </c>
      <c r="F51" s="62">
        <v>7930</v>
      </c>
      <c r="G51" s="63">
        <f t="shared" si="0"/>
        <v>-0.13394642143142743</v>
      </c>
      <c r="H51" s="63">
        <f t="shared" si="2"/>
        <v>0.63883984867591415</v>
      </c>
      <c r="I51" s="62">
        <v>70473</v>
      </c>
      <c r="J51" s="7"/>
    </row>
    <row r="52" spans="2:10" s="337" customFormat="1" ht="17.25">
      <c r="B52" s="464">
        <v>32</v>
      </c>
      <c r="C52" s="717" t="s">
        <v>76</v>
      </c>
      <c r="D52" s="322">
        <v>10590</v>
      </c>
      <c r="E52" s="322">
        <v>2666</v>
      </c>
      <c r="F52" s="322">
        <v>4148</v>
      </c>
      <c r="G52" s="63">
        <f t="shared" si="0"/>
        <v>2.9722430607651913</v>
      </c>
      <c r="H52" s="63">
        <f t="shared" si="2"/>
        <v>1.5530376084860174</v>
      </c>
      <c r="I52" s="62">
        <v>26514</v>
      </c>
      <c r="J52" s="7"/>
    </row>
    <row r="53" spans="2:10" ht="34.5" customHeight="1">
      <c r="B53" s="464">
        <v>33</v>
      </c>
      <c r="C53" s="716" t="s">
        <v>33</v>
      </c>
      <c r="D53" s="62">
        <v>10157</v>
      </c>
      <c r="E53" s="62">
        <v>3055</v>
      </c>
      <c r="F53" s="62">
        <v>834</v>
      </c>
      <c r="G53" s="63">
        <f t="shared" si="0"/>
        <v>2.3247135842880522</v>
      </c>
      <c r="H53" s="63">
        <f t="shared" si="2"/>
        <v>11.178657074340528</v>
      </c>
      <c r="I53" s="62">
        <v>18925</v>
      </c>
      <c r="J53" s="7"/>
    </row>
    <row r="54" spans="2:10" ht="27.75" customHeight="1">
      <c r="B54" s="464">
        <v>34</v>
      </c>
      <c r="C54" s="716" t="s">
        <v>75</v>
      </c>
      <c r="D54" s="62">
        <v>9481</v>
      </c>
      <c r="E54" s="62">
        <v>13033</v>
      </c>
      <c r="F54" s="62">
        <v>6699</v>
      </c>
      <c r="G54" s="63">
        <f t="shared" si="0"/>
        <v>-0.27253893961482389</v>
      </c>
      <c r="H54" s="63">
        <f t="shared" si="2"/>
        <v>0.41528586356172559</v>
      </c>
      <c r="I54" s="62">
        <v>39262</v>
      </c>
      <c r="J54" s="7"/>
    </row>
    <row r="55" spans="2:10" ht="17.25">
      <c r="B55" s="464">
        <v>35</v>
      </c>
      <c r="C55" s="716" t="s">
        <v>77</v>
      </c>
      <c r="D55" s="62">
        <v>9304</v>
      </c>
      <c r="E55" s="62">
        <v>3916</v>
      </c>
      <c r="F55" s="62">
        <v>1795</v>
      </c>
      <c r="G55" s="63">
        <f t="shared" si="0"/>
        <v>1.3758937691521962</v>
      </c>
      <c r="H55" s="63">
        <f t="shared" si="2"/>
        <v>4.1832869080779949</v>
      </c>
      <c r="I55" s="62">
        <v>23571</v>
      </c>
      <c r="J55" s="7"/>
    </row>
    <row r="56" spans="2:10" ht="17.25">
      <c r="B56" s="464">
        <v>36</v>
      </c>
      <c r="C56" s="716" t="s">
        <v>8</v>
      </c>
      <c r="D56" s="62">
        <v>7404</v>
      </c>
      <c r="E56" s="62">
        <v>1414</v>
      </c>
      <c r="F56" s="62">
        <v>4247</v>
      </c>
      <c r="G56" s="63">
        <f t="shared" si="0"/>
        <v>4.236209335219236</v>
      </c>
      <c r="H56" s="63">
        <f t="shared" si="2"/>
        <v>0.74334824582057912</v>
      </c>
      <c r="I56" s="62">
        <v>12935</v>
      </c>
      <c r="J56" s="7"/>
    </row>
    <row r="57" spans="2:10" ht="17.25">
      <c r="B57" s="464">
        <v>37</v>
      </c>
      <c r="C57" s="716" t="s">
        <v>78</v>
      </c>
      <c r="D57" s="62">
        <v>5974</v>
      </c>
      <c r="E57" s="62">
        <v>3288</v>
      </c>
      <c r="F57" s="62">
        <v>4384</v>
      </c>
      <c r="G57" s="63">
        <f t="shared" si="0"/>
        <v>0.81690997566909984</v>
      </c>
      <c r="H57" s="63">
        <f t="shared" si="2"/>
        <v>0.36268248175182483</v>
      </c>
      <c r="I57" s="62">
        <v>14589</v>
      </c>
      <c r="J57" s="7"/>
    </row>
    <row r="58" spans="2:10" ht="17.25">
      <c r="B58" s="464">
        <v>38</v>
      </c>
      <c r="C58" s="716" t="s">
        <v>5</v>
      </c>
      <c r="D58" s="62">
        <v>5820</v>
      </c>
      <c r="E58" s="62">
        <v>5064</v>
      </c>
      <c r="F58" s="62">
        <v>2418</v>
      </c>
      <c r="G58" s="63">
        <f t="shared" si="0"/>
        <v>0.14928909952606628</v>
      </c>
      <c r="H58" s="63">
        <f t="shared" si="2"/>
        <v>1.4069478908188584</v>
      </c>
      <c r="I58" s="62">
        <v>19447</v>
      </c>
      <c r="J58" s="7"/>
    </row>
    <row r="59" spans="2:10" ht="17.25" customHeight="1">
      <c r="B59" s="464">
        <v>39</v>
      </c>
      <c r="C59" s="716" t="s">
        <v>20</v>
      </c>
      <c r="D59" s="62">
        <v>5518</v>
      </c>
      <c r="E59" s="62">
        <v>2644</v>
      </c>
      <c r="F59" s="62">
        <v>1398</v>
      </c>
      <c r="G59" s="63">
        <f t="shared" si="0"/>
        <v>1.0869894099848714</v>
      </c>
      <c r="H59" s="63">
        <f t="shared" si="2"/>
        <v>2.9470672389127324</v>
      </c>
      <c r="I59" s="62">
        <v>21359</v>
      </c>
      <c r="J59" s="7"/>
    </row>
    <row r="60" spans="2:10" ht="17.25">
      <c r="B60" s="464">
        <v>40</v>
      </c>
      <c r="C60" s="718" t="s">
        <v>22</v>
      </c>
      <c r="D60" s="323">
        <v>3051</v>
      </c>
      <c r="E60" s="323">
        <v>1752</v>
      </c>
      <c r="F60" s="323">
        <v>589</v>
      </c>
      <c r="G60" s="63">
        <f t="shared" si="0"/>
        <v>0.74143835616438358</v>
      </c>
      <c r="H60" s="63">
        <f t="shared" si="2"/>
        <v>4.1799660441426143</v>
      </c>
      <c r="I60" s="62">
        <v>7371</v>
      </c>
      <c r="J60" s="7"/>
    </row>
    <row r="61" spans="2:10" ht="17.25">
      <c r="B61" s="464">
        <v>41</v>
      </c>
      <c r="C61" s="718" t="s">
        <v>30</v>
      </c>
      <c r="D61" s="323">
        <v>301</v>
      </c>
      <c r="E61" s="323">
        <v>93</v>
      </c>
      <c r="F61" s="323">
        <v>83</v>
      </c>
      <c r="G61" s="63">
        <f t="shared" si="0"/>
        <v>2.236559139784946</v>
      </c>
      <c r="H61" s="63">
        <f t="shared" si="2"/>
        <v>2.6265060240963853</v>
      </c>
      <c r="I61" s="62">
        <v>663</v>
      </c>
      <c r="J61" s="7"/>
    </row>
  </sheetData>
  <mergeCells count="4">
    <mergeCell ref="G19:H19"/>
    <mergeCell ref="D19:F19"/>
    <mergeCell ref="G2:H2"/>
    <mergeCell ref="D2:F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1084764-F0A0-4B02-BB04-AD3AF591A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</sheetPr>
  <dimension ref="A2:J41"/>
  <sheetViews>
    <sheetView showGridLines="0" rightToLeft="1" zoomScaleNormal="100" workbookViewId="0">
      <selection activeCell="B5" sqref="B5"/>
    </sheetView>
  </sheetViews>
  <sheetFormatPr defaultRowHeight="15"/>
  <cols>
    <col min="1" max="1" width="5.140625" style="337" customWidth="1"/>
    <col min="2" max="2" width="17" customWidth="1"/>
    <col min="3" max="3" width="12.42578125" bestFit="1" customWidth="1"/>
    <col min="4" max="4" width="9.42578125" customWidth="1"/>
    <col min="5" max="5" width="15.42578125" bestFit="1" customWidth="1"/>
    <col min="6" max="6" width="12.42578125" bestFit="1" customWidth="1"/>
    <col min="7" max="7" width="14.28515625" bestFit="1" customWidth="1"/>
    <col min="8" max="8" width="23.42578125" style="31" customWidth="1"/>
    <col min="9" max="9" width="14.28515625" bestFit="1" customWidth="1"/>
    <col min="10" max="10" width="13.85546875" customWidth="1"/>
  </cols>
  <sheetData>
    <row r="2" spans="2:10" ht="18.75" customHeight="1">
      <c r="B2" s="312" t="s">
        <v>114</v>
      </c>
      <c r="C2" s="964" t="s">
        <v>897</v>
      </c>
      <c r="D2" s="965"/>
      <c r="E2" s="964" t="s">
        <v>1103</v>
      </c>
      <c r="F2" s="965"/>
      <c r="G2" s="964" t="s">
        <v>1300</v>
      </c>
      <c r="H2" s="965"/>
    </row>
    <row r="3" spans="2:10">
      <c r="B3" s="285"/>
      <c r="C3" s="279" t="s">
        <v>112</v>
      </c>
      <c r="D3" s="279" t="s">
        <v>113</v>
      </c>
      <c r="E3" s="279" t="s">
        <v>112</v>
      </c>
      <c r="F3" s="280" t="s">
        <v>113</v>
      </c>
      <c r="G3" s="279" t="s">
        <v>112</v>
      </c>
      <c r="H3" s="280" t="s">
        <v>113</v>
      </c>
    </row>
    <row r="4" spans="2:10" ht="15.75" customHeight="1">
      <c r="B4" s="286"/>
      <c r="C4" s="282" t="s">
        <v>651</v>
      </c>
      <c r="D4" s="282" t="s">
        <v>643</v>
      </c>
      <c r="E4" s="282" t="s">
        <v>651</v>
      </c>
      <c r="F4" s="283" t="s">
        <v>643</v>
      </c>
      <c r="G4" s="282" t="s">
        <v>651</v>
      </c>
      <c r="H4" s="283" t="s">
        <v>643</v>
      </c>
    </row>
    <row r="5" spans="2:10" ht="21" customHeight="1">
      <c r="B5" s="296" t="s">
        <v>812</v>
      </c>
      <c r="C5" s="129">
        <v>4246913</v>
      </c>
      <c r="D5" s="129">
        <v>657987</v>
      </c>
      <c r="E5" s="129">
        <v>4433250</v>
      </c>
      <c r="F5" s="208">
        <v>658103</v>
      </c>
      <c r="G5" s="129">
        <v>6274671</v>
      </c>
      <c r="H5" s="208">
        <v>689721</v>
      </c>
    </row>
    <row r="6" spans="2:10" ht="21" customHeight="1">
      <c r="B6" s="296" t="s">
        <v>784</v>
      </c>
      <c r="C6" s="129">
        <v>41771</v>
      </c>
      <c r="D6" s="129">
        <v>8</v>
      </c>
      <c r="E6" s="129">
        <v>7621</v>
      </c>
      <c r="F6" s="208">
        <v>205</v>
      </c>
      <c r="G6" s="129">
        <v>10603</v>
      </c>
      <c r="H6" s="208">
        <v>316</v>
      </c>
    </row>
    <row r="7" spans="2:10" ht="21" customHeight="1">
      <c r="B7" s="296" t="s">
        <v>785</v>
      </c>
      <c r="C7" s="129">
        <v>25434900</v>
      </c>
      <c r="D7" s="129">
        <v>10046</v>
      </c>
      <c r="E7" s="129">
        <v>20102840</v>
      </c>
      <c r="F7" s="208">
        <v>5060</v>
      </c>
      <c r="G7" s="129">
        <v>22871795</v>
      </c>
      <c r="H7" s="208">
        <v>7574</v>
      </c>
    </row>
    <row r="8" spans="2:10" ht="21" customHeight="1">
      <c r="B8" s="296" t="s">
        <v>786</v>
      </c>
      <c r="C8" s="129">
        <v>96820124</v>
      </c>
      <c r="D8" s="129">
        <v>1006</v>
      </c>
      <c r="E8" s="129">
        <v>1053173578</v>
      </c>
      <c r="F8" s="208">
        <v>18783</v>
      </c>
      <c r="G8" s="129">
        <v>1260103049</v>
      </c>
      <c r="H8" s="208">
        <v>23417</v>
      </c>
    </row>
    <row r="9" spans="2:10" ht="15.75">
      <c r="B9" s="313" t="s">
        <v>81</v>
      </c>
      <c r="C9" s="277">
        <v>499593014</v>
      </c>
      <c r="D9" s="277">
        <v>5002</v>
      </c>
      <c r="E9" s="277">
        <v>6022109</v>
      </c>
      <c r="F9" s="251">
        <v>3849</v>
      </c>
      <c r="G9" s="277">
        <v>7872678</v>
      </c>
      <c r="H9" s="251">
        <v>5830</v>
      </c>
    </row>
    <row r="10" spans="2:10" ht="15.75">
      <c r="B10" s="104" t="s">
        <v>42</v>
      </c>
      <c r="C10" s="532" t="s">
        <v>109</v>
      </c>
      <c r="D10" s="532">
        <v>674049</v>
      </c>
      <c r="E10" s="532" t="s">
        <v>109</v>
      </c>
      <c r="F10" s="533">
        <v>686000</v>
      </c>
      <c r="G10" s="532" t="s">
        <v>109</v>
      </c>
      <c r="H10" s="533">
        <v>726858</v>
      </c>
    </row>
    <row r="11" spans="2:10">
      <c r="B11" s="34"/>
      <c r="C11" s="34"/>
      <c r="D11" s="34"/>
      <c r="E11" s="34"/>
      <c r="F11" s="34"/>
      <c r="G11" s="422"/>
      <c r="H11" s="422"/>
    </row>
    <row r="12" spans="2:10">
      <c r="B12" s="34"/>
      <c r="C12" s="34"/>
      <c r="D12" s="34"/>
      <c r="E12" s="34"/>
      <c r="F12" s="34"/>
      <c r="G12" s="422"/>
      <c r="H12" s="422"/>
    </row>
    <row r="13" spans="2:10" ht="18.75" customHeight="1">
      <c r="B13" s="34"/>
      <c r="C13" s="34"/>
      <c r="D13" s="34"/>
      <c r="E13" s="34"/>
      <c r="F13" s="34"/>
      <c r="G13" s="34"/>
      <c r="H13" s="110"/>
    </row>
    <row r="14" spans="2:10" ht="18.75" customHeight="1">
      <c r="B14" s="284" t="s">
        <v>115</v>
      </c>
      <c r="C14" s="966" t="s">
        <v>897</v>
      </c>
      <c r="D14" s="967"/>
      <c r="E14" s="964" t="s">
        <v>1103</v>
      </c>
      <c r="F14" s="965"/>
      <c r="G14" s="964" t="s">
        <v>1301</v>
      </c>
      <c r="H14" s="965"/>
    </row>
    <row r="15" spans="2:10" ht="19.5" customHeight="1">
      <c r="B15" s="278"/>
      <c r="C15" s="279" t="s">
        <v>112</v>
      </c>
      <c r="D15" s="280" t="s">
        <v>113</v>
      </c>
      <c r="E15" s="279" t="s">
        <v>112</v>
      </c>
      <c r="F15" s="280" t="s">
        <v>113</v>
      </c>
      <c r="G15" s="279" t="s">
        <v>112</v>
      </c>
      <c r="H15" s="280" t="s">
        <v>113</v>
      </c>
    </row>
    <row r="16" spans="2:10" ht="19.5" customHeight="1">
      <c r="B16" s="281"/>
      <c r="C16" s="282" t="s">
        <v>652</v>
      </c>
      <c r="D16" s="283" t="s">
        <v>644</v>
      </c>
      <c r="E16" s="282" t="s">
        <v>675</v>
      </c>
      <c r="F16" s="283" t="s">
        <v>643</v>
      </c>
      <c r="G16" s="282" t="s">
        <v>675</v>
      </c>
      <c r="H16" s="283" t="s">
        <v>643</v>
      </c>
      <c r="J16" s="6"/>
    </row>
    <row r="17" spans="2:10" ht="19.5" customHeight="1">
      <c r="B17" s="296" t="s">
        <v>116</v>
      </c>
      <c r="C17" s="129">
        <v>2969829</v>
      </c>
      <c r="D17" s="208">
        <v>33090</v>
      </c>
      <c r="E17" s="129">
        <v>1086258</v>
      </c>
      <c r="F17" s="208">
        <v>16319</v>
      </c>
      <c r="G17" s="129">
        <v>1257607</v>
      </c>
      <c r="H17" s="208">
        <v>19839</v>
      </c>
    </row>
    <row r="18" spans="2:10" ht="19.5" customHeight="1">
      <c r="B18" s="296" t="s">
        <v>117</v>
      </c>
      <c r="C18" s="129">
        <v>8760286</v>
      </c>
      <c r="D18" s="208">
        <v>204983</v>
      </c>
      <c r="E18" s="129">
        <v>3248107</v>
      </c>
      <c r="F18" s="208">
        <v>108308</v>
      </c>
      <c r="G18" s="129">
        <v>3828145</v>
      </c>
      <c r="H18" s="208">
        <v>134113</v>
      </c>
    </row>
    <row r="19" spans="2:10" ht="19.5" customHeight="1">
      <c r="B19" s="296" t="s">
        <v>616</v>
      </c>
      <c r="C19" s="129">
        <v>14761811</v>
      </c>
      <c r="D19" s="208">
        <v>256347</v>
      </c>
      <c r="E19" s="129">
        <v>7259852</v>
      </c>
      <c r="F19" s="208">
        <v>173464</v>
      </c>
      <c r="G19" s="129">
        <v>8427762</v>
      </c>
      <c r="H19" s="208">
        <v>220153</v>
      </c>
    </row>
    <row r="20" spans="2:10" ht="15.75">
      <c r="B20" s="296" t="s">
        <v>118</v>
      </c>
      <c r="C20" s="129">
        <v>170531</v>
      </c>
      <c r="D20" s="208">
        <v>4377</v>
      </c>
      <c r="E20" s="129">
        <v>52258</v>
      </c>
      <c r="F20" s="208">
        <v>2051</v>
      </c>
      <c r="G20" s="129">
        <v>53671</v>
      </c>
      <c r="H20" s="208">
        <v>2141</v>
      </c>
    </row>
    <row r="21" spans="2:10" ht="15.75">
      <c r="B21" s="398" t="s">
        <v>119</v>
      </c>
      <c r="C21" s="534">
        <v>26662457</v>
      </c>
      <c r="D21" s="533">
        <v>498797</v>
      </c>
      <c r="E21" s="534">
        <v>11646474</v>
      </c>
      <c r="F21" s="533">
        <v>300142</v>
      </c>
      <c r="G21" s="534">
        <v>13567184</v>
      </c>
      <c r="H21" s="533">
        <v>376246</v>
      </c>
    </row>
    <row r="22" spans="2:10" ht="18" customHeight="1">
      <c r="G22" s="6"/>
      <c r="H22" s="421"/>
      <c r="I22" s="30"/>
      <c r="J22" s="30"/>
    </row>
    <row r="23" spans="2:10" ht="26.25" customHeight="1">
      <c r="G23" s="6"/>
      <c r="H23" s="421"/>
    </row>
    <row r="24" spans="2:10" ht="15.75" customHeight="1">
      <c r="B24" s="33" t="s">
        <v>617</v>
      </c>
      <c r="C24" s="30"/>
      <c r="D24" s="30"/>
      <c r="E24" s="30"/>
      <c r="F24" s="30"/>
      <c r="G24" s="30"/>
      <c r="H24" s="421"/>
    </row>
    <row r="25" spans="2:10" ht="15.75" customHeight="1">
      <c r="B25" s="518" t="s">
        <v>111</v>
      </c>
      <c r="C25" s="519"/>
      <c r="D25" s="520" t="s">
        <v>120</v>
      </c>
      <c r="E25" s="972" t="s">
        <v>897</v>
      </c>
      <c r="F25" s="973"/>
      <c r="G25" s="962" t="s">
        <v>1104</v>
      </c>
      <c r="H25" s="963"/>
      <c r="I25" s="962" t="s">
        <v>1301</v>
      </c>
      <c r="J25" s="963"/>
    </row>
    <row r="26" spans="2:10" ht="31.5">
      <c r="B26" s="525"/>
      <c r="C26" s="207"/>
      <c r="D26" s="207"/>
      <c r="E26" s="526" t="s">
        <v>112</v>
      </c>
      <c r="F26" s="527" t="s">
        <v>121</v>
      </c>
      <c r="G26" s="526" t="s">
        <v>112</v>
      </c>
      <c r="H26" s="527" t="s">
        <v>121</v>
      </c>
      <c r="I26" s="526" t="s">
        <v>112</v>
      </c>
      <c r="J26" s="527" t="s">
        <v>121</v>
      </c>
    </row>
    <row r="27" spans="2:10" ht="18">
      <c r="B27" s="536" t="s">
        <v>122</v>
      </c>
      <c r="C27" s="537" t="s">
        <v>1004</v>
      </c>
      <c r="D27" s="537" t="s">
        <v>123</v>
      </c>
      <c r="E27" s="545" t="s">
        <v>109</v>
      </c>
      <c r="F27" s="546" t="s">
        <v>109</v>
      </c>
      <c r="G27" s="547">
        <v>1201821</v>
      </c>
      <c r="H27" s="695">
        <v>32447</v>
      </c>
      <c r="I27" s="547">
        <v>1407467</v>
      </c>
      <c r="J27" s="548">
        <v>42005</v>
      </c>
    </row>
    <row r="28" spans="2:10" ht="18.75" thickBot="1">
      <c r="B28" s="536" t="s">
        <v>617</v>
      </c>
      <c r="C28" s="539" t="s">
        <v>124</v>
      </c>
      <c r="D28" s="540" t="s">
        <v>1005</v>
      </c>
      <c r="E28" s="547">
        <v>2677928</v>
      </c>
      <c r="F28" s="548">
        <v>44966</v>
      </c>
      <c r="G28" s="549">
        <v>1755000</v>
      </c>
      <c r="H28" s="550">
        <v>443</v>
      </c>
      <c r="I28" s="549">
        <v>1868500</v>
      </c>
      <c r="J28" s="550">
        <v>465</v>
      </c>
    </row>
    <row r="29" spans="2:10" ht="17.25" customHeight="1" thickTop="1">
      <c r="B29" s="522" t="s">
        <v>42</v>
      </c>
      <c r="C29" s="535"/>
      <c r="D29" s="535"/>
      <c r="E29" s="551" t="s">
        <v>109</v>
      </c>
      <c r="F29" s="552">
        <v>44966</v>
      </c>
      <c r="G29" s="551"/>
      <c r="H29" s="552">
        <v>32890</v>
      </c>
      <c r="I29" s="551"/>
      <c r="J29" s="552">
        <v>42470</v>
      </c>
    </row>
    <row r="30" spans="2:10" ht="29.25" customHeight="1">
      <c r="B30" s="970" t="s">
        <v>1006</v>
      </c>
      <c r="C30" s="970"/>
      <c r="D30" s="970"/>
      <c r="E30" s="530"/>
      <c r="F30" s="530"/>
      <c r="G30" s="530"/>
      <c r="H30" s="530"/>
      <c r="I30" s="496"/>
      <c r="J30" s="678"/>
    </row>
    <row r="31" spans="2:10" ht="15" customHeight="1">
      <c r="B31" s="971" t="s">
        <v>1007</v>
      </c>
      <c r="C31" s="971"/>
      <c r="D31" s="971"/>
      <c r="E31" s="971"/>
      <c r="F31" s="496"/>
      <c r="G31" s="496"/>
      <c r="H31" s="496"/>
      <c r="I31" s="495"/>
      <c r="J31" s="495"/>
    </row>
    <row r="32" spans="2:10" ht="16.5">
      <c r="B32" s="495"/>
      <c r="C32" s="495"/>
      <c r="D32" s="495"/>
      <c r="E32" s="495"/>
      <c r="F32" s="495"/>
      <c r="G32" s="495"/>
      <c r="H32" s="495"/>
    </row>
    <row r="33" spans="2:10" ht="15.75" customHeight="1"/>
    <row r="34" spans="2:10" ht="15.75" customHeight="1">
      <c r="B34" s="528" t="s">
        <v>111</v>
      </c>
      <c r="C34" s="519"/>
      <c r="D34" s="520" t="s">
        <v>120</v>
      </c>
      <c r="E34" s="968" t="s">
        <v>897</v>
      </c>
      <c r="F34" s="968"/>
      <c r="G34" s="969" t="s">
        <v>1104</v>
      </c>
      <c r="H34" s="963"/>
      <c r="I34" s="969" t="s">
        <v>1301</v>
      </c>
      <c r="J34" s="963"/>
    </row>
    <row r="35" spans="2:10" ht="31.5">
      <c r="B35" s="529"/>
      <c r="C35" s="521"/>
      <c r="D35" s="521"/>
      <c r="E35" s="523" t="s">
        <v>112</v>
      </c>
      <c r="F35" s="524" t="s">
        <v>121</v>
      </c>
      <c r="G35" s="523" t="s">
        <v>112</v>
      </c>
      <c r="H35" s="524" t="s">
        <v>121</v>
      </c>
      <c r="I35" s="523" t="s">
        <v>112</v>
      </c>
      <c r="J35" s="524" t="s">
        <v>121</v>
      </c>
    </row>
    <row r="36" spans="2:10" ht="18" customHeight="1">
      <c r="B36" s="538" t="s">
        <v>1008</v>
      </c>
      <c r="C36" s="959" t="s">
        <v>1009</v>
      </c>
      <c r="D36" s="537" t="s">
        <v>676</v>
      </c>
      <c r="E36" s="547">
        <v>632418585</v>
      </c>
      <c r="F36" s="960">
        <v>3795</v>
      </c>
      <c r="G36" s="547">
        <v>20020390</v>
      </c>
      <c r="H36" s="961">
        <v>442</v>
      </c>
      <c r="I36" s="547">
        <v>22295390</v>
      </c>
      <c r="J36" s="961">
        <v>461</v>
      </c>
    </row>
    <row r="37" spans="2:10" ht="18" customHeight="1">
      <c r="B37" s="538" t="s">
        <v>617</v>
      </c>
      <c r="C37" s="959"/>
      <c r="D37" s="543" t="s">
        <v>1005</v>
      </c>
      <c r="E37" s="547">
        <v>11795751680</v>
      </c>
      <c r="F37" s="960"/>
      <c r="G37" s="547">
        <v>1248269360</v>
      </c>
      <c r="H37" s="961"/>
      <c r="I37" s="547">
        <v>1302869360</v>
      </c>
      <c r="J37" s="961"/>
    </row>
    <row r="38" spans="2:10" ht="18">
      <c r="B38" s="544"/>
      <c r="C38" s="537" t="s">
        <v>677</v>
      </c>
      <c r="D38" s="537" t="s">
        <v>676</v>
      </c>
      <c r="E38" s="549">
        <v>8044003</v>
      </c>
      <c r="F38" s="553">
        <v>25364</v>
      </c>
      <c r="G38" s="549">
        <v>1157090</v>
      </c>
      <c r="H38" s="553">
        <v>3856</v>
      </c>
      <c r="I38" s="549">
        <v>1365019</v>
      </c>
      <c r="J38" s="553">
        <v>4723</v>
      </c>
    </row>
    <row r="39" spans="2:10" ht="15" customHeight="1">
      <c r="B39" s="157" t="s">
        <v>42</v>
      </c>
      <c r="C39" s="541"/>
      <c r="D39" s="542"/>
      <c r="E39" s="554" t="s">
        <v>109</v>
      </c>
      <c r="F39" s="555">
        <v>29159</v>
      </c>
      <c r="G39" s="554" t="s">
        <v>109</v>
      </c>
      <c r="H39" s="556">
        <v>4298</v>
      </c>
      <c r="I39" s="554"/>
      <c r="J39" s="556">
        <v>5184</v>
      </c>
    </row>
    <row r="40" spans="2:10">
      <c r="B40" s="531"/>
      <c r="C40" s="531"/>
      <c r="D40" s="531"/>
      <c r="E40" s="531"/>
      <c r="F40" s="531"/>
      <c r="G40" s="531"/>
      <c r="H40" s="531"/>
      <c r="J40" s="6"/>
    </row>
    <row r="41" spans="2:10">
      <c r="H41" s="421"/>
      <c r="I41" s="6"/>
      <c r="J41" s="6"/>
    </row>
  </sheetData>
  <mergeCells count="18">
    <mergeCell ref="C2:D2"/>
    <mergeCell ref="E2:F2"/>
    <mergeCell ref="G2:H2"/>
    <mergeCell ref="E25:F25"/>
    <mergeCell ref="G25:H25"/>
    <mergeCell ref="C36:C37"/>
    <mergeCell ref="F36:F37"/>
    <mergeCell ref="H36:H37"/>
    <mergeCell ref="I25:J25"/>
    <mergeCell ref="E14:F14"/>
    <mergeCell ref="C14:D14"/>
    <mergeCell ref="G14:H14"/>
    <mergeCell ref="E34:F34"/>
    <mergeCell ref="G34:H34"/>
    <mergeCell ref="I34:J34"/>
    <mergeCell ref="J36:J37"/>
    <mergeCell ref="B30:D30"/>
    <mergeCell ref="B31:E3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2" tint="-0.249977111117893"/>
  </sheetPr>
  <dimension ref="A2:H23"/>
  <sheetViews>
    <sheetView showGridLines="0" rightToLeft="1" zoomScaleNormal="100" workbookViewId="0">
      <selection activeCell="A8" sqref="A8"/>
    </sheetView>
  </sheetViews>
  <sheetFormatPr defaultRowHeight="15"/>
  <cols>
    <col min="1" max="1" width="9" style="1"/>
    <col min="2" max="2" width="11.85546875" style="1" customWidth="1"/>
    <col min="3" max="3" width="18.85546875" style="1" bestFit="1" customWidth="1"/>
    <col min="4" max="4" width="10.42578125" style="1" bestFit="1" customWidth="1"/>
    <col min="5" max="5" width="10.42578125" style="1" customWidth="1"/>
    <col min="6" max="6" width="10.42578125" style="1" bestFit="1" customWidth="1"/>
    <col min="7" max="7" width="12.140625" style="1" bestFit="1" customWidth="1"/>
    <col min="8" max="8" width="16.5703125" style="1" bestFit="1" customWidth="1"/>
    <col min="10" max="10" width="19.85546875" bestFit="1" customWidth="1"/>
  </cols>
  <sheetData>
    <row r="2" spans="2:8" ht="24" customHeight="1">
      <c r="B2" s="260" t="s">
        <v>45</v>
      </c>
      <c r="C2" s="261" t="s">
        <v>82</v>
      </c>
      <c r="D2" s="897" t="s">
        <v>43</v>
      </c>
      <c r="E2" s="897"/>
      <c r="F2" s="897"/>
      <c r="G2" s="897" t="s">
        <v>61</v>
      </c>
      <c r="H2" s="896"/>
    </row>
    <row r="3" spans="2:8" ht="25.5" customHeight="1">
      <c r="B3" s="269"/>
      <c r="C3" s="263"/>
      <c r="D3" s="287" t="s">
        <v>1271</v>
      </c>
      <c r="E3" s="287" t="s">
        <v>1100</v>
      </c>
      <c r="F3" s="287" t="s">
        <v>841</v>
      </c>
      <c r="G3" s="166" t="s">
        <v>44</v>
      </c>
      <c r="H3" s="195" t="s">
        <v>932</v>
      </c>
    </row>
    <row r="4" spans="2:8" ht="30" customHeight="1">
      <c r="B4" s="893" t="s">
        <v>46</v>
      </c>
      <c r="C4" s="35" t="s">
        <v>579</v>
      </c>
      <c r="D4" s="248">
        <v>160538.23000000001</v>
      </c>
      <c r="E4" s="248">
        <v>136910.603</v>
      </c>
      <c r="F4" s="248">
        <v>96289.987200000003</v>
      </c>
      <c r="G4" s="289">
        <f>D4/E4-1</f>
        <v>0.1725770428459803</v>
      </c>
      <c r="H4" s="290">
        <f>D4/F4-1</f>
        <v>0.66723700634161065</v>
      </c>
    </row>
    <row r="5" spans="2:8" ht="17.25" customHeight="1">
      <c r="B5" s="893"/>
      <c r="C5" s="35" t="s">
        <v>87</v>
      </c>
      <c r="D5" s="248">
        <v>27930.500800000002</v>
      </c>
      <c r="E5" s="248">
        <v>20050.939600000002</v>
      </c>
      <c r="F5" s="248">
        <v>17271.356500000002</v>
      </c>
      <c r="G5" s="289">
        <f t="shared" ref="G5:G11" si="0">D5/E5-1</f>
        <v>0.39297715504564179</v>
      </c>
      <c r="H5" s="290">
        <f t="shared" ref="H5:H11" si="1">D5/F5-1</f>
        <v>0.6171573321412247</v>
      </c>
    </row>
    <row r="6" spans="2:8" ht="27.75" customHeight="1">
      <c r="B6" s="893"/>
      <c r="C6" s="35" t="s">
        <v>86</v>
      </c>
      <c r="D6" s="248">
        <v>46920.139799999997</v>
      </c>
      <c r="E6" s="248">
        <v>40140.760799999996</v>
      </c>
      <c r="F6" s="248">
        <v>30533.6188</v>
      </c>
      <c r="G6" s="289">
        <f t="shared" si="0"/>
        <v>0.16889014719422057</v>
      </c>
      <c r="H6" s="290">
        <f t="shared" si="1"/>
        <v>0.53667143443868492</v>
      </c>
    </row>
    <row r="7" spans="2:8" ht="25.5" customHeight="1">
      <c r="B7" s="893"/>
      <c r="C7" s="35" t="s">
        <v>580</v>
      </c>
      <c r="D7" s="248">
        <v>19740.047600000002</v>
      </c>
      <c r="E7" s="248">
        <v>14190.0818</v>
      </c>
      <c r="F7" s="248">
        <v>12854.6999</v>
      </c>
      <c r="G7" s="289">
        <f t="shared" si="0"/>
        <v>0.39111584261621402</v>
      </c>
      <c r="H7" s="290">
        <f t="shared" si="1"/>
        <v>0.53562881697456066</v>
      </c>
    </row>
    <row r="8" spans="2:8" ht="23.25" customHeight="1">
      <c r="B8" s="893"/>
      <c r="C8" s="35" t="s">
        <v>84</v>
      </c>
      <c r="D8" s="248">
        <v>7666.98909</v>
      </c>
      <c r="E8" s="248">
        <v>6801.3975499999997</v>
      </c>
      <c r="F8" s="248">
        <v>4292.6508199999998</v>
      </c>
      <c r="G8" s="289">
        <f t="shared" si="0"/>
        <v>0.12726671741162976</v>
      </c>
      <c r="H8" s="290">
        <f t="shared" si="1"/>
        <v>0.78607331727950802</v>
      </c>
    </row>
    <row r="9" spans="2:8" ht="21" customHeight="1">
      <c r="B9" s="893"/>
      <c r="C9" s="35" t="s">
        <v>85</v>
      </c>
      <c r="D9" s="248">
        <v>146264.02100000001</v>
      </c>
      <c r="E9" s="248">
        <v>125760.16800000001</v>
      </c>
      <c r="F9" s="248">
        <v>86081.770199999999</v>
      </c>
      <c r="G9" s="289">
        <f t="shared" si="0"/>
        <v>0.16303932577443758</v>
      </c>
      <c r="H9" s="290">
        <f t="shared" si="1"/>
        <v>0.69912887084192432</v>
      </c>
    </row>
    <row r="10" spans="2:8" ht="24.75" customHeight="1">
      <c r="B10" s="894"/>
      <c r="C10" s="262" t="s">
        <v>581</v>
      </c>
      <c r="D10" s="248">
        <v>6872.1514800000004</v>
      </c>
      <c r="E10" s="248">
        <v>5991.2206999999999</v>
      </c>
      <c r="F10" s="248">
        <v>4036.2802700000002</v>
      </c>
      <c r="G10" s="289">
        <f t="shared" si="0"/>
        <v>0.14703694357311869</v>
      </c>
      <c r="H10" s="290">
        <f t="shared" si="1"/>
        <v>0.70259521646151701</v>
      </c>
    </row>
    <row r="11" spans="2:8" ht="18">
      <c r="B11" s="259" t="s">
        <v>83</v>
      </c>
      <c r="C11" s="262" t="s">
        <v>89</v>
      </c>
      <c r="D11" s="291">
        <v>1878.67867</v>
      </c>
      <c r="E11" s="291">
        <v>1553.2737299999999</v>
      </c>
      <c r="F11" s="382">
        <v>1096.5999999999999</v>
      </c>
      <c r="G11" s="292">
        <f t="shared" si="0"/>
        <v>0.20949619742812509</v>
      </c>
      <c r="H11" s="293">
        <f t="shared" si="1"/>
        <v>0.71318499908809052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602"/>
  <sheetViews>
    <sheetView showGridLines="0" rightToLeft="1" zoomScaleNormal="100" workbookViewId="0">
      <selection activeCell="A583" sqref="A583"/>
    </sheetView>
  </sheetViews>
  <sheetFormatPr defaultColWidth="9.140625" defaultRowHeight="15"/>
  <cols>
    <col min="1" max="1" width="17.28515625" style="363" customWidth="1"/>
    <col min="2" max="2" width="15.42578125" style="363" customWidth="1"/>
    <col min="3" max="3" width="11.85546875" style="363" customWidth="1"/>
    <col min="4" max="4" width="6.5703125" style="352" customWidth="1"/>
    <col min="5" max="6" width="5.85546875" style="352" customWidth="1"/>
    <col min="7" max="16384" width="9.140625" style="352"/>
  </cols>
  <sheetData>
    <row r="1" spans="1:3">
      <c r="A1" s="356" t="s">
        <v>125</v>
      </c>
      <c r="B1" s="356" t="s">
        <v>89</v>
      </c>
      <c r="C1" s="357" t="s">
        <v>88</v>
      </c>
    </row>
    <row r="2" spans="1:3" hidden="1">
      <c r="A2" s="358" t="s">
        <v>126</v>
      </c>
      <c r="B2" s="359">
        <v>822.9</v>
      </c>
      <c r="C2" s="360">
        <v>81200.3</v>
      </c>
    </row>
    <row r="3" spans="1:3" hidden="1">
      <c r="A3" s="358" t="s">
        <v>127</v>
      </c>
      <c r="B3" s="359">
        <v>823.7</v>
      </c>
      <c r="C3" s="360">
        <v>81261</v>
      </c>
    </row>
    <row r="4" spans="1:3" hidden="1">
      <c r="A4" s="358" t="s">
        <v>128</v>
      </c>
      <c r="B4" s="359">
        <v>820.5</v>
      </c>
      <c r="C4" s="360">
        <v>80935.7</v>
      </c>
    </row>
    <row r="5" spans="1:3" hidden="1">
      <c r="A5" s="358" t="s">
        <v>129</v>
      </c>
      <c r="B5" s="359">
        <v>806.5</v>
      </c>
      <c r="C5" s="360">
        <v>80561.3</v>
      </c>
    </row>
    <row r="6" spans="1:3" hidden="1">
      <c r="A6" s="358" t="s">
        <v>130</v>
      </c>
      <c r="B6" s="359">
        <v>814.2</v>
      </c>
      <c r="C6" s="360">
        <v>81480.399999999994</v>
      </c>
    </row>
    <row r="7" spans="1:3" hidden="1">
      <c r="A7" s="358" t="s">
        <v>131</v>
      </c>
      <c r="B7" s="359">
        <v>809.5</v>
      </c>
      <c r="C7" s="360">
        <v>81536.899999999994</v>
      </c>
    </row>
    <row r="8" spans="1:3" hidden="1">
      <c r="A8" s="358" t="s">
        <v>132</v>
      </c>
      <c r="B8" s="359">
        <v>797.3</v>
      </c>
      <c r="C8" s="360">
        <v>80852.7</v>
      </c>
    </row>
    <row r="9" spans="1:3" hidden="1">
      <c r="A9" s="358" t="s">
        <v>133</v>
      </c>
      <c r="B9" s="359">
        <v>800.5</v>
      </c>
      <c r="C9" s="360">
        <v>80872.100000000006</v>
      </c>
    </row>
    <row r="10" spans="1:3" hidden="1">
      <c r="A10" s="358" t="s">
        <v>134</v>
      </c>
      <c r="B10" s="359">
        <v>808.6</v>
      </c>
      <c r="C10" s="360">
        <v>80965.8</v>
      </c>
    </row>
    <row r="11" spans="1:3" hidden="1">
      <c r="A11" s="358" t="s">
        <v>135</v>
      </c>
      <c r="B11" s="359">
        <v>807</v>
      </c>
      <c r="C11" s="360">
        <v>80752.7</v>
      </c>
    </row>
    <row r="12" spans="1:3" hidden="1">
      <c r="A12" s="358" t="s">
        <v>136</v>
      </c>
      <c r="B12" s="359">
        <v>811.6</v>
      </c>
      <c r="C12" s="360">
        <v>80654</v>
      </c>
    </row>
    <row r="13" spans="1:3" hidden="1">
      <c r="A13" s="358" t="s">
        <v>137</v>
      </c>
      <c r="B13" s="359">
        <v>805.2</v>
      </c>
      <c r="C13" s="360">
        <v>80280.7</v>
      </c>
    </row>
    <row r="14" spans="1:3" hidden="1">
      <c r="A14" s="358" t="s">
        <v>138</v>
      </c>
      <c r="B14" s="359">
        <v>802.9</v>
      </c>
      <c r="C14" s="360">
        <v>80262.399999999994</v>
      </c>
    </row>
    <row r="15" spans="1:3" hidden="1">
      <c r="A15" s="358" t="s">
        <v>139</v>
      </c>
      <c r="B15" s="359">
        <v>804.1</v>
      </c>
      <c r="C15" s="360">
        <v>80109.3</v>
      </c>
    </row>
    <row r="16" spans="1:3" hidden="1">
      <c r="A16" s="358" t="s">
        <v>140</v>
      </c>
      <c r="B16" s="359">
        <v>791.2</v>
      </c>
      <c r="C16" s="360">
        <v>79588.3</v>
      </c>
    </row>
    <row r="17" spans="1:3" hidden="1">
      <c r="A17" s="358" t="s">
        <v>141</v>
      </c>
      <c r="B17" s="359">
        <v>769.1</v>
      </c>
      <c r="C17" s="360">
        <v>77984.800000000003</v>
      </c>
    </row>
    <row r="18" spans="1:3" hidden="1">
      <c r="A18" s="358" t="s">
        <v>142</v>
      </c>
      <c r="B18" s="359">
        <v>758.5</v>
      </c>
      <c r="C18" s="360">
        <v>77516.2</v>
      </c>
    </row>
    <row r="19" spans="1:3" hidden="1">
      <c r="A19" s="358" t="s">
        <v>143</v>
      </c>
      <c r="B19" s="359">
        <v>774.4</v>
      </c>
      <c r="C19" s="360">
        <v>78435.399999999994</v>
      </c>
    </row>
    <row r="20" spans="1:3" hidden="1">
      <c r="A20" s="358" t="s">
        <v>144</v>
      </c>
      <c r="B20" s="359">
        <v>779.6</v>
      </c>
      <c r="C20" s="360">
        <v>78430.899999999994</v>
      </c>
    </row>
    <row r="21" spans="1:3" hidden="1">
      <c r="A21" s="358" t="s">
        <v>145</v>
      </c>
      <c r="B21" s="359">
        <v>792.9</v>
      </c>
      <c r="C21" s="360">
        <v>78269</v>
      </c>
    </row>
    <row r="22" spans="1:3" hidden="1">
      <c r="A22" s="358" t="s">
        <v>146</v>
      </c>
      <c r="B22" s="359">
        <v>794.6</v>
      </c>
      <c r="C22" s="360">
        <v>78281.7</v>
      </c>
    </row>
    <row r="23" spans="1:3" hidden="1">
      <c r="A23" s="358" t="s">
        <v>147</v>
      </c>
      <c r="B23" s="359">
        <v>795.4</v>
      </c>
      <c r="C23" s="360">
        <v>78448.3</v>
      </c>
    </row>
    <row r="24" spans="1:3" hidden="1">
      <c r="A24" s="358" t="s">
        <v>148</v>
      </c>
      <c r="B24" s="359">
        <v>801.8</v>
      </c>
      <c r="C24" s="360">
        <v>78688.399999999994</v>
      </c>
    </row>
    <row r="25" spans="1:3" hidden="1">
      <c r="A25" s="358" t="s">
        <v>149</v>
      </c>
      <c r="B25" s="359">
        <v>800.9</v>
      </c>
      <c r="C25" s="360">
        <v>78394.399999999994</v>
      </c>
    </row>
    <row r="26" spans="1:3" hidden="1">
      <c r="A26" s="358" t="s">
        <v>150</v>
      </c>
      <c r="B26" s="359">
        <v>802.2</v>
      </c>
      <c r="C26" s="360">
        <v>78404.7</v>
      </c>
    </row>
    <row r="27" spans="1:3" hidden="1">
      <c r="A27" s="358" t="s">
        <v>151</v>
      </c>
      <c r="B27" s="359">
        <v>800.5</v>
      </c>
      <c r="C27" s="360">
        <v>78414.600000000006</v>
      </c>
    </row>
    <row r="28" spans="1:3" hidden="1">
      <c r="A28" s="358" t="s">
        <v>152</v>
      </c>
      <c r="B28" s="359">
        <v>802.6</v>
      </c>
      <c r="C28" s="360">
        <v>78384.399999999994</v>
      </c>
    </row>
    <row r="29" spans="1:3" hidden="1">
      <c r="A29" s="358" t="s">
        <v>153</v>
      </c>
      <c r="B29" s="359">
        <v>800.2</v>
      </c>
      <c r="C29" s="360">
        <v>78285.399999999994</v>
      </c>
    </row>
    <row r="30" spans="1:3" hidden="1">
      <c r="A30" s="358" t="s">
        <v>154</v>
      </c>
      <c r="B30" s="359">
        <v>798.7</v>
      </c>
      <c r="C30" s="360">
        <v>78044.399999999994</v>
      </c>
    </row>
    <row r="31" spans="1:3" hidden="1">
      <c r="A31" s="358" t="s">
        <v>155</v>
      </c>
      <c r="B31" s="359">
        <v>798.5</v>
      </c>
      <c r="C31" s="360">
        <v>78033.8</v>
      </c>
    </row>
    <row r="32" spans="1:3" hidden="1">
      <c r="A32" s="358" t="s">
        <v>156</v>
      </c>
      <c r="B32" s="359">
        <v>796.4</v>
      </c>
      <c r="C32" s="360">
        <v>77423.899999999994</v>
      </c>
    </row>
    <row r="33" spans="1:3" hidden="1">
      <c r="A33" s="358" t="s">
        <v>157</v>
      </c>
      <c r="B33" s="359">
        <v>795.4</v>
      </c>
      <c r="C33" s="360">
        <v>77045.3</v>
      </c>
    </row>
    <row r="34" spans="1:3" hidden="1">
      <c r="A34" s="358" t="s">
        <v>158</v>
      </c>
      <c r="B34" s="359">
        <v>801.3</v>
      </c>
      <c r="C34" s="360">
        <v>77106</v>
      </c>
    </row>
    <row r="35" spans="1:3" hidden="1">
      <c r="A35" s="358" t="s">
        <v>159</v>
      </c>
      <c r="B35" s="359">
        <v>802.9</v>
      </c>
      <c r="C35" s="360">
        <v>76630.399999999994</v>
      </c>
    </row>
    <row r="36" spans="1:3" hidden="1">
      <c r="A36" s="358" t="s">
        <v>160</v>
      </c>
      <c r="B36" s="359">
        <v>794.1</v>
      </c>
      <c r="C36" s="360">
        <v>75982.600000000006</v>
      </c>
    </row>
    <row r="37" spans="1:3" hidden="1">
      <c r="A37" s="358" t="s">
        <v>161</v>
      </c>
      <c r="B37" s="359">
        <v>797.1</v>
      </c>
      <c r="C37" s="360">
        <v>76138.600000000006</v>
      </c>
    </row>
    <row r="38" spans="1:3" hidden="1">
      <c r="A38" s="358" t="s">
        <v>162</v>
      </c>
      <c r="B38" s="359">
        <v>799</v>
      </c>
      <c r="C38" s="360">
        <v>75863.199999999997</v>
      </c>
    </row>
    <row r="39" spans="1:3" hidden="1">
      <c r="A39" s="358" t="s">
        <v>163</v>
      </c>
      <c r="B39" s="359">
        <v>801.1</v>
      </c>
      <c r="C39" s="360">
        <v>75980.5</v>
      </c>
    </row>
    <row r="40" spans="1:3" hidden="1">
      <c r="A40" s="358" t="s">
        <v>164</v>
      </c>
      <c r="B40" s="359">
        <v>804.8</v>
      </c>
      <c r="C40" s="360">
        <v>76292.899999999994</v>
      </c>
    </row>
    <row r="41" spans="1:3" hidden="1">
      <c r="A41" s="358" t="s">
        <v>165</v>
      </c>
      <c r="B41" s="359">
        <v>818.4</v>
      </c>
      <c r="C41" s="360">
        <v>76413.3</v>
      </c>
    </row>
    <row r="42" spans="1:3" hidden="1">
      <c r="A42" s="358" t="s">
        <v>166</v>
      </c>
      <c r="B42" s="359">
        <v>812.4</v>
      </c>
      <c r="C42" s="360">
        <v>76448.3</v>
      </c>
    </row>
    <row r="43" spans="1:3" hidden="1">
      <c r="A43" s="358" t="s">
        <v>167</v>
      </c>
      <c r="B43" s="359">
        <v>814</v>
      </c>
      <c r="C43" s="360">
        <v>76613.899999999994</v>
      </c>
    </row>
    <row r="44" spans="1:3" hidden="1">
      <c r="A44" s="358" t="s">
        <v>168</v>
      </c>
      <c r="B44" s="359">
        <v>814.1</v>
      </c>
      <c r="C44" s="360">
        <v>76692.800000000003</v>
      </c>
    </row>
    <row r="45" spans="1:3" hidden="1">
      <c r="A45" s="358" t="s">
        <v>169</v>
      </c>
      <c r="B45" s="359">
        <v>817.2</v>
      </c>
      <c r="C45" s="360">
        <v>76853</v>
      </c>
    </row>
    <row r="46" spans="1:3" hidden="1">
      <c r="A46" s="358" t="s">
        <v>170</v>
      </c>
      <c r="B46" s="359">
        <v>825.3</v>
      </c>
      <c r="C46" s="360">
        <v>76690.600000000006</v>
      </c>
    </row>
    <row r="47" spans="1:3" hidden="1">
      <c r="A47" s="358" t="s">
        <v>171</v>
      </c>
      <c r="B47" s="359">
        <v>819.9</v>
      </c>
      <c r="C47" s="360">
        <v>76387</v>
      </c>
    </row>
    <row r="48" spans="1:3" hidden="1">
      <c r="A48" s="358" t="s">
        <v>172</v>
      </c>
      <c r="B48" s="359">
        <v>819.9</v>
      </c>
      <c r="C48" s="360">
        <v>76431.5</v>
      </c>
    </row>
    <row r="49" spans="1:3" hidden="1">
      <c r="A49" s="358" t="s">
        <v>173</v>
      </c>
      <c r="B49" s="359">
        <v>816.5</v>
      </c>
      <c r="C49" s="360">
        <v>76144.2</v>
      </c>
    </row>
    <row r="50" spans="1:3" hidden="1">
      <c r="A50" s="358" t="s">
        <v>174</v>
      </c>
      <c r="B50" s="359">
        <v>814.7</v>
      </c>
      <c r="C50" s="360">
        <v>76084.2</v>
      </c>
    </row>
    <row r="51" spans="1:3" hidden="1">
      <c r="A51" s="358" t="s">
        <v>175</v>
      </c>
      <c r="B51" s="359">
        <v>820.5</v>
      </c>
      <c r="C51" s="360">
        <v>76160.600000000006</v>
      </c>
    </row>
    <row r="52" spans="1:3" hidden="1">
      <c r="A52" s="358" t="s">
        <v>176</v>
      </c>
      <c r="B52" s="359">
        <v>814.8</v>
      </c>
      <c r="C52" s="360">
        <v>76128.600000000006</v>
      </c>
    </row>
    <row r="53" spans="1:3" hidden="1">
      <c r="A53" s="358" t="s">
        <v>177</v>
      </c>
      <c r="B53" s="359">
        <v>812.7</v>
      </c>
      <c r="C53" s="360">
        <v>75874.5</v>
      </c>
    </row>
    <row r="54" spans="1:3" hidden="1">
      <c r="A54" s="358" t="s">
        <v>178</v>
      </c>
      <c r="B54" s="359">
        <v>808.3</v>
      </c>
      <c r="C54" s="360">
        <v>75876.2</v>
      </c>
    </row>
    <row r="55" spans="1:3" hidden="1">
      <c r="A55" s="358" t="s">
        <v>179</v>
      </c>
      <c r="B55" s="359">
        <v>796.8</v>
      </c>
      <c r="C55" s="360">
        <v>74850.100000000006</v>
      </c>
    </row>
    <row r="56" spans="1:3" hidden="1">
      <c r="A56" s="358" t="s">
        <v>180</v>
      </c>
      <c r="B56" s="359">
        <v>789.8</v>
      </c>
      <c r="C56" s="360">
        <v>74817.8</v>
      </c>
    </row>
    <row r="57" spans="1:3" hidden="1">
      <c r="A57" s="358" t="s">
        <v>181</v>
      </c>
      <c r="B57" s="359">
        <v>789.1</v>
      </c>
      <c r="C57" s="360">
        <v>74700.5</v>
      </c>
    </row>
    <row r="58" spans="1:3" hidden="1">
      <c r="A58" s="358" t="s">
        <v>182</v>
      </c>
      <c r="B58" s="359">
        <v>781.2</v>
      </c>
      <c r="C58" s="360">
        <v>73959.7</v>
      </c>
    </row>
    <row r="59" spans="1:3" hidden="1">
      <c r="A59" s="358" t="s">
        <v>183</v>
      </c>
      <c r="B59" s="359">
        <v>777.1</v>
      </c>
      <c r="C59" s="360">
        <v>73877.100000000006</v>
      </c>
    </row>
    <row r="60" spans="1:3" hidden="1">
      <c r="A60" s="358" t="s">
        <v>184</v>
      </c>
      <c r="B60" s="359">
        <v>773.9</v>
      </c>
      <c r="C60" s="360">
        <v>73906.5</v>
      </c>
    </row>
    <row r="61" spans="1:3" hidden="1">
      <c r="A61" s="358" t="s">
        <v>185</v>
      </c>
      <c r="B61" s="359">
        <v>765.4</v>
      </c>
      <c r="C61" s="360">
        <v>73027.899999999994</v>
      </c>
    </row>
    <row r="62" spans="1:3" hidden="1">
      <c r="A62" s="358" t="s">
        <v>186</v>
      </c>
      <c r="B62" s="359">
        <v>757.7</v>
      </c>
      <c r="C62" s="360">
        <v>72615</v>
      </c>
    </row>
    <row r="63" spans="1:3" hidden="1">
      <c r="A63" s="358" t="s">
        <v>187</v>
      </c>
      <c r="B63" s="359">
        <v>764</v>
      </c>
      <c r="C63" s="360">
        <v>72799.199999999997</v>
      </c>
    </row>
    <row r="64" spans="1:3" hidden="1">
      <c r="A64" s="358" t="s">
        <v>188</v>
      </c>
      <c r="B64" s="359">
        <v>777.4</v>
      </c>
      <c r="C64" s="360">
        <v>73644.800000000003</v>
      </c>
    </row>
    <row r="65" spans="1:3" hidden="1">
      <c r="A65" s="358" t="s">
        <v>189</v>
      </c>
      <c r="B65" s="359">
        <v>770.6</v>
      </c>
      <c r="C65" s="360">
        <v>73672</v>
      </c>
    </row>
    <row r="66" spans="1:3" hidden="1">
      <c r="A66" s="358" t="s">
        <v>190</v>
      </c>
      <c r="B66" s="359">
        <v>773.8</v>
      </c>
      <c r="C66" s="360">
        <v>73743.5</v>
      </c>
    </row>
    <row r="67" spans="1:3" hidden="1">
      <c r="A67" s="358" t="s">
        <v>191</v>
      </c>
      <c r="B67" s="359">
        <v>779.5</v>
      </c>
      <c r="C67" s="360">
        <v>74190.5</v>
      </c>
    </row>
    <row r="68" spans="1:3" hidden="1">
      <c r="A68" s="358" t="s">
        <v>192</v>
      </c>
      <c r="B68" s="359">
        <v>775.9</v>
      </c>
      <c r="C68" s="360">
        <v>73940.3</v>
      </c>
    </row>
    <row r="69" spans="1:3" hidden="1">
      <c r="A69" s="358" t="s">
        <v>193</v>
      </c>
      <c r="B69" s="359">
        <v>777.7</v>
      </c>
      <c r="C69" s="360">
        <v>73965.5</v>
      </c>
    </row>
    <row r="70" spans="1:3" hidden="1">
      <c r="A70" s="358" t="s">
        <v>194</v>
      </c>
      <c r="B70" s="359">
        <v>779.8</v>
      </c>
      <c r="C70" s="360">
        <v>74064</v>
      </c>
    </row>
    <row r="71" spans="1:3" hidden="1">
      <c r="A71" s="358" t="s">
        <v>195</v>
      </c>
      <c r="B71" s="359">
        <v>781.3</v>
      </c>
      <c r="C71" s="360">
        <v>73947.199999999997</v>
      </c>
    </row>
    <row r="72" spans="1:3" hidden="1">
      <c r="A72" s="358" t="s">
        <v>196</v>
      </c>
      <c r="B72" s="359">
        <v>783.7</v>
      </c>
      <c r="C72" s="360">
        <v>74049.100000000006</v>
      </c>
    </row>
    <row r="73" spans="1:3" hidden="1">
      <c r="A73" s="358" t="s">
        <v>197</v>
      </c>
      <c r="B73" s="359">
        <v>780.6</v>
      </c>
      <c r="C73" s="360">
        <v>73716.600000000006</v>
      </c>
    </row>
    <row r="74" spans="1:3" hidden="1">
      <c r="A74" s="358" t="s">
        <v>198</v>
      </c>
      <c r="B74" s="359">
        <v>778.5</v>
      </c>
      <c r="C74" s="360">
        <v>73764.2</v>
      </c>
    </row>
    <row r="75" spans="1:3" hidden="1">
      <c r="A75" s="358" t="s">
        <v>199</v>
      </c>
      <c r="B75" s="359">
        <v>776</v>
      </c>
      <c r="C75" s="360">
        <v>73816.7</v>
      </c>
    </row>
    <row r="76" spans="1:3" hidden="1">
      <c r="A76" s="358" t="s">
        <v>200</v>
      </c>
      <c r="B76" s="359">
        <v>770.4</v>
      </c>
      <c r="C76" s="360">
        <v>73736</v>
      </c>
    </row>
    <row r="77" spans="1:3" hidden="1">
      <c r="A77" s="358" t="s">
        <v>201</v>
      </c>
      <c r="B77" s="359">
        <v>766.9</v>
      </c>
      <c r="C77" s="360">
        <v>73763</v>
      </c>
    </row>
    <row r="78" spans="1:3" hidden="1">
      <c r="A78" s="358" t="s">
        <v>202</v>
      </c>
      <c r="B78" s="359">
        <v>770.4</v>
      </c>
      <c r="C78" s="360">
        <v>73868</v>
      </c>
    </row>
    <row r="79" spans="1:3" hidden="1">
      <c r="A79" s="358" t="s">
        <v>203</v>
      </c>
      <c r="B79" s="359">
        <v>772</v>
      </c>
      <c r="C79" s="360">
        <v>74194.8</v>
      </c>
    </row>
    <row r="80" spans="1:3" hidden="1">
      <c r="A80" s="358" t="s">
        <v>204</v>
      </c>
      <c r="B80" s="359">
        <v>771.8</v>
      </c>
      <c r="C80" s="360">
        <v>74196.899999999994</v>
      </c>
    </row>
    <row r="81" spans="1:3" hidden="1">
      <c r="A81" s="358" t="s">
        <v>205</v>
      </c>
      <c r="B81" s="359">
        <v>780.1</v>
      </c>
      <c r="C81" s="360">
        <v>74313.600000000006</v>
      </c>
    </row>
    <row r="82" spans="1:3" hidden="1">
      <c r="A82" s="358" t="s">
        <v>206</v>
      </c>
      <c r="B82" s="359">
        <v>787.6</v>
      </c>
      <c r="C82" s="360">
        <v>74514.100000000006</v>
      </c>
    </row>
    <row r="83" spans="1:3" hidden="1">
      <c r="A83" s="358" t="s">
        <v>207</v>
      </c>
      <c r="B83" s="359">
        <v>793.6</v>
      </c>
      <c r="C83" s="360">
        <v>74934.3</v>
      </c>
    </row>
    <row r="84" spans="1:3" hidden="1">
      <c r="A84" s="358" t="s">
        <v>208</v>
      </c>
      <c r="B84" s="359">
        <v>792.9</v>
      </c>
      <c r="C84" s="360">
        <v>75183.899999999994</v>
      </c>
    </row>
    <row r="85" spans="1:3" hidden="1">
      <c r="A85" s="358" t="s">
        <v>209</v>
      </c>
      <c r="B85" s="359">
        <v>796.6</v>
      </c>
      <c r="C85" s="360">
        <v>75466.5</v>
      </c>
    </row>
    <row r="86" spans="1:3" hidden="1">
      <c r="A86" s="358" t="s">
        <v>210</v>
      </c>
      <c r="B86" s="359">
        <v>796.5</v>
      </c>
      <c r="C86" s="360">
        <v>75501</v>
      </c>
    </row>
    <row r="87" spans="1:3" hidden="1">
      <c r="A87" s="358" t="s">
        <v>211</v>
      </c>
      <c r="B87" s="359">
        <v>799.7</v>
      </c>
      <c r="C87" s="360">
        <v>76225.7</v>
      </c>
    </row>
    <row r="88" spans="1:3" hidden="1">
      <c r="A88" s="358" t="s">
        <v>212</v>
      </c>
      <c r="B88" s="359">
        <v>801.5</v>
      </c>
      <c r="C88" s="360">
        <v>76579.7</v>
      </c>
    </row>
    <row r="89" spans="1:3" hidden="1">
      <c r="A89" s="358" t="s">
        <v>213</v>
      </c>
      <c r="B89" s="359">
        <v>799.7</v>
      </c>
      <c r="C89" s="360">
        <v>76647.399999999994</v>
      </c>
    </row>
    <row r="90" spans="1:3" hidden="1">
      <c r="A90" s="358" t="s">
        <v>214</v>
      </c>
      <c r="B90" s="359">
        <v>808.1</v>
      </c>
      <c r="C90" s="360">
        <v>77089.8</v>
      </c>
    </row>
    <row r="91" spans="1:3" hidden="1">
      <c r="A91" s="358" t="s">
        <v>215</v>
      </c>
      <c r="B91" s="359">
        <v>813.9</v>
      </c>
      <c r="C91" s="360">
        <v>77882.899999999994</v>
      </c>
    </row>
    <row r="92" spans="1:3" hidden="1">
      <c r="A92" s="358" t="s">
        <v>216</v>
      </c>
      <c r="B92" s="359">
        <v>815.1</v>
      </c>
      <c r="C92" s="360">
        <v>78324.899999999994</v>
      </c>
    </row>
    <row r="93" spans="1:3" hidden="1">
      <c r="A93" s="358" t="s">
        <v>217</v>
      </c>
      <c r="B93" s="359">
        <v>817</v>
      </c>
      <c r="C93" s="360">
        <v>78704.600000000006</v>
      </c>
    </row>
    <row r="94" spans="1:3" hidden="1">
      <c r="A94" s="358" t="s">
        <v>218</v>
      </c>
      <c r="B94" s="359">
        <v>815.2</v>
      </c>
      <c r="C94" s="360">
        <v>78324.899999999994</v>
      </c>
    </row>
    <row r="95" spans="1:3" hidden="1">
      <c r="A95" s="358" t="s">
        <v>219</v>
      </c>
      <c r="B95" s="359">
        <v>818.1</v>
      </c>
      <c r="C95" s="360">
        <v>78368.399999999994</v>
      </c>
    </row>
    <row r="96" spans="1:3" hidden="1">
      <c r="A96" s="358" t="s">
        <v>220</v>
      </c>
      <c r="B96" s="359">
        <v>817.1</v>
      </c>
      <c r="C96" s="360">
        <v>78190.5</v>
      </c>
    </row>
    <row r="97" spans="1:3" hidden="1">
      <c r="A97" s="358" t="s">
        <v>221</v>
      </c>
      <c r="B97" s="359">
        <v>816</v>
      </c>
      <c r="C97" s="360">
        <v>78218.8</v>
      </c>
    </row>
    <row r="98" spans="1:3" hidden="1">
      <c r="A98" s="358" t="s">
        <v>222</v>
      </c>
      <c r="B98" s="359">
        <v>816.3</v>
      </c>
      <c r="C98" s="360">
        <v>78205.100000000006</v>
      </c>
    </row>
    <row r="99" spans="1:3" hidden="1">
      <c r="A99" s="358" t="s">
        <v>223</v>
      </c>
      <c r="B99" s="359">
        <v>813.5</v>
      </c>
      <c r="C99" s="360">
        <v>77828.800000000003</v>
      </c>
    </row>
    <row r="100" spans="1:3" hidden="1">
      <c r="A100" s="358" t="s">
        <v>224</v>
      </c>
      <c r="B100" s="359">
        <v>809</v>
      </c>
      <c r="C100" s="360">
        <v>77855.5</v>
      </c>
    </row>
    <row r="101" spans="1:3" hidden="1">
      <c r="A101" s="358" t="s">
        <v>225</v>
      </c>
      <c r="B101" s="359">
        <v>803.7</v>
      </c>
      <c r="C101" s="360">
        <v>77879</v>
      </c>
    </row>
    <row r="102" spans="1:3" hidden="1">
      <c r="A102" s="358" t="s">
        <v>226</v>
      </c>
      <c r="B102" s="359">
        <v>800.3</v>
      </c>
      <c r="C102" s="360">
        <v>77968.7</v>
      </c>
    </row>
    <row r="103" spans="1:3" hidden="1">
      <c r="A103" s="358" t="s">
        <v>227</v>
      </c>
      <c r="B103" s="359">
        <v>805.3</v>
      </c>
      <c r="C103" s="360">
        <v>78086.399999999994</v>
      </c>
    </row>
    <row r="104" spans="1:3" hidden="1">
      <c r="A104" s="358" t="s">
        <v>228</v>
      </c>
      <c r="B104" s="359">
        <v>802.6</v>
      </c>
      <c r="C104" s="360">
        <v>78086.100000000006</v>
      </c>
    </row>
    <row r="105" spans="1:3" hidden="1">
      <c r="A105" s="358" t="s">
        <v>229</v>
      </c>
      <c r="B105" s="359">
        <v>800.7</v>
      </c>
      <c r="C105" s="360">
        <v>77964</v>
      </c>
    </row>
    <row r="106" spans="1:3" hidden="1">
      <c r="A106" s="358" t="s">
        <v>230</v>
      </c>
      <c r="B106" s="359">
        <v>798.6</v>
      </c>
      <c r="C106" s="360">
        <v>78081.5</v>
      </c>
    </row>
    <row r="107" spans="1:3" hidden="1">
      <c r="A107" s="358" t="s">
        <v>231</v>
      </c>
      <c r="B107" s="359">
        <v>808.3</v>
      </c>
      <c r="C107" s="360">
        <v>77757.600000000006</v>
      </c>
    </row>
    <row r="108" spans="1:3" hidden="1">
      <c r="A108" s="358" t="s">
        <v>232</v>
      </c>
      <c r="B108" s="359">
        <v>815.8</v>
      </c>
      <c r="C108" s="360">
        <v>77313.600000000006</v>
      </c>
    </row>
    <row r="109" spans="1:3" hidden="1">
      <c r="A109" s="358" t="s">
        <v>233</v>
      </c>
      <c r="B109" s="359">
        <v>820.5</v>
      </c>
      <c r="C109" s="360">
        <v>77345.600000000006</v>
      </c>
    </row>
    <row r="110" spans="1:3" hidden="1">
      <c r="A110" s="358" t="s">
        <v>234</v>
      </c>
      <c r="B110" s="359">
        <v>816.9</v>
      </c>
      <c r="C110" s="360">
        <v>77358.600000000006</v>
      </c>
    </row>
    <row r="111" spans="1:3" hidden="1">
      <c r="A111" s="358" t="s">
        <v>235</v>
      </c>
      <c r="B111" s="359">
        <v>809.3</v>
      </c>
      <c r="C111" s="360">
        <v>77167.899999999994</v>
      </c>
    </row>
    <row r="112" spans="1:3" hidden="1">
      <c r="A112" s="358" t="s">
        <v>236</v>
      </c>
      <c r="B112" s="359">
        <v>796.6</v>
      </c>
      <c r="C112" s="360">
        <v>76747</v>
      </c>
    </row>
    <row r="113" spans="1:3" hidden="1">
      <c r="A113" s="358" t="s">
        <v>237</v>
      </c>
      <c r="B113" s="359">
        <v>793</v>
      </c>
      <c r="C113" s="360">
        <v>76509.399999999994</v>
      </c>
    </row>
    <row r="114" spans="1:3" hidden="1">
      <c r="A114" s="358" t="s">
        <v>238</v>
      </c>
      <c r="B114" s="359">
        <v>797.4</v>
      </c>
      <c r="C114" s="360">
        <v>76522.2</v>
      </c>
    </row>
    <row r="115" spans="1:3" hidden="1">
      <c r="A115" s="358" t="s">
        <v>239</v>
      </c>
      <c r="B115" s="359">
        <v>802.5</v>
      </c>
      <c r="C115" s="360">
        <v>76669.600000000006</v>
      </c>
    </row>
    <row r="116" spans="1:3" hidden="1">
      <c r="A116" s="358" t="s">
        <v>240</v>
      </c>
      <c r="B116" s="359">
        <v>802.6</v>
      </c>
      <c r="C116" s="360">
        <v>76742.2</v>
      </c>
    </row>
    <row r="117" spans="1:3" hidden="1">
      <c r="A117" s="358" t="s">
        <v>241</v>
      </c>
      <c r="B117" s="359">
        <v>804.3</v>
      </c>
      <c r="C117" s="360">
        <v>76640.3</v>
      </c>
    </row>
    <row r="118" spans="1:3" hidden="1">
      <c r="A118" s="358" t="s">
        <v>242</v>
      </c>
      <c r="B118" s="359">
        <v>807.1</v>
      </c>
      <c r="C118" s="360">
        <v>76643.899999999994</v>
      </c>
    </row>
    <row r="119" spans="1:3" hidden="1">
      <c r="A119" s="358" t="s">
        <v>243</v>
      </c>
      <c r="B119" s="359">
        <v>796.9</v>
      </c>
      <c r="C119" s="360">
        <v>76444.2</v>
      </c>
    </row>
    <row r="120" spans="1:3" hidden="1">
      <c r="A120" s="358" t="s">
        <v>244</v>
      </c>
      <c r="B120" s="359">
        <v>800</v>
      </c>
      <c r="C120" s="360">
        <v>76455.399999999994</v>
      </c>
    </row>
    <row r="121" spans="1:3" hidden="1">
      <c r="A121" s="358" t="s">
        <v>245</v>
      </c>
      <c r="B121" s="359">
        <v>801</v>
      </c>
      <c r="C121" s="360">
        <v>76104.899999999994</v>
      </c>
    </row>
    <row r="122" spans="1:3" hidden="1">
      <c r="A122" s="358" t="s">
        <v>246</v>
      </c>
      <c r="B122" s="359">
        <v>809.4</v>
      </c>
      <c r="C122" s="360">
        <v>76166.7</v>
      </c>
    </row>
    <row r="123" spans="1:3" hidden="1">
      <c r="A123" s="358" t="s">
        <v>247</v>
      </c>
      <c r="B123" s="359">
        <v>810.9</v>
      </c>
      <c r="C123" s="360">
        <v>76272.600000000006</v>
      </c>
    </row>
    <row r="124" spans="1:3" hidden="1">
      <c r="A124" s="358" t="s">
        <v>106</v>
      </c>
      <c r="B124" s="359">
        <v>816</v>
      </c>
      <c r="C124" s="360">
        <v>76450.899999999994</v>
      </c>
    </row>
    <row r="125" spans="1:3" hidden="1">
      <c r="A125" s="358" t="s">
        <v>248</v>
      </c>
      <c r="B125" s="359">
        <v>823.1</v>
      </c>
      <c r="C125" s="360">
        <v>76906.899999999994</v>
      </c>
    </row>
    <row r="126" spans="1:3" hidden="1">
      <c r="A126" s="358" t="s">
        <v>249</v>
      </c>
      <c r="B126" s="359">
        <v>822.5</v>
      </c>
      <c r="C126" s="360">
        <v>77081.5</v>
      </c>
    </row>
    <row r="127" spans="1:3" hidden="1">
      <c r="A127" s="358" t="s">
        <v>250</v>
      </c>
      <c r="B127" s="359">
        <v>820.7</v>
      </c>
      <c r="C127" s="360">
        <v>77089.8</v>
      </c>
    </row>
    <row r="128" spans="1:3" hidden="1">
      <c r="A128" s="358" t="s">
        <v>251</v>
      </c>
      <c r="B128" s="359">
        <v>816.2</v>
      </c>
      <c r="C128" s="360">
        <v>77143.100000000006</v>
      </c>
    </row>
    <row r="129" spans="1:3" hidden="1">
      <c r="A129" s="358" t="s">
        <v>252</v>
      </c>
      <c r="B129" s="359">
        <v>817.1</v>
      </c>
      <c r="C129" s="360">
        <v>77300.3</v>
      </c>
    </row>
    <row r="130" spans="1:3" hidden="1">
      <c r="A130" s="358" t="s">
        <v>253</v>
      </c>
      <c r="B130" s="359">
        <v>823.3</v>
      </c>
      <c r="C130" s="360">
        <v>77478.8</v>
      </c>
    </row>
    <row r="131" spans="1:3" hidden="1">
      <c r="A131" s="358" t="s">
        <v>254</v>
      </c>
      <c r="B131" s="359">
        <v>819.8</v>
      </c>
      <c r="C131" s="360">
        <v>77287.600000000006</v>
      </c>
    </row>
    <row r="132" spans="1:3" hidden="1">
      <c r="A132" s="358" t="s">
        <v>255</v>
      </c>
      <c r="B132" s="359">
        <v>818.6</v>
      </c>
      <c r="C132" s="360">
        <v>77265.3</v>
      </c>
    </row>
    <row r="133" spans="1:3" hidden="1">
      <c r="A133" s="358" t="s">
        <v>256</v>
      </c>
      <c r="B133" s="359">
        <v>818.3</v>
      </c>
      <c r="C133" s="360">
        <v>77335.3</v>
      </c>
    </row>
    <row r="134" spans="1:3" hidden="1">
      <c r="A134" s="358" t="s">
        <v>257</v>
      </c>
      <c r="B134" s="359">
        <v>811.8</v>
      </c>
      <c r="C134" s="360">
        <v>77183</v>
      </c>
    </row>
    <row r="135" spans="1:3" hidden="1">
      <c r="A135" s="358" t="s">
        <v>258</v>
      </c>
      <c r="B135" s="359">
        <v>815.5</v>
      </c>
      <c r="C135" s="360">
        <v>77217</v>
      </c>
    </row>
    <row r="136" spans="1:3" hidden="1">
      <c r="A136" s="358" t="s">
        <v>259</v>
      </c>
      <c r="B136" s="359">
        <v>818.2</v>
      </c>
      <c r="C136" s="360">
        <v>77435.8</v>
      </c>
    </row>
    <row r="137" spans="1:3" hidden="1">
      <c r="A137" s="358" t="s">
        <v>260</v>
      </c>
      <c r="B137" s="359">
        <v>823.4</v>
      </c>
      <c r="C137" s="360">
        <v>77655.100000000006</v>
      </c>
    </row>
    <row r="138" spans="1:3" hidden="1">
      <c r="A138" s="358" t="s">
        <v>261</v>
      </c>
      <c r="B138" s="359">
        <v>825.7</v>
      </c>
      <c r="C138" s="360">
        <v>77886.399999999994</v>
      </c>
    </row>
    <row r="139" spans="1:3" hidden="1">
      <c r="A139" s="358" t="s">
        <v>262</v>
      </c>
      <c r="B139" s="359">
        <v>822.3</v>
      </c>
      <c r="C139" s="360">
        <v>77569.100000000006</v>
      </c>
    </row>
    <row r="140" spans="1:3" hidden="1">
      <c r="A140" s="358" t="s">
        <v>263</v>
      </c>
      <c r="B140" s="359">
        <v>823.2</v>
      </c>
      <c r="C140" s="360">
        <v>77707.199999999997</v>
      </c>
    </row>
    <row r="141" spans="1:3" hidden="1">
      <c r="A141" s="358" t="s">
        <v>264</v>
      </c>
      <c r="B141" s="359">
        <v>827.4</v>
      </c>
      <c r="C141" s="360">
        <v>77849.5</v>
      </c>
    </row>
    <row r="142" spans="1:3" hidden="1">
      <c r="A142" s="358" t="s">
        <v>105</v>
      </c>
      <c r="B142" s="359">
        <v>824.5</v>
      </c>
      <c r="C142" s="360">
        <v>78091.5</v>
      </c>
    </row>
    <row r="143" spans="1:3" hidden="1">
      <c r="A143" s="358" t="s">
        <v>265</v>
      </c>
      <c r="B143" s="359">
        <v>831.4</v>
      </c>
      <c r="C143" s="360">
        <v>78387.199999999997</v>
      </c>
    </row>
    <row r="144" spans="1:3" hidden="1">
      <c r="A144" s="358" t="s">
        <v>266</v>
      </c>
      <c r="B144" s="359">
        <v>829.4</v>
      </c>
      <c r="C144" s="360">
        <v>78370.3</v>
      </c>
    </row>
    <row r="145" spans="1:3" hidden="1">
      <c r="A145" s="358" t="s">
        <v>267</v>
      </c>
      <c r="B145" s="359">
        <v>826.7</v>
      </c>
      <c r="C145" s="360">
        <v>78568.800000000003</v>
      </c>
    </row>
    <row r="146" spans="1:3" hidden="1">
      <c r="A146" s="358" t="s">
        <v>268</v>
      </c>
      <c r="B146" s="359">
        <v>827.7</v>
      </c>
      <c r="C146" s="360">
        <v>78761.899999999994</v>
      </c>
    </row>
    <row r="147" spans="1:3" hidden="1">
      <c r="A147" s="358" t="s">
        <v>269</v>
      </c>
      <c r="B147" s="359">
        <v>828.6</v>
      </c>
      <c r="C147" s="360">
        <v>79299.600000000006</v>
      </c>
    </row>
    <row r="148" spans="1:3" hidden="1">
      <c r="A148" s="358" t="s">
        <v>270</v>
      </c>
      <c r="B148" s="359">
        <v>839.2</v>
      </c>
      <c r="C148" s="360">
        <v>80340.7</v>
      </c>
    </row>
    <row r="149" spans="1:3" hidden="1">
      <c r="A149" s="358" t="s">
        <v>271</v>
      </c>
      <c r="B149" s="359">
        <v>837.3</v>
      </c>
      <c r="C149" s="360">
        <v>80339.199999999997</v>
      </c>
    </row>
    <row r="150" spans="1:3" hidden="1">
      <c r="A150" s="358" t="s">
        <v>272</v>
      </c>
      <c r="B150" s="359">
        <v>838.2</v>
      </c>
      <c r="C150" s="360">
        <v>80263.7</v>
      </c>
    </row>
    <row r="151" spans="1:3" hidden="1">
      <c r="A151" s="358" t="s">
        <v>273</v>
      </c>
      <c r="B151" s="359">
        <v>841.4</v>
      </c>
      <c r="C151" s="360">
        <v>79659.199999999997</v>
      </c>
    </row>
    <row r="152" spans="1:3" hidden="1">
      <c r="A152" s="358" t="s">
        <v>274</v>
      </c>
      <c r="B152" s="359">
        <v>842.8</v>
      </c>
      <c r="C152" s="360">
        <v>79670.899999999994</v>
      </c>
    </row>
    <row r="153" spans="1:3" hidden="1">
      <c r="A153" s="358" t="s">
        <v>275</v>
      </c>
      <c r="B153" s="359">
        <v>838.5</v>
      </c>
      <c r="C153" s="360">
        <v>79253.5</v>
      </c>
    </row>
    <row r="154" spans="1:3" hidden="1">
      <c r="A154" s="358" t="s">
        <v>276</v>
      </c>
      <c r="B154" s="359">
        <v>836.9</v>
      </c>
      <c r="C154" s="360">
        <v>79137.5</v>
      </c>
    </row>
    <row r="155" spans="1:3" hidden="1">
      <c r="A155" s="358" t="s">
        <v>277</v>
      </c>
      <c r="B155" s="359">
        <v>835.1</v>
      </c>
      <c r="C155" s="360">
        <v>79632.3</v>
      </c>
    </row>
    <row r="156" spans="1:3" hidden="1">
      <c r="A156" s="358" t="s">
        <v>278</v>
      </c>
      <c r="B156" s="359">
        <v>839.3</v>
      </c>
      <c r="C156" s="360">
        <v>79871.399999999994</v>
      </c>
    </row>
    <row r="157" spans="1:3" hidden="1">
      <c r="A157" s="358" t="s">
        <v>279</v>
      </c>
      <c r="B157" s="359">
        <v>819.2</v>
      </c>
      <c r="C157" s="360">
        <v>78411.600000000006</v>
      </c>
    </row>
    <row r="158" spans="1:3" hidden="1">
      <c r="A158" s="358" t="s">
        <v>280</v>
      </c>
      <c r="B158" s="359">
        <v>835.3</v>
      </c>
      <c r="C158" s="360">
        <v>79010.7</v>
      </c>
    </row>
    <row r="159" spans="1:3" hidden="1">
      <c r="A159" s="358" t="s">
        <v>281</v>
      </c>
      <c r="B159" s="359">
        <v>837.4</v>
      </c>
      <c r="C159" s="360">
        <v>79048.5</v>
      </c>
    </row>
    <row r="160" spans="1:3" hidden="1">
      <c r="A160" s="358" t="s">
        <v>282</v>
      </c>
      <c r="B160" s="359">
        <v>842.7</v>
      </c>
      <c r="C160" s="360">
        <v>79341.5</v>
      </c>
    </row>
    <row r="161" spans="1:3" hidden="1">
      <c r="A161" s="358" t="s">
        <v>283</v>
      </c>
      <c r="B161" s="359">
        <v>841.1</v>
      </c>
      <c r="C161" s="360">
        <v>79236.2</v>
      </c>
    </row>
    <row r="162" spans="1:3" hidden="1">
      <c r="A162" s="358" t="s">
        <v>284</v>
      </c>
      <c r="B162" s="359">
        <v>831.8</v>
      </c>
      <c r="C162" s="360">
        <v>79268.399999999994</v>
      </c>
    </row>
    <row r="163" spans="1:3" hidden="1">
      <c r="A163" s="358" t="s">
        <v>285</v>
      </c>
      <c r="B163" s="361">
        <v>833</v>
      </c>
      <c r="C163" s="362">
        <v>79278.600000000006</v>
      </c>
    </row>
    <row r="164" spans="1:3" hidden="1">
      <c r="A164" s="358" t="s">
        <v>297</v>
      </c>
      <c r="B164" s="361">
        <v>833</v>
      </c>
      <c r="C164" s="362">
        <v>77931.8</v>
      </c>
    </row>
    <row r="165" spans="1:3" hidden="1">
      <c r="A165" s="358" t="s">
        <v>298</v>
      </c>
      <c r="B165" s="361">
        <v>833</v>
      </c>
      <c r="C165" s="362">
        <v>79393.8</v>
      </c>
    </row>
    <row r="166" spans="1:3" hidden="1">
      <c r="A166" s="358" t="s">
        <v>299</v>
      </c>
      <c r="B166" s="361">
        <v>833.7</v>
      </c>
      <c r="C166" s="362">
        <v>79385.600000000006</v>
      </c>
    </row>
    <row r="167" spans="1:3" hidden="1">
      <c r="A167" s="358" t="s">
        <v>300</v>
      </c>
      <c r="B167" s="361">
        <v>831.5</v>
      </c>
      <c r="C167" s="362">
        <v>79541.399999999994</v>
      </c>
    </row>
    <row r="168" spans="1:3" hidden="1">
      <c r="A168" s="358" t="s">
        <v>301</v>
      </c>
      <c r="B168" s="361">
        <v>830.5</v>
      </c>
      <c r="C168" s="362">
        <v>79625.899999999994</v>
      </c>
    </row>
    <row r="169" spans="1:3" hidden="1">
      <c r="A169" s="358" t="s">
        <v>302</v>
      </c>
      <c r="B169" s="361">
        <v>830.9</v>
      </c>
      <c r="C169" s="362">
        <v>80018.600000000006</v>
      </c>
    </row>
    <row r="170" spans="1:3" hidden="1">
      <c r="A170" s="358" t="s">
        <v>303</v>
      </c>
      <c r="B170" s="361">
        <v>830.5</v>
      </c>
      <c r="C170" s="362">
        <v>80058.8</v>
      </c>
    </row>
    <row r="171" spans="1:3" hidden="1">
      <c r="A171" s="358" t="s">
        <v>304</v>
      </c>
      <c r="B171" s="361">
        <v>838.5</v>
      </c>
      <c r="C171" s="362">
        <v>80063.7</v>
      </c>
    </row>
    <row r="172" spans="1:3" hidden="1">
      <c r="A172" s="358" t="s">
        <v>305</v>
      </c>
      <c r="B172" s="361">
        <v>841.9</v>
      </c>
      <c r="C172" s="362">
        <v>80081.2</v>
      </c>
    </row>
    <row r="173" spans="1:3" hidden="1">
      <c r="A173" s="358" t="s">
        <v>306</v>
      </c>
      <c r="B173" s="361">
        <v>852.2</v>
      </c>
      <c r="C173" s="362">
        <v>80830.5</v>
      </c>
    </row>
    <row r="174" spans="1:3" hidden="1">
      <c r="A174" s="358" t="s">
        <v>307</v>
      </c>
      <c r="B174" s="361">
        <v>862.7</v>
      </c>
      <c r="C174" s="362">
        <v>81341.600000000006</v>
      </c>
    </row>
    <row r="175" spans="1:3" hidden="1">
      <c r="A175" s="358" t="s">
        <v>308</v>
      </c>
      <c r="B175" s="361">
        <v>870.2</v>
      </c>
      <c r="C175" s="362">
        <v>81250.5</v>
      </c>
    </row>
    <row r="176" spans="1:3" hidden="1">
      <c r="A176" s="358" t="s">
        <v>309</v>
      </c>
      <c r="B176" s="361">
        <v>868.7</v>
      </c>
      <c r="C176" s="362">
        <v>80925.899999999994</v>
      </c>
    </row>
    <row r="177" spans="1:3" hidden="1">
      <c r="A177" s="358" t="s">
        <v>310</v>
      </c>
      <c r="B177" s="361">
        <v>869.7</v>
      </c>
      <c r="C177" s="362">
        <v>80915.5</v>
      </c>
    </row>
    <row r="178" spans="1:3" hidden="1">
      <c r="A178" s="358" t="s">
        <v>311</v>
      </c>
      <c r="B178" s="361">
        <v>868</v>
      </c>
      <c r="C178" s="362">
        <v>80741.2</v>
      </c>
    </row>
    <row r="179" spans="1:3" hidden="1">
      <c r="A179" s="358" t="s">
        <v>312</v>
      </c>
      <c r="B179" s="361">
        <v>865.9</v>
      </c>
      <c r="C179" s="362">
        <v>80683.600000000006</v>
      </c>
    </row>
    <row r="180" spans="1:3" hidden="1">
      <c r="A180" s="358" t="s">
        <v>313</v>
      </c>
      <c r="B180" s="361">
        <v>866.9</v>
      </c>
      <c r="C180" s="362">
        <v>80709</v>
      </c>
    </row>
    <row r="181" spans="1:3" hidden="1">
      <c r="A181" s="358" t="s">
        <v>314</v>
      </c>
      <c r="B181" s="361">
        <v>867.1</v>
      </c>
      <c r="C181" s="362">
        <v>80413.100000000006</v>
      </c>
    </row>
    <row r="182" spans="1:3" hidden="1">
      <c r="A182" s="358" t="s">
        <v>315</v>
      </c>
      <c r="B182" s="361">
        <v>868.3</v>
      </c>
      <c r="C182" s="362">
        <v>80122.7</v>
      </c>
    </row>
    <row r="183" spans="1:3" hidden="1">
      <c r="A183" s="18" t="s">
        <v>444</v>
      </c>
      <c r="B183" s="19">
        <v>871.8</v>
      </c>
      <c r="C183" s="20">
        <v>80250</v>
      </c>
    </row>
    <row r="184" spans="1:3" hidden="1">
      <c r="A184" s="18" t="s">
        <v>445</v>
      </c>
      <c r="B184" s="19">
        <v>867.8</v>
      </c>
      <c r="C184" s="20">
        <v>80161.2</v>
      </c>
    </row>
    <row r="185" spans="1:3" hidden="1">
      <c r="A185" s="18" t="s">
        <v>446</v>
      </c>
      <c r="B185" s="19">
        <v>860.7</v>
      </c>
      <c r="C185" s="20">
        <v>79898.899999999994</v>
      </c>
    </row>
    <row r="186" spans="1:3" hidden="1">
      <c r="A186" s="18" t="s">
        <v>447</v>
      </c>
      <c r="B186" s="19">
        <v>862</v>
      </c>
      <c r="C186" s="20">
        <v>79966.5</v>
      </c>
    </row>
    <row r="187" spans="1:3" hidden="1">
      <c r="A187" s="18" t="s">
        <v>448</v>
      </c>
      <c r="B187" s="19">
        <v>857</v>
      </c>
      <c r="C187" s="20">
        <v>79800.800000000003</v>
      </c>
    </row>
    <row r="188" spans="1:3" hidden="1">
      <c r="A188" s="18" t="s">
        <v>449</v>
      </c>
      <c r="B188" s="19">
        <v>865.1</v>
      </c>
      <c r="C188" s="20">
        <v>79691.8</v>
      </c>
    </row>
    <row r="189" spans="1:3" hidden="1">
      <c r="A189" s="18" t="s">
        <v>450</v>
      </c>
      <c r="B189" s="19">
        <v>868.6</v>
      </c>
      <c r="C189" s="20">
        <v>79486.600000000006</v>
      </c>
    </row>
    <row r="190" spans="1:3" hidden="1">
      <c r="A190" s="18" t="s">
        <v>451</v>
      </c>
      <c r="B190" s="19">
        <v>852.9</v>
      </c>
      <c r="C190" s="20">
        <v>78896</v>
      </c>
    </row>
    <row r="191" spans="1:3" hidden="1">
      <c r="A191" s="18" t="s">
        <v>452</v>
      </c>
      <c r="B191" s="19">
        <v>852.5</v>
      </c>
      <c r="C191" s="20">
        <v>78968.899999999994</v>
      </c>
    </row>
    <row r="192" spans="1:3" hidden="1">
      <c r="A192" s="18" t="s">
        <v>453</v>
      </c>
      <c r="B192" s="19">
        <v>851.4</v>
      </c>
      <c r="C192" s="20">
        <v>78983.7</v>
      </c>
    </row>
    <row r="193" spans="1:3" hidden="1">
      <c r="A193" s="18" t="s">
        <v>454</v>
      </c>
      <c r="B193" s="19">
        <v>845.2</v>
      </c>
      <c r="C193" s="20">
        <v>78990.3</v>
      </c>
    </row>
    <row r="194" spans="1:3" hidden="1">
      <c r="A194" s="18" t="s">
        <v>455</v>
      </c>
      <c r="B194" s="19">
        <v>837</v>
      </c>
      <c r="C194" s="20">
        <v>78826.5</v>
      </c>
    </row>
    <row r="195" spans="1:3" hidden="1">
      <c r="A195" s="18" t="s">
        <v>456</v>
      </c>
      <c r="B195" s="19">
        <v>835.3</v>
      </c>
      <c r="C195" s="20">
        <v>78833.399999999994</v>
      </c>
    </row>
    <row r="196" spans="1:3" hidden="1">
      <c r="A196" s="18" t="s">
        <v>457</v>
      </c>
      <c r="B196" s="19">
        <v>826.9</v>
      </c>
      <c r="C196" s="20">
        <v>78609.5</v>
      </c>
    </row>
    <row r="197" spans="1:3" hidden="1">
      <c r="A197" s="18" t="s">
        <v>458</v>
      </c>
      <c r="B197" s="19">
        <v>830.5</v>
      </c>
      <c r="C197" s="20">
        <v>78622</v>
      </c>
    </row>
    <row r="198" spans="1:3" hidden="1">
      <c r="A198" s="18" t="s">
        <v>459</v>
      </c>
      <c r="B198" s="19">
        <v>829</v>
      </c>
      <c r="C198" s="20">
        <v>78876.2</v>
      </c>
    </row>
    <row r="199" spans="1:3" hidden="1">
      <c r="A199" s="18" t="s">
        <v>460</v>
      </c>
      <c r="B199" s="19">
        <v>826.5</v>
      </c>
      <c r="C199" s="20">
        <v>79073.2</v>
      </c>
    </row>
    <row r="200" spans="1:3" hidden="1">
      <c r="A200" s="18" t="s">
        <v>461</v>
      </c>
      <c r="B200" s="19">
        <v>831.5</v>
      </c>
      <c r="C200" s="20">
        <v>79084.2</v>
      </c>
    </row>
    <row r="201" spans="1:3" hidden="1">
      <c r="A201" s="18" t="s">
        <v>462</v>
      </c>
      <c r="B201" s="19">
        <v>835</v>
      </c>
      <c r="C201" s="20">
        <v>79280.399999999994</v>
      </c>
    </row>
    <row r="202" spans="1:3" hidden="1">
      <c r="A202" s="18" t="s">
        <v>463</v>
      </c>
      <c r="B202" s="19">
        <v>845.4</v>
      </c>
      <c r="C202" s="20">
        <v>79382.2</v>
      </c>
    </row>
    <row r="203" spans="1:3" hidden="1">
      <c r="A203" s="18" t="s">
        <v>464</v>
      </c>
      <c r="B203" s="19">
        <v>842.8</v>
      </c>
      <c r="C203" s="20">
        <v>79206.600000000006</v>
      </c>
    </row>
    <row r="204" spans="1:3" hidden="1">
      <c r="A204" s="18" t="s">
        <v>465</v>
      </c>
      <c r="B204" s="19">
        <v>838.8</v>
      </c>
      <c r="C204" s="20">
        <v>79218</v>
      </c>
    </row>
    <row r="205" spans="1:3" hidden="1">
      <c r="A205" s="18" t="s">
        <v>466</v>
      </c>
      <c r="B205" s="19">
        <v>840.4</v>
      </c>
      <c r="C205" s="20">
        <v>79263.5</v>
      </c>
    </row>
    <row r="206" spans="1:3" hidden="1">
      <c r="A206" s="18" t="s">
        <v>467</v>
      </c>
      <c r="B206" s="19">
        <v>837.5</v>
      </c>
      <c r="C206" s="20">
        <v>78249.100000000006</v>
      </c>
    </row>
    <row r="207" spans="1:3" hidden="1">
      <c r="A207" s="18" t="s">
        <v>468</v>
      </c>
      <c r="B207" s="19">
        <v>837.3</v>
      </c>
      <c r="C207" s="20">
        <v>78049</v>
      </c>
    </row>
    <row r="208" spans="1:3" hidden="1">
      <c r="A208" s="18" t="s">
        <v>469</v>
      </c>
      <c r="B208" s="19">
        <v>837.2</v>
      </c>
      <c r="C208" s="20">
        <v>77714.100000000006</v>
      </c>
    </row>
    <row r="209" spans="1:3" hidden="1">
      <c r="A209" s="18" t="s">
        <v>470</v>
      </c>
      <c r="B209" s="19">
        <v>844.7</v>
      </c>
      <c r="C209" s="20">
        <v>77707.3</v>
      </c>
    </row>
    <row r="210" spans="1:3" hidden="1">
      <c r="A210" s="18" t="s">
        <v>471</v>
      </c>
      <c r="B210" s="19">
        <v>850</v>
      </c>
      <c r="C210" s="20">
        <v>77961.399999999994</v>
      </c>
    </row>
    <row r="211" spans="1:3" hidden="1">
      <c r="A211" s="18" t="s">
        <v>472</v>
      </c>
      <c r="B211" s="19">
        <v>850.2</v>
      </c>
      <c r="C211" s="20">
        <v>77975.399999999994</v>
      </c>
    </row>
    <row r="212" spans="1:3" hidden="1">
      <c r="A212" s="18" t="s">
        <v>473</v>
      </c>
      <c r="B212" s="19">
        <v>849.6</v>
      </c>
      <c r="C212" s="20">
        <v>77414.899999999994</v>
      </c>
    </row>
    <row r="213" spans="1:3" hidden="1">
      <c r="A213" s="18" t="s">
        <v>474</v>
      </c>
      <c r="B213" s="19">
        <v>839.4</v>
      </c>
      <c r="C213" s="20">
        <v>76825.7</v>
      </c>
    </row>
    <row r="214" spans="1:3" hidden="1">
      <c r="A214" s="18" t="s">
        <v>475</v>
      </c>
      <c r="B214" s="19">
        <v>836.9</v>
      </c>
      <c r="C214" s="20">
        <v>76616</v>
      </c>
    </row>
    <row r="215" spans="1:3" hidden="1">
      <c r="A215" s="18" t="s">
        <v>476</v>
      </c>
      <c r="B215" s="19">
        <v>835.3</v>
      </c>
      <c r="C215" s="20">
        <v>76678.7</v>
      </c>
    </row>
    <row r="216" spans="1:3" hidden="1">
      <c r="A216" s="18" t="s">
        <v>477</v>
      </c>
      <c r="B216" s="19">
        <v>835.7</v>
      </c>
      <c r="C216" s="20">
        <v>76766</v>
      </c>
    </row>
    <row r="217" spans="1:3" hidden="1">
      <c r="A217" s="18" t="s">
        <v>478</v>
      </c>
      <c r="B217" s="19">
        <v>834.9</v>
      </c>
      <c r="C217" s="20">
        <v>76792.800000000003</v>
      </c>
    </row>
    <row r="218" spans="1:3" hidden="1">
      <c r="A218" s="18" t="s">
        <v>479</v>
      </c>
      <c r="B218" s="19">
        <v>835.1</v>
      </c>
      <c r="C218" s="20">
        <v>76816.800000000003</v>
      </c>
    </row>
    <row r="219" spans="1:3" hidden="1">
      <c r="A219" s="18" t="s">
        <v>480</v>
      </c>
      <c r="B219" s="19">
        <v>835</v>
      </c>
      <c r="C219" s="20">
        <v>76827.7</v>
      </c>
    </row>
    <row r="220" spans="1:3" hidden="1">
      <c r="A220" s="18" t="s">
        <v>481</v>
      </c>
      <c r="B220" s="19">
        <v>839.5</v>
      </c>
      <c r="C220" s="20">
        <v>76975.5</v>
      </c>
    </row>
    <row r="221" spans="1:3" hidden="1">
      <c r="A221" s="18" t="s">
        <v>482</v>
      </c>
      <c r="B221" s="19">
        <v>840.5</v>
      </c>
      <c r="C221" s="20">
        <v>77000.2</v>
      </c>
    </row>
    <row r="222" spans="1:3" hidden="1">
      <c r="A222" s="18" t="s">
        <v>483</v>
      </c>
      <c r="B222" s="19">
        <v>849.2</v>
      </c>
      <c r="C222" s="20">
        <v>77189.7</v>
      </c>
    </row>
    <row r="223" spans="1:3" hidden="1">
      <c r="A223" s="18" t="s">
        <v>341</v>
      </c>
      <c r="B223" s="19">
        <v>852.8</v>
      </c>
      <c r="C223" s="20">
        <v>77599.100000000006</v>
      </c>
    </row>
    <row r="224" spans="1:3" hidden="1">
      <c r="A224" s="18" t="s">
        <v>484</v>
      </c>
      <c r="B224" s="19">
        <v>850.1</v>
      </c>
      <c r="C224" s="20">
        <v>77658.600000000006</v>
      </c>
    </row>
    <row r="225" spans="1:3" hidden="1">
      <c r="A225" s="18" t="s">
        <v>485</v>
      </c>
      <c r="B225" s="19">
        <v>864.9</v>
      </c>
      <c r="C225" s="20">
        <v>77698.2</v>
      </c>
    </row>
    <row r="226" spans="1:3" hidden="1">
      <c r="A226" s="18" t="s">
        <v>486</v>
      </c>
      <c r="B226" s="19">
        <v>866.1</v>
      </c>
      <c r="C226" s="20">
        <v>77800.2</v>
      </c>
    </row>
    <row r="227" spans="1:3" hidden="1">
      <c r="A227" s="18" t="s">
        <v>487</v>
      </c>
      <c r="B227" s="19">
        <v>867</v>
      </c>
      <c r="C227" s="20">
        <v>77847.199999999997</v>
      </c>
    </row>
    <row r="228" spans="1:3" hidden="1">
      <c r="A228" s="18" t="s">
        <v>488</v>
      </c>
      <c r="B228" s="19">
        <v>865.2</v>
      </c>
      <c r="C228" s="20">
        <v>77863.5</v>
      </c>
    </row>
    <row r="229" spans="1:3" hidden="1">
      <c r="A229" s="18" t="s">
        <v>489</v>
      </c>
      <c r="B229" s="19">
        <v>866.3</v>
      </c>
      <c r="C229" s="20">
        <v>77574.7</v>
      </c>
    </row>
    <row r="230" spans="1:3" hidden="1">
      <c r="A230" s="18" t="s">
        <v>490</v>
      </c>
      <c r="B230" s="19">
        <v>869.4</v>
      </c>
      <c r="C230" s="20">
        <v>77590.7</v>
      </c>
    </row>
    <row r="231" spans="1:3" hidden="1">
      <c r="A231" s="18" t="s">
        <v>491</v>
      </c>
      <c r="B231" s="19">
        <v>869.3</v>
      </c>
      <c r="C231" s="20">
        <v>77602.3</v>
      </c>
    </row>
    <row r="232" spans="1:3" hidden="1">
      <c r="A232" s="18" t="s">
        <v>492</v>
      </c>
      <c r="B232" s="19">
        <v>870.2</v>
      </c>
      <c r="C232" s="20">
        <v>77475.199999999997</v>
      </c>
    </row>
    <row r="233" spans="1:3" hidden="1">
      <c r="A233" s="18" t="s">
        <v>493</v>
      </c>
      <c r="B233" s="19">
        <v>871.3</v>
      </c>
      <c r="C233" s="20">
        <v>77135.100000000006</v>
      </c>
    </row>
    <row r="234" spans="1:3" hidden="1">
      <c r="A234" s="18" t="s">
        <v>494</v>
      </c>
      <c r="B234" s="19">
        <v>870.3</v>
      </c>
      <c r="C234" s="20">
        <v>76766.899999999994</v>
      </c>
    </row>
    <row r="235" spans="1:3" hidden="1">
      <c r="A235" s="18" t="s">
        <v>495</v>
      </c>
      <c r="B235" s="19">
        <v>865.9</v>
      </c>
      <c r="C235" s="20">
        <v>76789.7</v>
      </c>
    </row>
    <row r="236" spans="1:3" hidden="1">
      <c r="A236" s="18" t="s">
        <v>496</v>
      </c>
      <c r="B236" s="19">
        <v>863.9</v>
      </c>
      <c r="C236" s="20">
        <v>76800.399999999994</v>
      </c>
    </row>
    <row r="237" spans="1:3" hidden="1">
      <c r="A237" s="18" t="s">
        <v>497</v>
      </c>
      <c r="B237" s="19">
        <v>865</v>
      </c>
      <c r="C237" s="20">
        <v>76285.5</v>
      </c>
    </row>
    <row r="238" spans="1:3" hidden="1">
      <c r="A238" s="18" t="s">
        <v>498</v>
      </c>
      <c r="B238" s="19">
        <v>851</v>
      </c>
      <c r="C238" s="20">
        <v>76315.600000000006</v>
      </c>
    </row>
    <row r="239" spans="1:3" hidden="1">
      <c r="A239" s="18" t="s">
        <v>499</v>
      </c>
      <c r="B239" s="19">
        <v>846.9</v>
      </c>
      <c r="C239" s="20">
        <v>76329</v>
      </c>
    </row>
    <row r="240" spans="1:3" hidden="1">
      <c r="A240" s="18" t="s">
        <v>500</v>
      </c>
      <c r="B240" s="19">
        <v>853.6</v>
      </c>
      <c r="C240" s="20">
        <v>76332</v>
      </c>
    </row>
    <row r="241" spans="1:3" hidden="1">
      <c r="A241" s="18" t="s">
        <v>501</v>
      </c>
      <c r="B241" s="19">
        <v>866.5</v>
      </c>
      <c r="C241" s="20">
        <v>76639</v>
      </c>
    </row>
    <row r="242" spans="1:3" hidden="1">
      <c r="A242" s="18" t="s">
        <v>502</v>
      </c>
      <c r="B242" s="19">
        <v>871.4</v>
      </c>
      <c r="C242" s="20">
        <v>76737.899999999994</v>
      </c>
    </row>
    <row r="243" spans="1:3" hidden="1">
      <c r="A243" s="21" t="s">
        <v>386</v>
      </c>
      <c r="B243" s="22">
        <v>875.4</v>
      </c>
      <c r="C243" s="23">
        <v>77230</v>
      </c>
    </row>
    <row r="244" spans="1:3" hidden="1">
      <c r="A244" s="18" t="s">
        <v>503</v>
      </c>
      <c r="B244" s="19">
        <v>880.4</v>
      </c>
      <c r="C244" s="20">
        <v>77485.8</v>
      </c>
    </row>
    <row r="245" spans="1:3" hidden="1">
      <c r="A245" s="18" t="s">
        <v>504</v>
      </c>
      <c r="B245" s="19">
        <v>882.9</v>
      </c>
      <c r="C245" s="20">
        <v>77502.899999999994</v>
      </c>
    </row>
    <row r="246" spans="1:3" hidden="1">
      <c r="A246" s="18" t="s">
        <v>505</v>
      </c>
      <c r="B246" s="19">
        <v>885.9</v>
      </c>
      <c r="C246" s="20">
        <v>77523.3</v>
      </c>
    </row>
    <row r="247" spans="1:3" hidden="1">
      <c r="A247" s="18" t="s">
        <v>506</v>
      </c>
      <c r="B247" s="19">
        <v>883.6</v>
      </c>
      <c r="C247" s="20">
        <v>77548.5</v>
      </c>
    </row>
    <row r="248" spans="1:3" hidden="1">
      <c r="A248" s="18" t="s">
        <v>507</v>
      </c>
      <c r="B248" s="19">
        <v>887.5</v>
      </c>
      <c r="C248" s="20">
        <v>77584.399999999994</v>
      </c>
    </row>
    <row r="249" spans="1:3" hidden="1">
      <c r="A249" s="18" t="s">
        <v>508</v>
      </c>
      <c r="B249" s="19">
        <v>886.9</v>
      </c>
      <c r="C249" s="20">
        <v>77616.800000000003</v>
      </c>
    </row>
    <row r="250" spans="1:3" hidden="1">
      <c r="A250" s="18" t="s">
        <v>509</v>
      </c>
      <c r="B250" s="19">
        <v>885.8</v>
      </c>
      <c r="C250" s="20">
        <v>77647.100000000006</v>
      </c>
    </row>
    <row r="251" spans="1:3" hidden="1">
      <c r="A251" s="18" t="s">
        <v>510</v>
      </c>
      <c r="B251" s="19">
        <v>889</v>
      </c>
      <c r="C251" s="20">
        <v>77689.899999999994</v>
      </c>
    </row>
    <row r="252" spans="1:3" hidden="1">
      <c r="A252" s="18" t="s">
        <v>511</v>
      </c>
      <c r="B252" s="19">
        <v>890.1</v>
      </c>
      <c r="C252" s="20">
        <v>77804.7</v>
      </c>
    </row>
    <row r="253" spans="1:3" hidden="1">
      <c r="A253" s="18" t="s">
        <v>512</v>
      </c>
      <c r="B253" s="19">
        <v>890.3</v>
      </c>
      <c r="C253" s="20">
        <v>77860.399999999994</v>
      </c>
    </row>
    <row r="254" spans="1:3" hidden="1">
      <c r="A254" s="18" t="s">
        <v>513</v>
      </c>
      <c r="B254" s="19">
        <v>899.4</v>
      </c>
      <c r="C254" s="20">
        <v>78107.8</v>
      </c>
    </row>
    <row r="255" spans="1:3" hidden="1">
      <c r="A255" s="18" t="s">
        <v>514</v>
      </c>
      <c r="B255" s="19">
        <v>896.4</v>
      </c>
      <c r="C255" s="20">
        <v>78132.399999999994</v>
      </c>
    </row>
    <row r="256" spans="1:3" hidden="1">
      <c r="A256" s="18" t="s">
        <v>515</v>
      </c>
      <c r="B256" s="19">
        <v>909.1</v>
      </c>
      <c r="C256" s="20">
        <v>78383.3</v>
      </c>
    </row>
    <row r="257" spans="1:3" hidden="1">
      <c r="A257" s="18" t="s">
        <v>516</v>
      </c>
      <c r="B257" s="19">
        <v>906</v>
      </c>
      <c r="C257" s="20">
        <v>78471.7</v>
      </c>
    </row>
    <row r="258" spans="1:3" hidden="1">
      <c r="A258" s="18" t="s">
        <v>517</v>
      </c>
      <c r="B258" s="19">
        <v>902</v>
      </c>
      <c r="C258" s="20">
        <v>78247.5</v>
      </c>
    </row>
    <row r="259" spans="1:3" hidden="1">
      <c r="A259" s="18" t="s">
        <v>518</v>
      </c>
      <c r="B259" s="19">
        <v>905.1</v>
      </c>
      <c r="C259" s="20">
        <v>78339.8</v>
      </c>
    </row>
    <row r="260" spans="1:3" hidden="1">
      <c r="A260" s="18" t="s">
        <v>519</v>
      </c>
      <c r="B260" s="19">
        <v>907.8</v>
      </c>
      <c r="C260" s="20">
        <v>78651.399999999994</v>
      </c>
    </row>
    <row r="261" spans="1:3" hidden="1">
      <c r="A261" s="18" t="s">
        <v>520</v>
      </c>
      <c r="B261" s="19">
        <v>916.9</v>
      </c>
      <c r="C261" s="20">
        <v>79302.7</v>
      </c>
    </row>
    <row r="262" spans="1:3" hidden="1">
      <c r="A262" s="18" t="s">
        <v>521</v>
      </c>
      <c r="B262" s="19">
        <v>912.1</v>
      </c>
      <c r="C262" s="20">
        <v>79390.600000000006</v>
      </c>
    </row>
    <row r="263" spans="1:3" hidden="1">
      <c r="A263" s="18" t="s">
        <v>522</v>
      </c>
      <c r="B263" s="19">
        <v>913.5</v>
      </c>
      <c r="C263" s="20">
        <v>79425.899999999994</v>
      </c>
    </row>
    <row r="264" spans="1:3" hidden="1">
      <c r="A264" s="18" t="s">
        <v>523</v>
      </c>
      <c r="B264" s="19">
        <v>922.3</v>
      </c>
      <c r="C264" s="20">
        <v>79596.899999999994</v>
      </c>
    </row>
    <row r="265" spans="1:3" hidden="1">
      <c r="A265" s="18" t="s">
        <v>524</v>
      </c>
      <c r="B265" s="19">
        <v>921.3</v>
      </c>
      <c r="C265" s="20">
        <v>79755.600000000006</v>
      </c>
    </row>
    <row r="266" spans="1:3" hidden="1">
      <c r="A266" s="18" t="s">
        <v>525</v>
      </c>
      <c r="B266" s="19">
        <v>925</v>
      </c>
      <c r="C266" s="20">
        <v>79785</v>
      </c>
    </row>
    <row r="267" spans="1:3" hidden="1">
      <c r="A267" s="18" t="s">
        <v>526</v>
      </c>
      <c r="B267" s="19">
        <v>932.8</v>
      </c>
      <c r="C267" s="20">
        <v>79826.600000000006</v>
      </c>
    </row>
    <row r="268" spans="1:3" hidden="1">
      <c r="A268" s="18" t="s">
        <v>527</v>
      </c>
      <c r="B268" s="19">
        <v>933.6</v>
      </c>
      <c r="C268" s="20">
        <v>79942.100000000006</v>
      </c>
    </row>
    <row r="269" spans="1:3" hidden="1">
      <c r="A269" s="18" t="s">
        <v>528</v>
      </c>
      <c r="B269" s="19">
        <v>936.9</v>
      </c>
      <c r="C269" s="20">
        <v>79969.2</v>
      </c>
    </row>
    <row r="270" spans="1:3" hidden="1">
      <c r="A270" s="18" t="s">
        <v>529</v>
      </c>
      <c r="B270" s="19">
        <v>929</v>
      </c>
      <c r="C270" s="20">
        <v>79697.399999999994</v>
      </c>
    </row>
    <row r="271" spans="1:3" hidden="1">
      <c r="A271" s="18" t="s">
        <v>530</v>
      </c>
      <c r="B271" s="19">
        <v>932.9</v>
      </c>
      <c r="C271" s="20">
        <v>79660.899999999994</v>
      </c>
    </row>
    <row r="272" spans="1:3" hidden="1">
      <c r="A272" s="18" t="s">
        <v>531</v>
      </c>
      <c r="B272" s="19">
        <v>923.7</v>
      </c>
      <c r="C272" s="20">
        <v>79744.100000000006</v>
      </c>
    </row>
    <row r="273" spans="1:3" hidden="1">
      <c r="A273" s="18" t="s">
        <v>532</v>
      </c>
      <c r="B273" s="19">
        <v>924.6</v>
      </c>
      <c r="C273" s="20">
        <v>79858.8</v>
      </c>
    </row>
    <row r="274" spans="1:3" hidden="1">
      <c r="A274" s="18" t="s">
        <v>533</v>
      </c>
      <c r="B274" s="19">
        <v>924.2</v>
      </c>
      <c r="C274" s="20">
        <v>80127.100000000006</v>
      </c>
    </row>
    <row r="275" spans="1:3" hidden="1">
      <c r="A275" s="18" t="s">
        <v>534</v>
      </c>
      <c r="B275" s="19">
        <v>922.5</v>
      </c>
      <c r="C275" s="20">
        <v>80142</v>
      </c>
    </row>
    <row r="276" spans="1:3" hidden="1">
      <c r="A276" s="18" t="s">
        <v>535</v>
      </c>
      <c r="B276" s="19">
        <v>916.9</v>
      </c>
      <c r="C276" s="20">
        <v>79963</v>
      </c>
    </row>
    <row r="277" spans="1:3" hidden="1">
      <c r="A277" s="18" t="s">
        <v>536</v>
      </c>
      <c r="B277" s="19">
        <v>915</v>
      </c>
      <c r="C277" s="20">
        <v>79957.5</v>
      </c>
    </row>
    <row r="278" spans="1:3" hidden="1">
      <c r="A278" s="18" t="s">
        <v>537</v>
      </c>
      <c r="B278" s="19">
        <v>916.1</v>
      </c>
      <c r="C278" s="20">
        <v>80129.3</v>
      </c>
    </row>
    <row r="279" spans="1:3" hidden="1">
      <c r="A279" s="18" t="s">
        <v>538</v>
      </c>
      <c r="B279" s="19">
        <v>915.6</v>
      </c>
      <c r="C279" s="20">
        <v>80344.2</v>
      </c>
    </row>
    <row r="280" spans="1:3" hidden="1">
      <c r="A280" s="18" t="s">
        <v>539</v>
      </c>
      <c r="B280" s="19">
        <v>927.2</v>
      </c>
      <c r="C280" s="20">
        <v>81077.600000000006</v>
      </c>
    </row>
    <row r="281" spans="1:3" hidden="1">
      <c r="A281" s="18" t="s">
        <v>540</v>
      </c>
      <c r="B281" s="19">
        <v>926.9</v>
      </c>
      <c r="C281" s="20">
        <v>81194</v>
      </c>
    </row>
    <row r="282" spans="1:3" hidden="1">
      <c r="A282" s="18" t="s">
        <v>541</v>
      </c>
      <c r="B282" s="19">
        <v>928.3</v>
      </c>
      <c r="C282" s="20">
        <v>81124.399999999994</v>
      </c>
    </row>
    <row r="283" spans="1:3" hidden="1">
      <c r="A283" s="18" t="s">
        <v>542</v>
      </c>
      <c r="B283" s="19">
        <v>925.6</v>
      </c>
      <c r="C283" s="20">
        <v>81124.399999999994</v>
      </c>
    </row>
    <row r="284" spans="1:3" hidden="1">
      <c r="A284" s="18" t="s">
        <v>543</v>
      </c>
      <c r="B284" s="19">
        <v>926.6</v>
      </c>
      <c r="C284" s="20">
        <v>81146.2</v>
      </c>
    </row>
    <row r="285" spans="1:3" hidden="1">
      <c r="A285" s="18" t="s">
        <v>544</v>
      </c>
      <c r="B285" s="19">
        <v>923.2</v>
      </c>
      <c r="C285" s="20">
        <v>80921.2</v>
      </c>
    </row>
    <row r="286" spans="1:3" hidden="1">
      <c r="A286" s="18" t="s">
        <v>545</v>
      </c>
      <c r="B286" s="19">
        <v>918.2</v>
      </c>
      <c r="C286" s="20">
        <v>80713.2</v>
      </c>
    </row>
    <row r="287" spans="1:3" hidden="1">
      <c r="A287" s="18" t="s">
        <v>546</v>
      </c>
      <c r="B287" s="19">
        <v>916.6</v>
      </c>
      <c r="C287" s="20">
        <v>80607.899999999994</v>
      </c>
    </row>
    <row r="288" spans="1:3" hidden="1">
      <c r="A288" s="18" t="s">
        <v>547</v>
      </c>
      <c r="B288" s="19">
        <v>914.7</v>
      </c>
      <c r="C288" s="20">
        <v>80511.5</v>
      </c>
    </row>
    <row r="289" spans="1:3" hidden="1">
      <c r="A289" s="18" t="s">
        <v>548</v>
      </c>
      <c r="B289" s="19">
        <v>916</v>
      </c>
      <c r="C289" s="20">
        <v>80513.3</v>
      </c>
    </row>
    <row r="290" spans="1:3" hidden="1">
      <c r="A290" s="18" t="s">
        <v>549</v>
      </c>
      <c r="B290" s="19">
        <v>909.4</v>
      </c>
      <c r="C290" s="20">
        <v>80288.899999999994</v>
      </c>
    </row>
    <row r="291" spans="1:3" hidden="1">
      <c r="A291" s="18" t="s">
        <v>550</v>
      </c>
      <c r="B291" s="19">
        <v>912.1</v>
      </c>
      <c r="C291" s="20">
        <v>80293.5</v>
      </c>
    </row>
    <row r="292" spans="1:3" hidden="1">
      <c r="A292" s="18" t="s">
        <v>551</v>
      </c>
      <c r="B292" s="19">
        <v>901</v>
      </c>
      <c r="C292" s="20">
        <v>79758.5</v>
      </c>
    </row>
    <row r="293" spans="1:3" hidden="1">
      <c r="A293" s="18" t="s">
        <v>552</v>
      </c>
      <c r="B293" s="19">
        <v>903</v>
      </c>
      <c r="C293" s="20">
        <v>79855.7</v>
      </c>
    </row>
    <row r="294" spans="1:3" hidden="1">
      <c r="A294" s="18" t="s">
        <v>553</v>
      </c>
      <c r="B294" s="19">
        <v>904.3</v>
      </c>
      <c r="C294" s="20">
        <v>79870.7</v>
      </c>
    </row>
    <row r="295" spans="1:3" hidden="1">
      <c r="A295" s="18" t="s">
        <v>554</v>
      </c>
      <c r="B295" s="19">
        <v>896.9</v>
      </c>
      <c r="C295" s="20">
        <v>79564.100000000006</v>
      </c>
    </row>
    <row r="296" spans="1:3" hidden="1">
      <c r="A296" s="18" t="s">
        <v>555</v>
      </c>
      <c r="B296" s="19">
        <v>895.8</v>
      </c>
      <c r="C296" s="20">
        <v>79426.899999999994</v>
      </c>
    </row>
    <row r="297" spans="1:3" hidden="1">
      <c r="A297" s="18" t="s">
        <v>556</v>
      </c>
      <c r="B297" s="19">
        <v>902.4</v>
      </c>
      <c r="C297" s="20">
        <v>79465.7</v>
      </c>
    </row>
    <row r="298" spans="1:3" hidden="1">
      <c r="A298" s="18" t="s">
        <v>557</v>
      </c>
      <c r="B298" s="19">
        <v>900.6</v>
      </c>
      <c r="C298" s="20">
        <v>79285</v>
      </c>
    </row>
    <row r="299" spans="1:3" hidden="1">
      <c r="A299" s="18" t="s">
        <v>558</v>
      </c>
      <c r="B299" s="19">
        <v>891.5</v>
      </c>
      <c r="C299" s="20">
        <v>78990.399999999994</v>
      </c>
    </row>
    <row r="300" spans="1:3" hidden="1">
      <c r="A300" s="18" t="s">
        <v>559</v>
      </c>
      <c r="B300" s="19">
        <v>895.9</v>
      </c>
      <c r="C300" s="20">
        <v>78859.199999999997</v>
      </c>
    </row>
    <row r="301" spans="1:3" hidden="1">
      <c r="A301" s="18" t="s">
        <v>560</v>
      </c>
      <c r="B301" s="19">
        <v>900</v>
      </c>
      <c r="C301" s="20">
        <v>78867.5</v>
      </c>
    </row>
    <row r="302" spans="1:3" hidden="1">
      <c r="A302" s="21" t="s">
        <v>406</v>
      </c>
      <c r="B302" s="22">
        <v>903.5</v>
      </c>
      <c r="C302" s="23">
        <v>78736.2</v>
      </c>
    </row>
    <row r="303" spans="1:3" hidden="1">
      <c r="A303" s="24" t="s">
        <v>561</v>
      </c>
      <c r="B303" s="25">
        <v>898.4</v>
      </c>
      <c r="C303" s="26">
        <v>78652.7</v>
      </c>
    </row>
    <row r="304" spans="1:3" hidden="1">
      <c r="A304" s="24" t="s">
        <v>562</v>
      </c>
      <c r="B304" s="25">
        <v>900</v>
      </c>
      <c r="C304" s="26">
        <v>78665.5</v>
      </c>
    </row>
    <row r="305" spans="1:3" hidden="1">
      <c r="A305" s="24" t="s">
        <v>563</v>
      </c>
      <c r="B305" s="25">
        <v>910.3</v>
      </c>
      <c r="C305" s="26">
        <v>78704.5</v>
      </c>
    </row>
    <row r="306" spans="1:3" hidden="1">
      <c r="A306" s="24" t="s">
        <v>564</v>
      </c>
      <c r="B306" s="25">
        <v>903.9</v>
      </c>
      <c r="C306" s="26">
        <v>78799.7</v>
      </c>
    </row>
    <row r="307" spans="1:3" hidden="1">
      <c r="A307" s="24" t="s">
        <v>565</v>
      </c>
      <c r="B307" s="25">
        <v>900</v>
      </c>
      <c r="C307" s="26">
        <v>78765.3</v>
      </c>
    </row>
    <row r="308" spans="1:3" hidden="1">
      <c r="A308" s="24" t="s">
        <v>566</v>
      </c>
      <c r="B308" s="25">
        <v>897.1</v>
      </c>
      <c r="C308" s="26">
        <v>78659.199999999997</v>
      </c>
    </row>
    <row r="309" spans="1:3" hidden="1">
      <c r="A309" s="24" t="s">
        <v>567</v>
      </c>
      <c r="B309" s="25">
        <v>897</v>
      </c>
      <c r="C309" s="26">
        <v>78632.5</v>
      </c>
    </row>
    <row r="310" spans="1:3" hidden="1">
      <c r="A310" s="24" t="s">
        <v>568</v>
      </c>
      <c r="B310" s="25">
        <v>899.6</v>
      </c>
      <c r="C310" s="26">
        <v>78700.2</v>
      </c>
    </row>
    <row r="311" spans="1:3" hidden="1">
      <c r="A311" s="24" t="s">
        <v>569</v>
      </c>
      <c r="B311" s="25">
        <v>896.8</v>
      </c>
      <c r="C311" s="26">
        <v>78881.600000000006</v>
      </c>
    </row>
    <row r="312" spans="1:3" hidden="1">
      <c r="A312" s="24" t="s">
        <v>570</v>
      </c>
      <c r="B312" s="25">
        <v>900.5</v>
      </c>
      <c r="C312" s="26">
        <v>78985.399999999994</v>
      </c>
    </row>
    <row r="313" spans="1:3" hidden="1">
      <c r="A313" s="24" t="s">
        <v>571</v>
      </c>
      <c r="B313" s="25">
        <v>901.5</v>
      </c>
      <c r="C313" s="26">
        <v>79377</v>
      </c>
    </row>
    <row r="314" spans="1:3" hidden="1">
      <c r="A314" s="24" t="s">
        <v>572</v>
      </c>
      <c r="B314" s="25">
        <v>905.4</v>
      </c>
      <c r="C314" s="26">
        <v>79490.399999999994</v>
      </c>
    </row>
    <row r="315" spans="1:3" hidden="1">
      <c r="A315" s="24" t="s">
        <v>573</v>
      </c>
      <c r="B315" s="25">
        <v>909.2</v>
      </c>
      <c r="C315" s="26">
        <v>79509.600000000006</v>
      </c>
    </row>
    <row r="316" spans="1:3" hidden="1">
      <c r="A316" s="24" t="s">
        <v>574</v>
      </c>
      <c r="B316" s="25">
        <v>911.4</v>
      </c>
      <c r="C316" s="26">
        <v>79658.899999999994</v>
      </c>
    </row>
    <row r="317" spans="1:3" hidden="1">
      <c r="A317" s="24" t="s">
        <v>575</v>
      </c>
      <c r="B317" s="25">
        <v>910.3</v>
      </c>
      <c r="C317" s="26">
        <v>79620.800000000003</v>
      </c>
    </row>
    <row r="318" spans="1:3" hidden="1">
      <c r="A318" s="24" t="s">
        <v>576</v>
      </c>
      <c r="B318" s="25">
        <v>910.6</v>
      </c>
      <c r="C318" s="26">
        <v>79692.899999999994</v>
      </c>
    </row>
    <row r="319" spans="1:3" hidden="1">
      <c r="A319" s="24" t="s">
        <v>577</v>
      </c>
      <c r="B319" s="25">
        <v>912</v>
      </c>
      <c r="C319" s="26">
        <v>79735.7</v>
      </c>
    </row>
    <row r="320" spans="1:3" hidden="1">
      <c r="A320" s="24" t="s">
        <v>578</v>
      </c>
      <c r="B320" s="25">
        <v>920.4</v>
      </c>
      <c r="C320" s="26">
        <v>80162.5</v>
      </c>
    </row>
    <row r="321" spans="1:5">
      <c r="A321" s="27" t="s">
        <v>407</v>
      </c>
      <c r="B321" s="28">
        <v>923.8</v>
      </c>
      <c r="C321" s="29">
        <v>80670.8</v>
      </c>
    </row>
    <row r="322" spans="1:5">
      <c r="A322" s="24" t="s">
        <v>653</v>
      </c>
      <c r="B322" s="25">
        <v>924.2</v>
      </c>
      <c r="C322" s="26">
        <v>80863</v>
      </c>
      <c r="E322" s="489"/>
    </row>
    <row r="323" spans="1:5">
      <c r="A323" s="24" t="s">
        <v>654</v>
      </c>
      <c r="B323" s="25">
        <v>923.6</v>
      </c>
      <c r="C323" s="26">
        <v>80933.899999999994</v>
      </c>
      <c r="D323" s="489"/>
      <c r="E323" s="489"/>
    </row>
    <row r="324" spans="1:5">
      <c r="A324" s="24" t="s">
        <v>655</v>
      </c>
      <c r="B324" s="25">
        <v>921</v>
      </c>
      <c r="C324" s="26">
        <v>81181.7</v>
      </c>
      <c r="D324" s="489"/>
      <c r="E324" s="489"/>
    </row>
    <row r="325" spans="1:5">
      <c r="A325" s="24" t="s">
        <v>656</v>
      </c>
      <c r="B325" s="25">
        <v>920.1</v>
      </c>
      <c r="C325" s="26">
        <v>81509.3</v>
      </c>
      <c r="D325" s="489"/>
      <c r="E325" s="489"/>
    </row>
    <row r="326" spans="1:5">
      <c r="A326" s="24" t="s">
        <v>657</v>
      </c>
      <c r="B326" s="25">
        <v>920.8</v>
      </c>
      <c r="C326" s="26">
        <v>81420.899999999994</v>
      </c>
      <c r="D326" s="489"/>
      <c r="E326" s="489"/>
    </row>
    <row r="327" spans="1:5">
      <c r="A327" s="24" t="s">
        <v>658</v>
      </c>
      <c r="B327" s="25">
        <v>920.3</v>
      </c>
      <c r="C327" s="26">
        <v>81491.399999999994</v>
      </c>
      <c r="D327" s="489"/>
      <c r="E327" s="489"/>
    </row>
    <row r="328" spans="1:5">
      <c r="A328" s="24" t="s">
        <v>659</v>
      </c>
      <c r="B328" s="25">
        <v>929.1</v>
      </c>
      <c r="C328" s="26">
        <v>81533.5</v>
      </c>
      <c r="D328" s="489"/>
      <c r="E328" s="489"/>
    </row>
    <row r="329" spans="1:5">
      <c r="A329" s="24" t="s">
        <v>660</v>
      </c>
      <c r="B329" s="25">
        <v>933.8</v>
      </c>
      <c r="C329" s="26">
        <v>81415.899999999994</v>
      </c>
      <c r="D329" s="489"/>
      <c r="E329" s="489"/>
    </row>
    <row r="330" spans="1:5">
      <c r="A330" s="24" t="s">
        <v>661</v>
      </c>
      <c r="B330" s="25">
        <v>931.2</v>
      </c>
      <c r="C330" s="26">
        <v>81265.899999999994</v>
      </c>
      <c r="D330" s="489"/>
      <c r="E330" s="489"/>
    </row>
    <row r="331" spans="1:5">
      <c r="A331" s="27" t="s">
        <v>662</v>
      </c>
      <c r="B331" s="28">
        <v>930.6</v>
      </c>
      <c r="C331" s="29">
        <v>81384.100000000006</v>
      </c>
      <c r="D331" s="489"/>
      <c r="E331" s="489"/>
    </row>
    <row r="332" spans="1:5">
      <c r="A332" s="24" t="s">
        <v>663</v>
      </c>
      <c r="B332" s="25">
        <v>925.6</v>
      </c>
      <c r="C332" s="26">
        <v>81285.7</v>
      </c>
      <c r="D332" s="489"/>
      <c r="E332" s="489"/>
    </row>
    <row r="333" spans="1:5">
      <c r="A333" s="24" t="s">
        <v>664</v>
      </c>
      <c r="B333" s="25">
        <v>922.7</v>
      </c>
      <c r="C333" s="26">
        <v>81313.899999999994</v>
      </c>
      <c r="D333" s="489"/>
      <c r="E333" s="489"/>
    </row>
    <row r="334" spans="1:5">
      <c r="A334" s="24" t="s">
        <v>665</v>
      </c>
      <c r="B334" s="25">
        <v>924</v>
      </c>
      <c r="C334" s="26">
        <v>81579.3</v>
      </c>
      <c r="D334" s="489"/>
      <c r="E334" s="489"/>
    </row>
    <row r="335" spans="1:5">
      <c r="A335" s="24" t="s">
        <v>666</v>
      </c>
      <c r="B335" s="25">
        <v>919.6</v>
      </c>
      <c r="C335" s="26">
        <v>81763.100000000006</v>
      </c>
      <c r="D335" s="489"/>
      <c r="E335" s="489"/>
    </row>
    <row r="336" spans="1:5">
      <c r="A336" s="24" t="s">
        <v>667</v>
      </c>
      <c r="B336" s="25">
        <v>920.8</v>
      </c>
      <c r="C336" s="26">
        <v>81661.5</v>
      </c>
      <c r="D336" s="489"/>
      <c r="E336" s="489"/>
    </row>
    <row r="337" spans="1:5">
      <c r="A337" s="24" t="s">
        <v>668</v>
      </c>
      <c r="B337" s="25">
        <v>918.7</v>
      </c>
      <c r="C337" s="26">
        <v>81659.3</v>
      </c>
      <c r="D337" s="489"/>
      <c r="E337" s="489"/>
    </row>
    <row r="338" spans="1:5">
      <c r="A338" s="24" t="s">
        <v>669</v>
      </c>
      <c r="B338" s="25">
        <v>918.7</v>
      </c>
      <c r="C338" s="26">
        <v>81696.3</v>
      </c>
      <c r="D338" s="489"/>
      <c r="E338" s="489"/>
    </row>
    <row r="339" spans="1:5">
      <c r="A339" s="24" t="s">
        <v>670</v>
      </c>
      <c r="B339" s="25">
        <v>918.7</v>
      </c>
      <c r="C339" s="26">
        <v>81741.899999999994</v>
      </c>
      <c r="D339" s="489"/>
      <c r="E339" s="489"/>
    </row>
    <row r="340" spans="1:5">
      <c r="A340" s="24" t="s">
        <v>671</v>
      </c>
      <c r="B340" s="25">
        <v>920</v>
      </c>
      <c r="C340" s="26">
        <v>81954.899999999994</v>
      </c>
      <c r="D340" s="489"/>
      <c r="E340" s="489"/>
    </row>
    <row r="341" spans="1:5">
      <c r="A341" s="27" t="s">
        <v>672</v>
      </c>
      <c r="B341" s="28">
        <v>922.9</v>
      </c>
      <c r="C341" s="29">
        <v>82016.2</v>
      </c>
      <c r="D341" s="489"/>
      <c r="E341" s="489"/>
    </row>
    <row r="342" spans="1:5">
      <c r="A342" s="24" t="s">
        <v>673</v>
      </c>
      <c r="B342" s="25">
        <v>929.1</v>
      </c>
      <c r="C342" s="26">
        <v>82075</v>
      </c>
      <c r="D342" s="489"/>
      <c r="E342" s="489"/>
    </row>
    <row r="343" spans="1:5">
      <c r="A343" s="27" t="s">
        <v>645</v>
      </c>
      <c r="B343" s="28">
        <v>936.6</v>
      </c>
      <c r="C343" s="29">
        <v>82372.399999999994</v>
      </c>
      <c r="D343" s="489"/>
      <c r="E343" s="489"/>
    </row>
    <row r="344" spans="1:5">
      <c r="A344" s="24" t="s">
        <v>678</v>
      </c>
      <c r="B344" s="25">
        <v>940.1</v>
      </c>
      <c r="C344" s="26">
        <v>82541.8</v>
      </c>
      <c r="D344" s="489"/>
      <c r="E344" s="489"/>
    </row>
    <row r="345" spans="1:5">
      <c r="A345" s="27" t="s">
        <v>679</v>
      </c>
      <c r="B345" s="28">
        <v>947.9</v>
      </c>
      <c r="C345" s="29">
        <v>82897.100000000006</v>
      </c>
      <c r="D345" s="489"/>
      <c r="E345" s="489"/>
    </row>
    <row r="346" spans="1:5">
      <c r="A346" s="24" t="s">
        <v>680</v>
      </c>
      <c r="B346" s="25">
        <v>947</v>
      </c>
      <c r="C346" s="26">
        <v>82885</v>
      </c>
      <c r="D346" s="489"/>
      <c r="E346" s="489"/>
    </row>
    <row r="347" spans="1:5">
      <c r="A347" s="27" t="s">
        <v>681</v>
      </c>
      <c r="B347" s="28">
        <v>947.9</v>
      </c>
      <c r="C347" s="29">
        <v>83012.100000000006</v>
      </c>
      <c r="D347" s="489"/>
      <c r="E347" s="489"/>
    </row>
    <row r="348" spans="1:5">
      <c r="A348" s="24" t="s">
        <v>682</v>
      </c>
      <c r="B348" s="25">
        <v>951.5</v>
      </c>
      <c r="C348" s="26">
        <v>83252</v>
      </c>
      <c r="D348" s="489"/>
      <c r="E348" s="489"/>
    </row>
    <row r="349" spans="1:5">
      <c r="A349" s="27" t="s">
        <v>683</v>
      </c>
      <c r="B349" s="28">
        <v>953.5</v>
      </c>
      <c r="C349" s="29">
        <v>83272.899999999994</v>
      </c>
      <c r="D349" s="489"/>
      <c r="E349" s="489"/>
    </row>
    <row r="350" spans="1:5">
      <c r="A350" s="24" t="s">
        <v>684</v>
      </c>
      <c r="B350" s="25">
        <v>953.3</v>
      </c>
      <c r="C350" s="26">
        <v>83428.2</v>
      </c>
      <c r="D350" s="489"/>
      <c r="E350" s="489"/>
    </row>
    <row r="351" spans="1:5">
      <c r="A351" s="27" t="s">
        <v>685</v>
      </c>
      <c r="B351" s="28">
        <v>952.8</v>
      </c>
      <c r="C351" s="29">
        <v>83345.2</v>
      </c>
      <c r="D351" s="489"/>
      <c r="E351" s="489"/>
    </row>
    <row r="352" spans="1:5">
      <c r="A352" s="24" t="s">
        <v>686</v>
      </c>
      <c r="B352" s="25">
        <v>953</v>
      </c>
      <c r="C352" s="26">
        <v>83452.100000000006</v>
      </c>
      <c r="D352" s="489"/>
      <c r="E352" s="489"/>
    </row>
    <row r="353" spans="1:5">
      <c r="A353" s="27" t="s">
        <v>687</v>
      </c>
      <c r="B353" s="28">
        <v>951.3</v>
      </c>
      <c r="C353" s="29">
        <v>83733.5</v>
      </c>
      <c r="D353" s="489"/>
      <c r="E353" s="489"/>
    </row>
    <row r="354" spans="1:5">
      <c r="A354" s="24" t="s">
        <v>688</v>
      </c>
      <c r="B354" s="25">
        <v>948.4</v>
      </c>
      <c r="C354" s="26">
        <v>83675.3</v>
      </c>
      <c r="D354" s="489"/>
      <c r="E354" s="489"/>
    </row>
    <row r="355" spans="1:5">
      <c r="A355" s="27" t="s">
        <v>689</v>
      </c>
      <c r="B355" s="28">
        <v>943.5</v>
      </c>
      <c r="C355" s="29">
        <v>83255.7</v>
      </c>
      <c r="D355" s="489"/>
      <c r="E355" s="489"/>
    </row>
    <row r="356" spans="1:5">
      <c r="A356" s="24" t="s">
        <v>690</v>
      </c>
      <c r="B356" s="25">
        <v>943.4</v>
      </c>
      <c r="C356" s="26">
        <v>83369.100000000006</v>
      </c>
      <c r="D356" s="489"/>
      <c r="E356" s="489"/>
    </row>
    <row r="357" spans="1:5">
      <c r="A357" s="27" t="s">
        <v>691</v>
      </c>
      <c r="B357" s="28">
        <v>943.7</v>
      </c>
      <c r="C357" s="29">
        <v>83469.2</v>
      </c>
      <c r="D357" s="489"/>
      <c r="E357" s="489"/>
    </row>
    <row r="358" spans="1:5">
      <c r="A358" s="24" t="s">
        <v>692</v>
      </c>
      <c r="B358" s="25">
        <v>944.2</v>
      </c>
      <c r="C358" s="26">
        <v>83523.8</v>
      </c>
      <c r="D358" s="489"/>
      <c r="E358" s="489"/>
    </row>
    <row r="359" spans="1:5">
      <c r="A359" s="27" t="s">
        <v>693</v>
      </c>
      <c r="B359" s="28">
        <v>951.3</v>
      </c>
      <c r="C359" s="29">
        <v>83683.199999999997</v>
      </c>
      <c r="D359" s="489"/>
      <c r="E359" s="489"/>
    </row>
    <row r="360" spans="1:5">
      <c r="A360" s="24" t="s">
        <v>694</v>
      </c>
      <c r="B360" s="25">
        <v>948.9</v>
      </c>
      <c r="C360" s="26">
        <v>83916.6</v>
      </c>
      <c r="D360" s="489"/>
      <c r="E360" s="489"/>
    </row>
    <row r="361" spans="1:5">
      <c r="A361" s="27" t="s">
        <v>695</v>
      </c>
      <c r="B361" s="28">
        <v>952</v>
      </c>
      <c r="C361" s="29">
        <v>84414.5</v>
      </c>
      <c r="D361" s="489"/>
      <c r="E361" s="489"/>
    </row>
    <row r="362" spans="1:5">
      <c r="A362" s="24" t="s">
        <v>696</v>
      </c>
      <c r="B362" s="25">
        <v>957.6</v>
      </c>
      <c r="C362" s="26">
        <v>85343.9</v>
      </c>
      <c r="D362" s="489"/>
      <c r="E362" s="489"/>
    </row>
    <row r="363" spans="1:5">
      <c r="A363" s="27" t="s">
        <v>697</v>
      </c>
      <c r="B363" s="28">
        <v>957.3</v>
      </c>
      <c r="C363" s="29">
        <v>85831.8</v>
      </c>
      <c r="D363" s="489"/>
      <c r="E363" s="489"/>
    </row>
    <row r="364" spans="1:5">
      <c r="A364" s="27" t="s">
        <v>708</v>
      </c>
      <c r="B364" s="28">
        <v>961.9</v>
      </c>
      <c r="C364" s="29">
        <v>85798.399999999994</v>
      </c>
      <c r="D364" s="489"/>
      <c r="E364" s="489"/>
    </row>
    <row r="365" spans="1:5">
      <c r="A365" s="27" t="s">
        <v>709</v>
      </c>
      <c r="B365" s="28">
        <v>957.5</v>
      </c>
      <c r="C365" s="29">
        <v>85588.800000000003</v>
      </c>
      <c r="D365" s="489"/>
      <c r="E365" s="489"/>
    </row>
    <row r="366" spans="1:5">
      <c r="A366" s="27" t="s">
        <v>710</v>
      </c>
      <c r="B366" s="28">
        <v>958.8</v>
      </c>
      <c r="C366" s="29">
        <v>85516.9</v>
      </c>
      <c r="D366" s="489"/>
      <c r="E366" s="489"/>
    </row>
    <row r="367" spans="1:5">
      <c r="A367" s="27" t="s">
        <v>711</v>
      </c>
      <c r="B367" s="28">
        <v>960.3</v>
      </c>
      <c r="C367" s="29">
        <v>85628.800000000003</v>
      </c>
      <c r="D367" s="489"/>
      <c r="E367" s="489"/>
    </row>
    <row r="368" spans="1:5">
      <c r="A368" s="27" t="s">
        <v>712</v>
      </c>
      <c r="B368" s="28">
        <v>961</v>
      </c>
      <c r="C368" s="29">
        <v>85819</v>
      </c>
      <c r="D368" s="489"/>
      <c r="E368" s="489"/>
    </row>
    <row r="369" spans="1:5">
      <c r="A369" s="27" t="s">
        <v>713</v>
      </c>
      <c r="B369" s="28">
        <v>948.3</v>
      </c>
      <c r="C369" s="29">
        <v>85514.9</v>
      </c>
      <c r="D369" s="489"/>
      <c r="E369" s="489"/>
    </row>
    <row r="370" spans="1:5">
      <c r="A370" s="27" t="s">
        <v>714</v>
      </c>
      <c r="B370" s="28">
        <v>942.4</v>
      </c>
      <c r="C370" s="29">
        <v>85355</v>
      </c>
      <c r="D370" s="489"/>
      <c r="E370" s="489"/>
    </row>
    <row r="371" spans="1:5">
      <c r="A371" s="27" t="s">
        <v>715</v>
      </c>
      <c r="B371" s="28">
        <v>951.1</v>
      </c>
      <c r="C371" s="29">
        <v>85429.5</v>
      </c>
      <c r="D371" s="489"/>
      <c r="E371" s="489"/>
    </row>
    <row r="372" spans="1:5">
      <c r="A372" s="27" t="s">
        <v>716</v>
      </c>
      <c r="B372" s="28">
        <v>937.6</v>
      </c>
      <c r="C372" s="29">
        <v>85069.5</v>
      </c>
      <c r="D372" s="489"/>
      <c r="E372" s="489"/>
    </row>
    <row r="373" spans="1:5">
      <c r="A373" s="27" t="s">
        <v>717</v>
      </c>
      <c r="B373" s="28">
        <v>914.8</v>
      </c>
      <c r="C373" s="29">
        <v>84564.9</v>
      </c>
      <c r="D373" s="489"/>
      <c r="E373" s="489"/>
    </row>
    <row r="374" spans="1:5">
      <c r="A374" s="27" t="s">
        <v>718</v>
      </c>
      <c r="B374" s="28">
        <v>920.8</v>
      </c>
      <c r="C374" s="29">
        <v>84611.6</v>
      </c>
      <c r="D374" s="489"/>
      <c r="E374" s="489"/>
    </row>
    <row r="375" spans="1:5">
      <c r="A375" s="27" t="s">
        <v>719</v>
      </c>
      <c r="B375" s="28">
        <v>925.6</v>
      </c>
      <c r="C375" s="29">
        <v>84734.399999999994</v>
      </c>
      <c r="D375" s="489"/>
      <c r="E375" s="489"/>
    </row>
    <row r="376" spans="1:5">
      <c r="A376" s="27" t="s">
        <v>720</v>
      </c>
      <c r="B376" s="28">
        <v>929.7</v>
      </c>
      <c r="C376" s="29">
        <v>84744.1</v>
      </c>
      <c r="D376" s="489"/>
      <c r="E376" s="489"/>
    </row>
    <row r="377" spans="1:5">
      <c r="A377" s="27" t="s">
        <v>721</v>
      </c>
      <c r="B377" s="28">
        <v>934.3</v>
      </c>
      <c r="C377" s="29">
        <v>85263.6</v>
      </c>
      <c r="D377" s="489"/>
      <c r="E377" s="489"/>
    </row>
    <row r="378" spans="1:5">
      <c r="A378" s="27" t="s">
        <v>722</v>
      </c>
      <c r="B378" s="28">
        <v>930.5</v>
      </c>
      <c r="C378" s="29">
        <v>85394.9</v>
      </c>
      <c r="D378" s="489"/>
      <c r="E378" s="489"/>
    </row>
    <row r="379" spans="1:5">
      <c r="A379" s="27" t="s">
        <v>723</v>
      </c>
      <c r="B379" s="28">
        <v>930.5</v>
      </c>
      <c r="C379" s="29">
        <v>85590.7</v>
      </c>
      <c r="D379" s="489"/>
      <c r="E379" s="489"/>
    </row>
    <row r="380" spans="1:5">
      <c r="A380" s="27" t="s">
        <v>724</v>
      </c>
      <c r="B380" s="28">
        <v>929.4</v>
      </c>
      <c r="C380" s="29">
        <v>85660</v>
      </c>
      <c r="D380" s="489"/>
      <c r="E380" s="489"/>
    </row>
    <row r="381" spans="1:5">
      <c r="A381" s="27" t="s">
        <v>725</v>
      </c>
      <c r="B381" s="28">
        <v>928.8</v>
      </c>
      <c r="C381" s="29">
        <v>85768</v>
      </c>
      <c r="D381" s="489"/>
      <c r="E381" s="489"/>
    </row>
    <row r="382" spans="1:5">
      <c r="A382" s="27" t="s">
        <v>726</v>
      </c>
      <c r="B382" s="28">
        <v>940.7</v>
      </c>
      <c r="C382" s="29">
        <v>86430.5</v>
      </c>
      <c r="D382" s="489"/>
      <c r="E382" s="489"/>
    </row>
    <row r="383" spans="1:5">
      <c r="A383" s="27" t="s">
        <v>704</v>
      </c>
      <c r="B383" s="28">
        <v>943.3</v>
      </c>
      <c r="C383" s="29">
        <v>86480.2</v>
      </c>
      <c r="D383" s="489"/>
      <c r="E383" s="489"/>
    </row>
    <row r="384" spans="1:5">
      <c r="A384" s="27" t="s">
        <v>736</v>
      </c>
      <c r="B384" s="28">
        <v>945.4</v>
      </c>
      <c r="C384" s="29">
        <v>86346.2</v>
      </c>
      <c r="D384" s="489"/>
      <c r="E384" s="489"/>
    </row>
    <row r="385" spans="1:5">
      <c r="A385" s="27" t="s">
        <v>737</v>
      </c>
      <c r="B385" s="28">
        <v>945.2</v>
      </c>
      <c r="C385" s="29">
        <v>86529.2</v>
      </c>
      <c r="D385" s="489"/>
      <c r="E385" s="489"/>
    </row>
    <row r="386" spans="1:5">
      <c r="A386" s="27" t="s">
        <v>738</v>
      </c>
      <c r="B386" s="28">
        <v>946.8</v>
      </c>
      <c r="C386" s="29">
        <v>86636.800000000003</v>
      </c>
      <c r="D386" s="489"/>
      <c r="E386" s="489"/>
    </row>
    <row r="387" spans="1:5">
      <c r="A387" s="27" t="s">
        <v>739</v>
      </c>
      <c r="B387" s="28">
        <v>952.2</v>
      </c>
      <c r="C387" s="29">
        <v>86935.4</v>
      </c>
      <c r="D387" s="489"/>
      <c r="E387" s="489"/>
    </row>
    <row r="388" spans="1:5">
      <c r="A388" s="27" t="s">
        <v>740</v>
      </c>
      <c r="B388" s="28">
        <v>960.7</v>
      </c>
      <c r="C388" s="29">
        <v>87416.6</v>
      </c>
      <c r="D388" s="489"/>
      <c r="E388" s="489"/>
    </row>
    <row r="389" spans="1:5">
      <c r="A389" s="27" t="s">
        <v>741</v>
      </c>
      <c r="B389" s="28">
        <v>969.6</v>
      </c>
      <c r="C389" s="29">
        <v>87477.2</v>
      </c>
      <c r="D389" s="489"/>
      <c r="E389" s="489"/>
    </row>
    <row r="390" spans="1:5">
      <c r="A390" s="27" t="s">
        <v>742</v>
      </c>
      <c r="B390" s="28">
        <v>972.6</v>
      </c>
      <c r="C390" s="29">
        <v>87649.9</v>
      </c>
      <c r="D390" s="489"/>
      <c r="E390" s="489"/>
    </row>
    <row r="391" spans="1:5">
      <c r="A391" s="27" t="s">
        <v>743</v>
      </c>
      <c r="B391" s="28">
        <v>975</v>
      </c>
      <c r="C391" s="29">
        <v>87844.9</v>
      </c>
      <c r="D391" s="489"/>
      <c r="E391" s="489"/>
    </row>
    <row r="392" spans="1:5">
      <c r="A392" s="27" t="s">
        <v>744</v>
      </c>
      <c r="B392" s="28">
        <v>974.5</v>
      </c>
      <c r="C392" s="29">
        <v>87868.6</v>
      </c>
      <c r="D392" s="489"/>
      <c r="E392" s="489"/>
    </row>
    <row r="393" spans="1:5">
      <c r="A393" s="27" t="s">
        <v>745</v>
      </c>
      <c r="B393" s="28">
        <v>972</v>
      </c>
      <c r="C393" s="29">
        <v>87905.1</v>
      </c>
      <c r="D393" s="489"/>
      <c r="E393" s="489"/>
    </row>
    <row r="394" spans="1:5">
      <c r="A394" s="27" t="s">
        <v>746</v>
      </c>
      <c r="B394" s="28">
        <v>968.1</v>
      </c>
      <c r="C394" s="29">
        <v>87843.7</v>
      </c>
      <c r="D394" s="489"/>
      <c r="E394" s="489"/>
    </row>
    <row r="395" spans="1:5">
      <c r="A395" s="27" t="s">
        <v>747</v>
      </c>
      <c r="B395" s="28">
        <v>967.6</v>
      </c>
      <c r="C395" s="29">
        <v>87883.1</v>
      </c>
      <c r="D395" s="489"/>
      <c r="E395" s="489"/>
    </row>
    <row r="396" spans="1:5">
      <c r="A396" s="27" t="s">
        <v>748</v>
      </c>
      <c r="B396" s="28">
        <v>976.8</v>
      </c>
      <c r="C396" s="29">
        <v>87897.4</v>
      </c>
      <c r="D396" s="489"/>
      <c r="E396" s="489"/>
    </row>
    <row r="397" spans="1:5">
      <c r="A397" s="27" t="s">
        <v>749</v>
      </c>
      <c r="B397" s="28">
        <v>982.8</v>
      </c>
      <c r="C397" s="29">
        <v>87795.199999999997</v>
      </c>
      <c r="D397" s="489"/>
      <c r="E397" s="489"/>
    </row>
    <row r="398" spans="1:5">
      <c r="A398" s="27" t="s">
        <v>750</v>
      </c>
      <c r="B398" s="28">
        <v>989.6</v>
      </c>
      <c r="C398" s="29">
        <v>87744.7</v>
      </c>
      <c r="D398" s="489"/>
      <c r="E398" s="489"/>
    </row>
    <row r="399" spans="1:5">
      <c r="A399" s="27" t="s">
        <v>751</v>
      </c>
      <c r="B399" s="28">
        <v>987.8</v>
      </c>
      <c r="C399" s="29">
        <v>87832.5</v>
      </c>
      <c r="D399" s="489"/>
      <c r="E399" s="489"/>
    </row>
    <row r="400" spans="1:5">
      <c r="A400" s="27" t="s">
        <v>752</v>
      </c>
      <c r="B400" s="28">
        <v>989.2</v>
      </c>
      <c r="C400" s="29">
        <v>87949.8</v>
      </c>
      <c r="D400" s="489"/>
      <c r="E400" s="489"/>
    </row>
    <row r="401" spans="1:5">
      <c r="A401" s="27" t="s">
        <v>753</v>
      </c>
      <c r="B401" s="28">
        <v>997</v>
      </c>
      <c r="C401" s="29">
        <v>88005.9</v>
      </c>
      <c r="D401" s="489"/>
      <c r="E401" s="489"/>
    </row>
    <row r="402" spans="1:5">
      <c r="A402" s="27" t="s">
        <v>754</v>
      </c>
      <c r="B402" s="28">
        <v>1008.6</v>
      </c>
      <c r="C402" s="29">
        <v>88202.3</v>
      </c>
      <c r="D402" s="489"/>
      <c r="E402" s="489"/>
    </row>
    <row r="403" spans="1:5">
      <c r="A403" s="27" t="s">
        <v>755</v>
      </c>
      <c r="B403" s="28">
        <v>1009.9</v>
      </c>
      <c r="C403" s="29">
        <v>88261.2</v>
      </c>
      <c r="D403" s="489"/>
      <c r="E403" s="489"/>
    </row>
    <row r="404" spans="1:5">
      <c r="A404" s="27" t="s">
        <v>735</v>
      </c>
      <c r="B404" s="28">
        <v>1012.4</v>
      </c>
      <c r="C404" s="29">
        <v>88774.6</v>
      </c>
      <c r="D404" s="489"/>
      <c r="E404" s="489"/>
    </row>
    <row r="405" spans="1:5">
      <c r="A405" s="27" t="s">
        <v>760</v>
      </c>
      <c r="B405" s="28">
        <v>1017.1</v>
      </c>
      <c r="C405" s="29">
        <v>89339.1</v>
      </c>
      <c r="D405" s="489"/>
      <c r="E405" s="489"/>
    </row>
    <row r="406" spans="1:5">
      <c r="A406" s="27" t="s">
        <v>761</v>
      </c>
      <c r="B406" s="28">
        <v>1031.0999999999999</v>
      </c>
      <c r="C406" s="29">
        <v>90469.5</v>
      </c>
      <c r="D406" s="489"/>
      <c r="E406" s="489"/>
    </row>
    <row r="407" spans="1:5">
      <c r="A407" s="27" t="s">
        <v>762</v>
      </c>
      <c r="B407" s="28">
        <v>1018.9</v>
      </c>
      <c r="C407" s="29">
        <v>90655.5</v>
      </c>
      <c r="D407" s="489"/>
      <c r="E407" s="489"/>
    </row>
    <row r="408" spans="1:5">
      <c r="A408" s="27" t="s">
        <v>763</v>
      </c>
      <c r="B408" s="28">
        <v>1026.7</v>
      </c>
      <c r="C408" s="29">
        <v>91255.2</v>
      </c>
      <c r="D408" s="489"/>
      <c r="E408" s="489"/>
    </row>
    <row r="409" spans="1:5">
      <c r="A409" s="27" t="s">
        <v>764</v>
      </c>
      <c r="B409" s="28">
        <v>1030.5</v>
      </c>
      <c r="C409" s="29">
        <v>91152.2</v>
      </c>
      <c r="D409" s="489"/>
      <c r="E409" s="489"/>
    </row>
    <row r="410" spans="1:5">
      <c r="A410" s="27" t="s">
        <v>765</v>
      </c>
      <c r="B410" s="28">
        <v>1022.9</v>
      </c>
      <c r="C410" s="29">
        <v>91296.7</v>
      </c>
      <c r="D410" s="489"/>
      <c r="E410" s="489"/>
    </row>
    <row r="411" spans="1:5">
      <c r="A411" s="27" t="s">
        <v>766</v>
      </c>
      <c r="B411" s="28">
        <v>1019.9</v>
      </c>
      <c r="C411" s="29">
        <v>90951.8</v>
      </c>
      <c r="D411" s="489"/>
      <c r="E411" s="489"/>
    </row>
    <row r="412" spans="1:5">
      <c r="A412" s="27" t="s">
        <v>767</v>
      </c>
      <c r="B412" s="28">
        <v>1020.7</v>
      </c>
      <c r="C412" s="29">
        <v>90936.6</v>
      </c>
      <c r="D412" s="489"/>
      <c r="E412" s="489"/>
    </row>
    <row r="413" spans="1:5">
      <c r="A413" s="27" t="s">
        <v>768</v>
      </c>
      <c r="B413" s="28">
        <v>1013.3</v>
      </c>
      <c r="C413" s="29">
        <v>91092.2</v>
      </c>
      <c r="D413" s="489"/>
      <c r="E413" s="489"/>
    </row>
    <row r="414" spans="1:5">
      <c r="A414" s="27" t="s">
        <v>769</v>
      </c>
      <c r="B414" s="28">
        <v>1016</v>
      </c>
      <c r="C414" s="29">
        <v>91160.3</v>
      </c>
      <c r="D414" s="489"/>
      <c r="E414" s="489"/>
    </row>
    <row r="415" spans="1:5">
      <c r="A415" s="27" t="s">
        <v>770</v>
      </c>
      <c r="B415" s="28">
        <v>1018.6</v>
      </c>
      <c r="C415" s="29">
        <v>91198.9</v>
      </c>
      <c r="D415" s="489"/>
      <c r="E415" s="489"/>
    </row>
    <row r="416" spans="1:5">
      <c r="A416" s="27" t="s">
        <v>771</v>
      </c>
      <c r="B416" s="28">
        <v>1022.9</v>
      </c>
      <c r="C416" s="29">
        <v>91552.4</v>
      </c>
      <c r="D416" s="489"/>
      <c r="E416" s="489"/>
    </row>
    <row r="417" spans="1:5">
      <c r="A417" s="27" t="s">
        <v>772</v>
      </c>
      <c r="B417" s="28">
        <v>1030.8</v>
      </c>
      <c r="C417" s="29">
        <v>92628.9</v>
      </c>
      <c r="D417" s="489"/>
      <c r="E417" s="489"/>
    </row>
    <row r="418" spans="1:5">
      <c r="A418" s="27" t="s">
        <v>773</v>
      </c>
      <c r="B418" s="28">
        <v>1042.3</v>
      </c>
      <c r="C418" s="29">
        <v>93283.7</v>
      </c>
      <c r="D418" s="489"/>
      <c r="E418" s="489"/>
    </row>
    <row r="419" spans="1:5">
      <c r="A419" s="27" t="s">
        <v>774</v>
      </c>
      <c r="B419" s="28">
        <v>1056</v>
      </c>
      <c r="C419" s="29">
        <v>94606.423500000004</v>
      </c>
      <c r="D419" s="489"/>
      <c r="E419" s="489"/>
    </row>
    <row r="420" spans="1:5">
      <c r="A420" s="27" t="s">
        <v>775</v>
      </c>
      <c r="B420" s="28">
        <v>1064.2</v>
      </c>
      <c r="C420" s="29">
        <v>95600.748699999996</v>
      </c>
      <c r="D420" s="489"/>
      <c r="E420" s="489"/>
    </row>
    <row r="421" spans="1:5">
      <c r="A421" s="27" t="s">
        <v>776</v>
      </c>
      <c r="B421" s="28">
        <v>1069.2</v>
      </c>
      <c r="C421" s="29">
        <v>95477.405499999993</v>
      </c>
      <c r="D421" s="489"/>
      <c r="E421" s="489"/>
    </row>
    <row r="422" spans="1:5">
      <c r="A422" s="27" t="s">
        <v>777</v>
      </c>
      <c r="B422" s="28">
        <v>1077.5999999999999</v>
      </c>
      <c r="C422" s="29">
        <v>95590.611199999999</v>
      </c>
      <c r="D422" s="489"/>
      <c r="E422" s="489"/>
    </row>
    <row r="423" spans="1:5">
      <c r="A423" s="27" t="s">
        <v>778</v>
      </c>
      <c r="B423" s="28">
        <v>1081.8</v>
      </c>
      <c r="C423" s="29">
        <v>95508.638600000006</v>
      </c>
      <c r="D423" s="489"/>
      <c r="E423" s="489"/>
    </row>
    <row r="424" spans="1:5">
      <c r="A424" s="27" t="s">
        <v>787</v>
      </c>
      <c r="B424" s="28">
        <v>1092.5</v>
      </c>
      <c r="C424" s="29">
        <v>96816.034299999999</v>
      </c>
      <c r="D424" s="489"/>
      <c r="E424" s="489"/>
    </row>
    <row r="425" spans="1:5">
      <c r="A425" s="27" t="s">
        <v>788</v>
      </c>
      <c r="B425" s="28">
        <v>1095.5999999999999</v>
      </c>
      <c r="C425" s="29">
        <v>97529.3462</v>
      </c>
      <c r="D425" s="489"/>
      <c r="E425" s="489"/>
    </row>
    <row r="426" spans="1:5">
      <c r="A426" s="27" t="s">
        <v>789</v>
      </c>
      <c r="B426" s="28">
        <v>1105.4000000000001</v>
      </c>
      <c r="C426" s="29">
        <v>98358.421300000002</v>
      </c>
      <c r="D426" s="489"/>
      <c r="E426" s="489"/>
    </row>
    <row r="427" spans="1:5">
      <c r="A427" s="27" t="s">
        <v>790</v>
      </c>
      <c r="B427" s="28">
        <v>1096.8</v>
      </c>
      <c r="C427" s="29">
        <v>98152.797699999996</v>
      </c>
      <c r="D427" s="489"/>
      <c r="E427" s="489"/>
    </row>
    <row r="428" spans="1:5">
      <c r="A428" s="27" t="s">
        <v>791</v>
      </c>
      <c r="B428" s="28">
        <v>1082.5999999999999</v>
      </c>
      <c r="C428" s="29">
        <v>97899.156099999993</v>
      </c>
      <c r="D428" s="489"/>
      <c r="E428" s="489"/>
    </row>
    <row r="429" spans="1:5">
      <c r="A429" s="27" t="s">
        <v>792</v>
      </c>
      <c r="B429" s="28">
        <v>1068.9000000000001</v>
      </c>
      <c r="C429" s="29">
        <v>97211.410099999994</v>
      </c>
      <c r="D429" s="489"/>
      <c r="E429" s="489"/>
    </row>
    <row r="430" spans="1:5">
      <c r="A430" s="27" t="s">
        <v>793</v>
      </c>
      <c r="B430" s="28">
        <v>1033.3</v>
      </c>
      <c r="C430" s="29">
        <v>95561.577999999994</v>
      </c>
      <c r="D430" s="489"/>
      <c r="E430" s="489"/>
    </row>
    <row r="431" spans="1:5">
      <c r="A431" s="27" t="s">
        <v>794</v>
      </c>
      <c r="B431" s="28">
        <v>1058.3</v>
      </c>
      <c r="C431" s="29">
        <v>96207.996499999994</v>
      </c>
      <c r="D431" s="489"/>
      <c r="E431" s="489"/>
    </row>
    <row r="432" spans="1:5">
      <c r="A432" s="27" t="s">
        <v>795</v>
      </c>
      <c r="B432" s="28">
        <v>1055.7</v>
      </c>
      <c r="C432" s="29">
        <v>96241.279899999994</v>
      </c>
      <c r="D432" s="489"/>
      <c r="E432" s="489"/>
    </row>
    <row r="433" spans="1:5">
      <c r="A433" s="27" t="s">
        <v>796</v>
      </c>
      <c r="B433" s="28">
        <v>1055.3</v>
      </c>
      <c r="C433" s="29">
        <v>95929.455799999996</v>
      </c>
      <c r="D433" s="489"/>
      <c r="E433" s="489"/>
    </row>
    <row r="434" spans="1:5">
      <c r="A434" s="27" t="s">
        <v>797</v>
      </c>
      <c r="B434" s="28">
        <v>1063.5</v>
      </c>
      <c r="C434" s="29">
        <v>96270.387199999997</v>
      </c>
      <c r="D434" s="489"/>
      <c r="E434" s="489"/>
    </row>
    <row r="435" spans="1:5">
      <c r="A435" s="27" t="s">
        <v>798</v>
      </c>
      <c r="B435" s="28">
        <v>1067.9000000000001</v>
      </c>
      <c r="C435" s="29">
        <v>96234.5386</v>
      </c>
      <c r="D435" s="489"/>
      <c r="E435" s="489"/>
    </row>
    <row r="436" spans="1:5">
      <c r="A436" s="27" t="s">
        <v>799</v>
      </c>
      <c r="B436" s="28">
        <v>1074.9000000000001</v>
      </c>
      <c r="C436" s="29">
        <v>96332.547300000006</v>
      </c>
      <c r="D436" s="489"/>
      <c r="E436" s="489"/>
    </row>
    <row r="437" spans="1:5">
      <c r="A437" s="27" t="s">
        <v>800</v>
      </c>
      <c r="B437" s="28">
        <v>1077.3</v>
      </c>
      <c r="C437" s="29">
        <v>96149.269100000005</v>
      </c>
      <c r="D437" s="489"/>
      <c r="E437" s="489"/>
    </row>
    <row r="438" spans="1:5">
      <c r="A438" s="27" t="s">
        <v>801</v>
      </c>
      <c r="B438" s="28">
        <v>1076.5999999999999</v>
      </c>
      <c r="C438" s="29">
        <v>96185.986399999994</v>
      </c>
      <c r="D438" s="489"/>
      <c r="E438" s="489"/>
    </row>
    <row r="439" spans="1:5">
      <c r="A439" s="27" t="s">
        <v>802</v>
      </c>
      <c r="B439" s="28">
        <v>1087.2</v>
      </c>
      <c r="C439" s="29">
        <v>96627.551800000001</v>
      </c>
      <c r="D439" s="489"/>
      <c r="E439" s="489"/>
    </row>
    <row r="440" spans="1:5">
      <c r="A440" s="27" t="s">
        <v>803</v>
      </c>
      <c r="B440" s="28">
        <v>1086.3</v>
      </c>
      <c r="C440" s="29">
        <v>97228.673800000004</v>
      </c>
      <c r="D440" s="489"/>
      <c r="E440" s="489"/>
    </row>
    <row r="441" spans="1:5">
      <c r="A441" s="27" t="s">
        <v>804</v>
      </c>
      <c r="B441" s="28">
        <v>1087.8</v>
      </c>
      <c r="C441" s="29">
        <v>97944.034899999999</v>
      </c>
      <c r="D441" s="489"/>
      <c r="E441" s="489"/>
    </row>
    <row r="442" spans="1:5">
      <c r="A442" s="27" t="s">
        <v>805</v>
      </c>
      <c r="B442" s="28">
        <v>1092.7</v>
      </c>
      <c r="C442" s="29">
        <v>98596.934399999998</v>
      </c>
      <c r="D442" s="489"/>
      <c r="E442" s="489"/>
    </row>
    <row r="443" spans="1:5">
      <c r="A443" s="27" t="s">
        <v>806</v>
      </c>
      <c r="B443" s="28">
        <v>1093</v>
      </c>
      <c r="C443" s="29">
        <v>98923.553700000004</v>
      </c>
      <c r="D443" s="489"/>
      <c r="E443" s="489"/>
    </row>
    <row r="444" spans="1:5">
      <c r="A444" s="27" t="s">
        <v>807</v>
      </c>
      <c r="B444" s="28">
        <v>1083.5</v>
      </c>
      <c r="C444" s="29">
        <v>98817.280700000003</v>
      </c>
      <c r="D444" s="489"/>
      <c r="E444" s="489"/>
    </row>
    <row r="445" spans="1:5">
      <c r="A445" s="27" t="s">
        <v>814</v>
      </c>
      <c r="B445" s="28">
        <v>1084.2</v>
      </c>
      <c r="C445" s="29">
        <v>98221.087599999999</v>
      </c>
      <c r="D445" s="489"/>
      <c r="E445" s="489"/>
    </row>
    <row r="446" spans="1:5">
      <c r="A446" s="27" t="s">
        <v>815</v>
      </c>
      <c r="B446" s="28">
        <v>1084.9000000000001</v>
      </c>
      <c r="C446" s="29">
        <v>98628.426999999996</v>
      </c>
      <c r="D446" s="489"/>
      <c r="E446" s="489"/>
    </row>
    <row r="447" spans="1:5">
      <c r="A447" s="27" t="s">
        <v>816</v>
      </c>
      <c r="B447" s="28">
        <v>1087.5</v>
      </c>
      <c r="C447" s="29">
        <v>99224.796600000001</v>
      </c>
      <c r="D447" s="489"/>
      <c r="E447" s="489"/>
    </row>
    <row r="448" spans="1:5">
      <c r="A448" s="27" t="s">
        <v>817</v>
      </c>
      <c r="B448" s="28">
        <v>1090.3</v>
      </c>
      <c r="C448" s="29">
        <v>99522.179600000003</v>
      </c>
      <c r="D448" s="489"/>
      <c r="E448" s="489"/>
    </row>
    <row r="449" spans="1:5">
      <c r="A449" s="27" t="s">
        <v>818</v>
      </c>
      <c r="B449" s="28">
        <v>1085.8</v>
      </c>
      <c r="C449" s="29">
        <v>99355.554199999999</v>
      </c>
      <c r="D449" s="489"/>
      <c r="E449" s="489"/>
    </row>
    <row r="450" spans="1:5">
      <c r="A450" s="27" t="s">
        <v>819</v>
      </c>
      <c r="B450" s="28">
        <v>1085.5999999999999</v>
      </c>
      <c r="C450" s="29">
        <v>99414.550199999998</v>
      </c>
      <c r="D450" s="489"/>
      <c r="E450" s="489"/>
    </row>
    <row r="451" spans="1:5">
      <c r="A451" s="27" t="s">
        <v>820</v>
      </c>
      <c r="B451" s="28">
        <v>1086</v>
      </c>
      <c r="C451" s="29">
        <v>99046.116099999999</v>
      </c>
      <c r="D451" s="489"/>
      <c r="E451" s="489"/>
    </row>
    <row r="452" spans="1:5">
      <c r="A452" s="27" t="s">
        <v>821</v>
      </c>
      <c r="B452" s="28">
        <v>1084.0999999999999</v>
      </c>
      <c r="C452" s="29">
        <v>98557.872499999998</v>
      </c>
      <c r="D452" s="489"/>
      <c r="E452" s="489"/>
    </row>
    <row r="453" spans="1:5">
      <c r="A453" s="27" t="s">
        <v>822</v>
      </c>
      <c r="B453" s="28">
        <v>1089.4000000000001</v>
      </c>
      <c r="C453" s="29">
        <v>98133.517800000001</v>
      </c>
      <c r="D453" s="489"/>
      <c r="E453" s="489"/>
    </row>
    <row r="454" spans="1:5">
      <c r="A454" s="27" t="s">
        <v>823</v>
      </c>
      <c r="B454" s="28">
        <v>1082.8</v>
      </c>
      <c r="C454" s="29">
        <v>97718.808900000004</v>
      </c>
      <c r="D454" s="489"/>
      <c r="E454" s="489"/>
    </row>
    <row r="455" spans="1:5">
      <c r="A455" s="27" t="s">
        <v>824</v>
      </c>
      <c r="B455" s="28">
        <v>1085.5999999999999</v>
      </c>
      <c r="C455" s="29">
        <v>97808.187600000005</v>
      </c>
      <c r="D455" s="489"/>
      <c r="E455" s="489"/>
    </row>
    <row r="456" spans="1:5">
      <c r="A456" s="27" t="s">
        <v>825</v>
      </c>
      <c r="B456" s="28">
        <v>1092.2</v>
      </c>
      <c r="C456" s="29">
        <v>98033.536200000002</v>
      </c>
      <c r="D456" s="489"/>
      <c r="E456" s="489"/>
    </row>
    <row r="457" spans="1:5">
      <c r="A457" s="27" t="s">
        <v>826</v>
      </c>
      <c r="B457" s="28">
        <v>1086.5999999999999</v>
      </c>
      <c r="C457" s="29">
        <v>97927.503800000006</v>
      </c>
      <c r="D457" s="489"/>
      <c r="E457" s="489"/>
    </row>
    <row r="458" spans="1:5">
      <c r="A458" s="27" t="s">
        <v>827</v>
      </c>
      <c r="B458" s="28">
        <v>1103.8</v>
      </c>
      <c r="C458" s="29">
        <v>98299.735700000005</v>
      </c>
      <c r="D458" s="489"/>
      <c r="E458" s="489"/>
    </row>
    <row r="459" spans="1:5">
      <c r="A459" s="27" t="s">
        <v>828</v>
      </c>
      <c r="B459" s="28">
        <v>1097.5999999999999</v>
      </c>
      <c r="C459" s="29">
        <v>97782.732499999998</v>
      </c>
      <c r="D459" s="489"/>
      <c r="E459" s="489"/>
    </row>
    <row r="460" spans="1:5">
      <c r="A460" s="27" t="s">
        <v>829</v>
      </c>
      <c r="B460" s="28">
        <v>1092.3</v>
      </c>
      <c r="C460" s="29">
        <v>97924.730100000001</v>
      </c>
      <c r="D460" s="489"/>
      <c r="E460" s="489"/>
    </row>
    <row r="461" spans="1:5">
      <c r="A461" s="27" t="s">
        <v>830</v>
      </c>
      <c r="B461" s="28">
        <v>1107.2</v>
      </c>
      <c r="C461" s="29">
        <v>98103.362399999998</v>
      </c>
      <c r="D461" s="489"/>
      <c r="E461" s="489"/>
    </row>
    <row r="462" spans="1:5">
      <c r="A462" s="27" t="s">
        <v>831</v>
      </c>
      <c r="B462" s="28">
        <v>1107.8</v>
      </c>
      <c r="C462" s="29">
        <v>98347.921199999997</v>
      </c>
      <c r="D462" s="489"/>
      <c r="E462" s="489"/>
    </row>
    <row r="463" spans="1:5">
      <c r="A463" s="27" t="s">
        <v>832</v>
      </c>
      <c r="B463" s="28">
        <v>1101.5999999999999</v>
      </c>
      <c r="C463" s="29">
        <v>98429.690499999997</v>
      </c>
      <c r="D463" s="489"/>
      <c r="E463" s="489"/>
    </row>
    <row r="464" spans="1:5">
      <c r="A464" s="27" t="s">
        <v>833</v>
      </c>
      <c r="B464" s="28">
        <v>1099</v>
      </c>
      <c r="C464" s="29">
        <v>98311.622600000002</v>
      </c>
      <c r="D464" s="489"/>
      <c r="E464" s="489"/>
    </row>
    <row r="465" spans="1:5">
      <c r="A465" s="27" t="s">
        <v>834</v>
      </c>
      <c r="B465" s="28">
        <v>1098.2</v>
      </c>
      <c r="C465" s="29">
        <v>98148.523199999996</v>
      </c>
      <c r="D465" s="489"/>
      <c r="E465" s="489"/>
    </row>
    <row r="466" spans="1:5">
      <c r="A466" s="27" t="s">
        <v>842</v>
      </c>
      <c r="B466" s="28">
        <v>1097</v>
      </c>
      <c r="C466" s="29">
        <v>98157.304300000003</v>
      </c>
      <c r="D466" s="489"/>
      <c r="E466" s="489"/>
    </row>
    <row r="467" spans="1:5">
      <c r="A467" s="27" t="s">
        <v>843</v>
      </c>
      <c r="B467" s="28">
        <v>1093.3</v>
      </c>
      <c r="C467" s="29">
        <v>98176.9041</v>
      </c>
      <c r="D467" s="489"/>
      <c r="E467" s="489"/>
    </row>
    <row r="468" spans="1:5">
      <c r="A468" s="27" t="s">
        <v>844</v>
      </c>
      <c r="B468" s="28">
        <v>1094.4000000000001</v>
      </c>
      <c r="C468" s="29">
        <v>98080.266000000003</v>
      </c>
      <c r="D468" s="489"/>
      <c r="E468" s="489"/>
    </row>
    <row r="469" spans="1:5">
      <c r="A469" s="27" t="s">
        <v>845</v>
      </c>
      <c r="B469" s="28">
        <v>1094.2</v>
      </c>
      <c r="C469" s="29">
        <v>98098.512300000002</v>
      </c>
      <c r="D469" s="489"/>
      <c r="E469" s="489"/>
    </row>
    <row r="470" spans="1:5">
      <c r="A470" s="27" t="s">
        <v>846</v>
      </c>
      <c r="B470" s="28">
        <v>1091.8</v>
      </c>
      <c r="C470" s="29">
        <v>98100.839300000007</v>
      </c>
      <c r="D470" s="489"/>
      <c r="E470" s="489"/>
    </row>
    <row r="471" spans="1:5">
      <c r="A471" s="27" t="s">
        <v>847</v>
      </c>
      <c r="B471" s="28">
        <v>1092.2</v>
      </c>
      <c r="C471" s="29">
        <v>97961.751199999999</v>
      </c>
      <c r="D471" s="489"/>
      <c r="E471" s="489"/>
    </row>
    <row r="472" spans="1:5">
      <c r="A472" s="27" t="s">
        <v>848</v>
      </c>
      <c r="B472" s="28">
        <v>1080.0999999999999</v>
      </c>
      <c r="C472" s="29">
        <v>97388.713799999998</v>
      </c>
      <c r="D472" s="489"/>
      <c r="E472" s="489"/>
    </row>
    <row r="473" spans="1:5">
      <c r="A473" s="27" t="s">
        <v>849</v>
      </c>
      <c r="B473" s="28">
        <v>1078.5999999999999</v>
      </c>
      <c r="C473" s="29">
        <v>97354.3361</v>
      </c>
      <c r="D473" s="489"/>
      <c r="E473" s="489"/>
    </row>
    <row r="474" spans="1:5">
      <c r="A474" s="27" t="s">
        <v>850</v>
      </c>
      <c r="B474" s="28">
        <v>1082</v>
      </c>
      <c r="C474" s="29">
        <v>97182.652300000002</v>
      </c>
      <c r="D474" s="489"/>
      <c r="E474" s="489"/>
    </row>
    <row r="475" spans="1:5">
      <c r="A475" s="27" t="s">
        <v>851</v>
      </c>
      <c r="B475" s="28">
        <v>1081.2</v>
      </c>
      <c r="C475" s="29">
        <v>96991.018899999995</v>
      </c>
      <c r="D475" s="489"/>
      <c r="E475" s="489"/>
    </row>
    <row r="476" spans="1:5">
      <c r="A476" s="27" t="s">
        <v>852</v>
      </c>
      <c r="B476" s="28">
        <v>1080.2</v>
      </c>
      <c r="C476" s="29">
        <v>96860.325299999997</v>
      </c>
      <c r="D476" s="489"/>
      <c r="E476" s="489"/>
    </row>
    <row r="477" spans="1:5">
      <c r="A477" s="27" t="s">
        <v>853</v>
      </c>
      <c r="B477" s="28">
        <v>1084.4000000000001</v>
      </c>
      <c r="C477" s="29">
        <v>96594.521200000003</v>
      </c>
      <c r="D477" s="489"/>
      <c r="E477" s="489"/>
    </row>
    <row r="478" spans="1:5">
      <c r="A478" s="27" t="s">
        <v>854</v>
      </c>
      <c r="B478" s="28">
        <v>1080.7</v>
      </c>
      <c r="C478" s="29">
        <v>96028.481100000005</v>
      </c>
      <c r="D478" s="489"/>
      <c r="E478" s="489"/>
    </row>
    <row r="479" spans="1:5">
      <c r="A479" s="27" t="s">
        <v>855</v>
      </c>
      <c r="B479" s="28">
        <v>1082.2</v>
      </c>
      <c r="C479" s="29">
        <v>96194.469200000007</v>
      </c>
      <c r="D479" s="489"/>
      <c r="E479" s="489"/>
    </row>
    <row r="480" spans="1:5">
      <c r="A480" s="27" t="s">
        <v>856</v>
      </c>
      <c r="B480" s="28">
        <v>1078.0999999999999</v>
      </c>
      <c r="C480" s="29">
        <v>96314.165399999998</v>
      </c>
      <c r="D480" s="489"/>
      <c r="E480" s="489"/>
    </row>
    <row r="481" spans="1:5">
      <c r="A481" s="27" t="s">
        <v>857</v>
      </c>
      <c r="B481" s="28">
        <v>1080.5999999999999</v>
      </c>
      <c r="C481" s="29">
        <v>95525.907699999996</v>
      </c>
      <c r="D481" s="489"/>
      <c r="E481" s="489"/>
    </row>
    <row r="482" spans="1:5">
      <c r="A482" s="27" t="s">
        <v>858</v>
      </c>
      <c r="B482" s="28">
        <v>1079.5999999999999</v>
      </c>
      <c r="C482" s="29">
        <v>95577.337</v>
      </c>
      <c r="D482" s="489"/>
      <c r="E482" s="489"/>
    </row>
    <row r="483" spans="1:5">
      <c r="A483" s="27" t="s">
        <v>859</v>
      </c>
      <c r="B483" s="28">
        <v>1090.7</v>
      </c>
      <c r="C483" s="29">
        <v>95819.630300000004</v>
      </c>
      <c r="D483" s="489"/>
      <c r="E483" s="489"/>
    </row>
    <row r="484" spans="1:5">
      <c r="A484" s="27" t="s">
        <v>860</v>
      </c>
      <c r="B484" s="28">
        <v>1096.5999999999999</v>
      </c>
      <c r="C484" s="29">
        <v>96289.987200000003</v>
      </c>
      <c r="D484" s="489"/>
      <c r="E484" s="489"/>
    </row>
    <row r="485" spans="1:5">
      <c r="A485" s="27" t="s">
        <v>879</v>
      </c>
      <c r="B485" s="28">
        <v>1101.5</v>
      </c>
      <c r="C485" s="29">
        <v>96425.91</v>
      </c>
      <c r="D485" s="489"/>
      <c r="E485" s="489"/>
    </row>
    <row r="486" spans="1:5">
      <c r="A486" s="27" t="s">
        <v>880</v>
      </c>
      <c r="B486" s="28">
        <v>1103.8</v>
      </c>
      <c r="C486" s="29">
        <v>96489.7215</v>
      </c>
      <c r="D486" s="489"/>
      <c r="E486" s="489"/>
    </row>
    <row r="487" spans="1:5">
      <c r="A487" s="27" t="s">
        <v>881</v>
      </c>
      <c r="B487" s="28">
        <v>1107.5999999999999</v>
      </c>
      <c r="C487" s="29">
        <v>96596.646299999993</v>
      </c>
      <c r="D487" s="489"/>
      <c r="E487" s="489"/>
    </row>
    <row r="488" spans="1:5">
      <c r="A488" s="27" t="s">
        <v>882</v>
      </c>
      <c r="B488" s="28">
        <v>1106.9000000000001</v>
      </c>
      <c r="C488" s="29">
        <v>96938.876900000003</v>
      </c>
      <c r="D488" s="489"/>
      <c r="E488" s="489"/>
    </row>
    <row r="489" spans="1:5">
      <c r="A489" s="27" t="s">
        <v>883</v>
      </c>
      <c r="B489" s="28">
        <v>1113.4000000000001</v>
      </c>
      <c r="C489" s="29">
        <v>97086.172699999996</v>
      </c>
      <c r="D489" s="489"/>
      <c r="E489" s="489"/>
    </row>
    <row r="490" spans="1:5">
      <c r="A490" s="27" t="s">
        <v>884</v>
      </c>
      <c r="B490" s="28">
        <v>1106.7</v>
      </c>
      <c r="C490" s="29">
        <v>97150.575599999996</v>
      </c>
      <c r="D490" s="489"/>
      <c r="E490" s="489"/>
    </row>
    <row r="491" spans="1:5">
      <c r="A491" s="27" t="s">
        <v>885</v>
      </c>
      <c r="B491" s="28">
        <v>1096.8</v>
      </c>
      <c r="C491" s="29">
        <v>96779.870800000004</v>
      </c>
      <c r="D491" s="489"/>
      <c r="E491" s="489"/>
    </row>
    <row r="492" spans="1:5">
      <c r="A492" s="27" t="s">
        <v>886</v>
      </c>
      <c r="B492" s="28">
        <v>1085.8</v>
      </c>
      <c r="C492" s="29">
        <v>96341.265799999994</v>
      </c>
      <c r="D492" s="489"/>
      <c r="E492" s="489"/>
    </row>
    <row r="493" spans="1:5">
      <c r="A493" s="27" t="s">
        <v>887</v>
      </c>
      <c r="B493" s="28">
        <v>1096.9000000000001</v>
      </c>
      <c r="C493" s="29">
        <v>97120.768800000005</v>
      </c>
      <c r="D493" s="489"/>
      <c r="E493" s="489"/>
    </row>
    <row r="494" spans="1:5">
      <c r="A494" s="27" t="s">
        <v>888</v>
      </c>
      <c r="B494" s="28">
        <v>1074.5</v>
      </c>
      <c r="C494" s="29">
        <v>96748.006899999993</v>
      </c>
      <c r="D494" s="489"/>
      <c r="E494" s="489"/>
    </row>
    <row r="495" spans="1:5">
      <c r="A495" s="27" t="s">
        <v>889</v>
      </c>
      <c r="B495" s="28">
        <v>1064.0999999999999</v>
      </c>
      <c r="C495" s="29">
        <v>96287.047399999996</v>
      </c>
      <c r="D495" s="489"/>
      <c r="E495" s="489"/>
    </row>
    <row r="496" spans="1:5">
      <c r="A496" s="27" t="s">
        <v>890</v>
      </c>
      <c r="B496" s="28">
        <v>1065.5999999999999</v>
      </c>
      <c r="C496" s="29">
        <v>95987.564799999993</v>
      </c>
      <c r="D496" s="489"/>
      <c r="E496" s="489"/>
    </row>
    <row r="497" spans="1:5">
      <c r="A497" s="27" t="s">
        <v>891</v>
      </c>
      <c r="B497" s="28">
        <v>1053.5</v>
      </c>
      <c r="C497" s="29">
        <v>95506.258199999997</v>
      </c>
      <c r="D497" s="489"/>
      <c r="E497" s="489"/>
    </row>
    <row r="498" spans="1:5">
      <c r="A498" s="27" t="s">
        <v>892</v>
      </c>
      <c r="B498" s="28">
        <v>1056.4000000000001</v>
      </c>
      <c r="C498" s="29">
        <v>95522.728300000002</v>
      </c>
      <c r="D498" s="489"/>
      <c r="E498" s="489"/>
    </row>
    <row r="499" spans="1:5">
      <c r="A499" s="27" t="s">
        <v>893</v>
      </c>
      <c r="B499" s="28">
        <v>1063.8</v>
      </c>
      <c r="C499" s="29">
        <v>95523.894499999995</v>
      </c>
      <c r="D499" s="489"/>
      <c r="E499" s="489"/>
    </row>
    <row r="500" spans="1:5">
      <c r="A500" s="27" t="s">
        <v>898</v>
      </c>
      <c r="B500" s="28">
        <v>1066.5999999999999</v>
      </c>
      <c r="C500" s="29">
        <v>95265.8652</v>
      </c>
      <c r="D500" s="489"/>
      <c r="E500" s="489"/>
    </row>
    <row r="501" spans="1:5">
      <c r="A501" s="27" t="s">
        <v>899</v>
      </c>
      <c r="B501" s="28">
        <v>1059.9000000000001</v>
      </c>
      <c r="C501" s="29">
        <v>94494.274000000005</v>
      </c>
      <c r="D501" s="489"/>
      <c r="E501" s="489"/>
    </row>
    <row r="502" spans="1:5">
      <c r="A502" s="27" t="s">
        <v>900</v>
      </c>
      <c r="B502" s="28">
        <v>1055.8</v>
      </c>
      <c r="C502" s="29">
        <v>94299.531300000002</v>
      </c>
      <c r="D502" s="489"/>
      <c r="E502" s="489"/>
    </row>
    <row r="503" spans="1:5">
      <c r="A503" s="27" t="s">
        <v>901</v>
      </c>
      <c r="B503" s="28">
        <v>1060.8</v>
      </c>
      <c r="C503" s="29">
        <v>94576.363400000002</v>
      </c>
      <c r="D503" s="489"/>
      <c r="E503" s="489"/>
    </row>
    <row r="504" spans="1:5">
      <c r="A504" s="27" t="s">
        <v>902</v>
      </c>
      <c r="B504" s="28">
        <v>1060.7</v>
      </c>
      <c r="C504" s="29">
        <v>94796.139500000005</v>
      </c>
      <c r="D504" s="489"/>
      <c r="E504" s="489"/>
    </row>
    <row r="505" spans="1:5">
      <c r="A505" s="27" t="s">
        <v>903</v>
      </c>
      <c r="B505" s="28">
        <v>1055.2</v>
      </c>
      <c r="C505" s="29">
        <v>94284.488599999997</v>
      </c>
      <c r="D505" s="489"/>
      <c r="E505" s="489"/>
    </row>
    <row r="506" spans="1:5">
      <c r="A506" s="27" t="s">
        <v>904</v>
      </c>
      <c r="B506" s="28">
        <v>1051.5999999999999</v>
      </c>
      <c r="C506" s="29">
        <v>93805.580499999996</v>
      </c>
      <c r="D506" s="489"/>
      <c r="E506" s="489"/>
    </row>
    <row r="507" spans="1:5">
      <c r="A507" s="27" t="s">
        <v>905</v>
      </c>
      <c r="B507" s="28">
        <v>1052.7</v>
      </c>
      <c r="C507" s="29">
        <v>93586.925700000007</v>
      </c>
      <c r="D507" s="489"/>
      <c r="E507" s="489"/>
    </row>
    <row r="508" spans="1:5">
      <c r="A508" s="27" t="s">
        <v>906</v>
      </c>
      <c r="B508" s="28">
        <v>1057</v>
      </c>
      <c r="C508" s="29">
        <v>93612.138300000006</v>
      </c>
      <c r="D508" s="489"/>
      <c r="E508" s="489"/>
    </row>
    <row r="509" spans="1:5">
      <c r="A509" s="27" t="s">
        <v>907</v>
      </c>
      <c r="B509" s="28">
        <v>1041.8</v>
      </c>
      <c r="C509" s="29">
        <v>93100.673800000004</v>
      </c>
      <c r="D509" s="489"/>
      <c r="E509" s="489"/>
    </row>
    <row r="510" spans="1:5">
      <c r="A510" s="27" t="s">
        <v>908</v>
      </c>
      <c r="B510" s="28">
        <v>1047.5999999999999</v>
      </c>
      <c r="C510" s="29">
        <v>92849.925600000002</v>
      </c>
      <c r="D510" s="489"/>
      <c r="E510" s="489"/>
    </row>
    <row r="511" spans="1:5">
      <c r="A511" s="27" t="s">
        <v>909</v>
      </c>
      <c r="B511" s="28">
        <v>1070.7</v>
      </c>
      <c r="C511" s="29">
        <v>93165.915800000002</v>
      </c>
      <c r="D511" s="489"/>
      <c r="E511" s="489"/>
    </row>
    <row r="512" spans="1:5">
      <c r="A512" s="27" t="s">
        <v>910</v>
      </c>
      <c r="B512" s="28">
        <v>1078.5</v>
      </c>
      <c r="C512" s="29">
        <v>93605.869900000005</v>
      </c>
      <c r="D512" s="489"/>
      <c r="E512" s="489"/>
    </row>
    <row r="513" spans="1:5">
      <c r="A513" s="27" t="s">
        <v>911</v>
      </c>
      <c r="B513" s="28">
        <v>1069.9000000000001</v>
      </c>
      <c r="C513" s="29">
        <v>93691.161800000002</v>
      </c>
      <c r="D513" s="489"/>
      <c r="E513" s="489"/>
    </row>
    <row r="514" spans="1:5">
      <c r="A514" s="27" t="s">
        <v>912</v>
      </c>
      <c r="B514" s="28">
        <v>1074</v>
      </c>
      <c r="C514" s="29">
        <v>93891.1152</v>
      </c>
      <c r="D514" s="489"/>
      <c r="E514" s="489"/>
    </row>
    <row r="515" spans="1:5">
      <c r="A515" s="27" t="s">
        <v>913</v>
      </c>
      <c r="B515" s="28">
        <v>1081.8</v>
      </c>
      <c r="C515" s="29">
        <v>94165.831099999996</v>
      </c>
      <c r="D515" s="489"/>
      <c r="E515" s="489"/>
    </row>
    <row r="516" spans="1:5">
      <c r="A516" s="27" t="s">
        <v>914</v>
      </c>
      <c r="B516" s="28">
        <v>1090.4000000000001</v>
      </c>
      <c r="C516" s="29">
        <v>94703.454299999998</v>
      </c>
      <c r="D516" s="489"/>
      <c r="E516" s="489"/>
    </row>
    <row r="517" spans="1:5">
      <c r="A517" s="27" t="s">
        <v>915</v>
      </c>
      <c r="B517" s="28">
        <v>1093.3</v>
      </c>
      <c r="C517" s="29">
        <v>94905.917400000006</v>
      </c>
      <c r="D517" s="489"/>
      <c r="E517" s="489"/>
    </row>
    <row r="518" spans="1:5">
      <c r="A518" s="27" t="s">
        <v>916</v>
      </c>
      <c r="B518" s="28">
        <v>1097.8</v>
      </c>
      <c r="C518" s="29">
        <v>94940.243700000006</v>
      </c>
      <c r="D518" s="489"/>
      <c r="E518" s="489"/>
    </row>
    <row r="519" spans="1:5">
      <c r="A519" s="27" t="s">
        <v>917</v>
      </c>
      <c r="B519" s="28">
        <v>1107.0999999999999</v>
      </c>
      <c r="C519" s="29">
        <v>95103.117700000003</v>
      </c>
      <c r="D519" s="489"/>
      <c r="E519" s="489"/>
    </row>
    <row r="520" spans="1:5">
      <c r="A520" s="27" t="s">
        <v>918</v>
      </c>
      <c r="B520" s="28">
        <v>1109.7</v>
      </c>
      <c r="C520" s="29">
        <v>95136.458899999998</v>
      </c>
      <c r="D520" s="489"/>
      <c r="E520" s="489"/>
    </row>
    <row r="521" spans="1:5">
      <c r="A521" s="27" t="s">
        <v>919</v>
      </c>
      <c r="B521" s="28">
        <v>1106.7</v>
      </c>
      <c r="C521" s="29">
        <v>95227.471099999995</v>
      </c>
      <c r="D521" s="489"/>
      <c r="E521" s="489"/>
    </row>
    <row r="522" spans="1:5">
      <c r="A522" s="27" t="s">
        <v>937</v>
      </c>
      <c r="B522" s="28">
        <v>1102.8</v>
      </c>
      <c r="C522" s="29">
        <v>95229.926399999997</v>
      </c>
      <c r="D522" s="489"/>
      <c r="E522" s="489"/>
    </row>
    <row r="523" spans="1:5">
      <c r="A523" s="27" t="s">
        <v>938</v>
      </c>
      <c r="B523" s="28">
        <v>1107</v>
      </c>
      <c r="C523" s="29">
        <v>95445.060599999997</v>
      </c>
      <c r="D523" s="489"/>
      <c r="E523" s="489"/>
    </row>
    <row r="524" spans="1:5">
      <c r="A524" s="27" t="s">
        <v>939</v>
      </c>
      <c r="B524" s="28">
        <v>1110.9195</v>
      </c>
      <c r="C524" s="29">
        <v>95794.012000000002</v>
      </c>
      <c r="D524" s="489"/>
      <c r="E524" s="489"/>
    </row>
    <row r="525" spans="1:5">
      <c r="A525" s="27" t="s">
        <v>940</v>
      </c>
      <c r="B525" s="28">
        <v>1107.3446300000001</v>
      </c>
      <c r="C525" s="29">
        <v>95626.013999999996</v>
      </c>
      <c r="D525" s="489"/>
      <c r="E525" s="489"/>
    </row>
    <row r="526" spans="1:5">
      <c r="A526" s="27" t="s">
        <v>941</v>
      </c>
      <c r="B526" s="28">
        <v>1102.8724</v>
      </c>
      <c r="C526" s="29">
        <v>95529.611799999999</v>
      </c>
      <c r="D526" s="489"/>
      <c r="E526" s="489"/>
    </row>
    <row r="527" spans="1:5">
      <c r="A527" s="27" t="s">
        <v>942</v>
      </c>
      <c r="B527" s="28">
        <v>1100.09105</v>
      </c>
      <c r="C527" s="29">
        <v>95409.617700000003</v>
      </c>
      <c r="D527" s="489"/>
      <c r="E527" s="489"/>
    </row>
    <row r="528" spans="1:5">
      <c r="A528" s="27" t="s">
        <v>943</v>
      </c>
      <c r="B528" s="28">
        <v>1110.2983400000001</v>
      </c>
      <c r="C528" s="29">
        <v>95577.684500000003</v>
      </c>
      <c r="D528" s="489"/>
      <c r="E528" s="489"/>
    </row>
    <row r="529" spans="1:5">
      <c r="A529" s="27" t="s">
        <v>944</v>
      </c>
      <c r="B529" s="28">
        <v>1112.1315999999999</v>
      </c>
      <c r="C529" s="29">
        <v>95951.923999999999</v>
      </c>
      <c r="D529" s="489"/>
      <c r="E529" s="489"/>
    </row>
    <row r="530" spans="1:5">
      <c r="A530" s="27" t="s">
        <v>945</v>
      </c>
      <c r="B530" s="28">
        <v>1111.62978</v>
      </c>
      <c r="C530" s="29">
        <v>95998.858699999997</v>
      </c>
      <c r="D530" s="489"/>
      <c r="E530" s="489"/>
    </row>
    <row r="531" spans="1:5">
      <c r="A531" s="27" t="s">
        <v>946</v>
      </c>
      <c r="B531" s="28">
        <v>1107.3957700000001</v>
      </c>
      <c r="C531" s="29">
        <v>96077.144</v>
      </c>
      <c r="D531" s="489"/>
      <c r="E531" s="489"/>
    </row>
    <row r="532" spans="1:5">
      <c r="A532" s="27" t="s">
        <v>947</v>
      </c>
      <c r="B532" s="28">
        <v>1104.57581</v>
      </c>
      <c r="C532" s="29">
        <v>95915.991800000003</v>
      </c>
      <c r="D532" s="489"/>
      <c r="E532" s="489"/>
    </row>
    <row r="533" spans="1:5">
      <c r="A533" s="27" t="s">
        <v>948</v>
      </c>
      <c r="B533" s="28">
        <v>1108.2694899999999</v>
      </c>
      <c r="C533" s="29">
        <v>95847.465299999996</v>
      </c>
      <c r="D533" s="489"/>
      <c r="E533" s="489"/>
    </row>
    <row r="534" spans="1:5">
      <c r="A534" s="27" t="s">
        <v>949</v>
      </c>
      <c r="B534" s="28">
        <v>1116.5847900000001</v>
      </c>
      <c r="C534" s="29">
        <v>96378.722200000004</v>
      </c>
      <c r="D534" s="489"/>
      <c r="E534" s="489"/>
    </row>
    <row r="535" spans="1:5">
      <c r="A535" s="27" t="s">
        <v>950</v>
      </c>
      <c r="B535" s="28">
        <v>1153.7468799999999</v>
      </c>
      <c r="C535" s="29">
        <v>99146.283100000001</v>
      </c>
      <c r="D535" s="489"/>
      <c r="E535" s="489"/>
    </row>
    <row r="536" spans="1:5">
      <c r="A536" s="27" t="s">
        <v>951</v>
      </c>
      <c r="B536" s="28">
        <v>1191.3641600000001</v>
      </c>
      <c r="C536" s="29">
        <v>102452.393</v>
      </c>
      <c r="D536" s="489"/>
      <c r="E536" s="489"/>
    </row>
    <row r="537" spans="1:5">
      <c r="A537" s="27" t="s">
        <v>952</v>
      </c>
      <c r="B537" s="28">
        <v>1201.7330300000001</v>
      </c>
      <c r="C537" s="29">
        <v>104533.52</v>
      </c>
      <c r="D537" s="489"/>
      <c r="E537" s="489"/>
    </row>
    <row r="538" spans="1:5">
      <c r="A538" s="27" t="s">
        <v>953</v>
      </c>
      <c r="B538" s="28">
        <v>1213.5294699999999</v>
      </c>
      <c r="C538" s="29">
        <v>106504.068</v>
      </c>
      <c r="D538" s="489"/>
      <c r="E538" s="489"/>
    </row>
    <row r="539" spans="1:5">
      <c r="A539" s="27" t="s">
        <v>954</v>
      </c>
      <c r="B539" s="28">
        <v>1241.6081300000001</v>
      </c>
      <c r="C539" s="29">
        <v>108872.856</v>
      </c>
      <c r="D539" s="489"/>
      <c r="E539" s="489"/>
    </row>
    <row r="540" spans="1:5">
      <c r="A540" s="27" t="s">
        <v>1012</v>
      </c>
      <c r="B540" s="28">
        <v>1258.25936</v>
      </c>
      <c r="C540" s="29">
        <v>109401.414</v>
      </c>
      <c r="D540" s="489"/>
      <c r="E540" s="489"/>
    </row>
    <row r="541" spans="1:5">
      <c r="A541" s="27" t="s">
        <v>1013</v>
      </c>
      <c r="B541" s="28">
        <v>1287.8001200000001</v>
      </c>
      <c r="C541" s="29">
        <v>112061.317</v>
      </c>
      <c r="D541" s="489"/>
      <c r="E541" s="489"/>
    </row>
    <row r="542" spans="1:5">
      <c r="A542" s="27" t="s">
        <v>1014</v>
      </c>
      <c r="B542" s="28">
        <v>1317.34376</v>
      </c>
      <c r="C542" s="29">
        <v>115174.54</v>
      </c>
      <c r="D542" s="489"/>
      <c r="E542" s="489"/>
    </row>
    <row r="543" spans="1:5">
      <c r="A543" s="27" t="s">
        <v>1015</v>
      </c>
      <c r="B543" s="28">
        <v>1296.45271</v>
      </c>
      <c r="C543" s="29">
        <v>113527.663</v>
      </c>
      <c r="D543" s="489"/>
      <c r="E543" s="489"/>
    </row>
    <row r="544" spans="1:5">
      <c r="A544" s="27" t="s">
        <v>1016</v>
      </c>
      <c r="B544" s="28">
        <v>1269.4734000000001</v>
      </c>
      <c r="C544" s="29">
        <v>111324.821</v>
      </c>
      <c r="D544" s="489"/>
      <c r="E544" s="489"/>
    </row>
    <row r="545" spans="1:5">
      <c r="A545" s="27" t="s">
        <v>1017</v>
      </c>
      <c r="B545" s="28">
        <v>1266.9013299999999</v>
      </c>
      <c r="C545" s="29">
        <v>111528.18799999999</v>
      </c>
      <c r="D545" s="489"/>
      <c r="E545" s="489"/>
    </row>
    <row r="546" spans="1:5">
      <c r="A546" s="27" t="s">
        <v>1018</v>
      </c>
      <c r="B546" s="28">
        <v>1230.48227</v>
      </c>
      <c r="C546" s="29">
        <v>108694.076</v>
      </c>
      <c r="D546" s="489"/>
      <c r="E546" s="489"/>
    </row>
    <row r="547" spans="1:5">
      <c r="A547" s="27" t="s">
        <v>1019</v>
      </c>
      <c r="B547" s="28">
        <v>1230.6748700000001</v>
      </c>
      <c r="C547" s="29">
        <v>109937.07</v>
      </c>
      <c r="D547" s="489"/>
      <c r="E547" s="489"/>
    </row>
    <row r="548" spans="1:5">
      <c r="A548" s="27" t="s">
        <v>1020</v>
      </c>
      <c r="B548" s="28">
        <v>1250.2591500000001</v>
      </c>
      <c r="C548" s="29">
        <v>112346.469</v>
      </c>
      <c r="D548" s="489"/>
      <c r="E548" s="489"/>
    </row>
    <row r="549" spans="1:5">
      <c r="A549" s="27" t="s">
        <v>1021</v>
      </c>
      <c r="B549" s="28">
        <v>1252.8322000000001</v>
      </c>
      <c r="C549" s="29">
        <v>112489.99800000001</v>
      </c>
      <c r="D549" s="489"/>
      <c r="E549" s="489"/>
    </row>
    <row r="550" spans="1:5">
      <c r="A550" s="27" t="s">
        <v>1022</v>
      </c>
      <c r="B550" s="28">
        <v>1244.4141500000001</v>
      </c>
      <c r="C550" s="29">
        <v>111051.60400000001</v>
      </c>
      <c r="D550" s="489"/>
      <c r="E550" s="489"/>
    </row>
    <row r="551" spans="1:5">
      <c r="A551" s="27" t="s">
        <v>1023</v>
      </c>
      <c r="B551" s="28">
        <v>1239.9880000000001</v>
      </c>
      <c r="C551" s="29">
        <v>110851.425</v>
      </c>
      <c r="D551" s="489"/>
      <c r="E551" s="489"/>
    </row>
    <row r="552" spans="1:5">
      <c r="A552" s="27" t="s">
        <v>1024</v>
      </c>
      <c r="B552" s="28">
        <v>1237.6007999999999</v>
      </c>
      <c r="C552" s="29">
        <v>110848.963</v>
      </c>
      <c r="D552" s="489"/>
      <c r="E552" s="489"/>
    </row>
    <row r="553" spans="1:5">
      <c r="A553" s="27" t="s">
        <v>1025</v>
      </c>
      <c r="B553" s="28">
        <v>1225.78657</v>
      </c>
      <c r="C553" s="29">
        <v>109505.129</v>
      </c>
      <c r="D553" s="489"/>
      <c r="E553" s="489"/>
    </row>
    <row r="554" spans="1:5">
      <c r="A554" s="27" t="s">
        <v>1026</v>
      </c>
      <c r="B554" s="28">
        <v>1225.1324</v>
      </c>
      <c r="C554" s="29">
        <v>108916.599</v>
      </c>
      <c r="D554" s="489"/>
      <c r="E554" s="489"/>
    </row>
    <row r="555" spans="1:5">
      <c r="A555" s="27" t="s">
        <v>1027</v>
      </c>
      <c r="B555" s="28">
        <v>1218.7318499999999</v>
      </c>
      <c r="C555" s="29">
        <v>108072.257</v>
      </c>
      <c r="D555" s="489"/>
      <c r="E555" s="489"/>
    </row>
    <row r="556" spans="1:5">
      <c r="A556" s="27" t="s">
        <v>1028</v>
      </c>
      <c r="B556" s="28">
        <v>1215.41319</v>
      </c>
      <c r="C556" s="29">
        <v>108109.99</v>
      </c>
      <c r="D556" s="489"/>
      <c r="E556" s="489"/>
    </row>
    <row r="557" spans="1:5">
      <c r="A557" s="27" t="s">
        <v>1029</v>
      </c>
      <c r="B557" s="28">
        <v>1209.65365</v>
      </c>
      <c r="C557" s="29">
        <v>107780.607</v>
      </c>
      <c r="D557" s="489"/>
      <c r="E557" s="489"/>
    </row>
    <row r="558" spans="1:5">
      <c r="A558" s="27" t="s">
        <v>1030</v>
      </c>
      <c r="B558" s="28">
        <v>1210.7707</v>
      </c>
      <c r="C558" s="29">
        <v>107776.552</v>
      </c>
      <c r="D558" s="489"/>
      <c r="E558" s="489"/>
    </row>
    <row r="559" spans="1:5">
      <c r="A559" s="27" t="s">
        <v>1031</v>
      </c>
      <c r="B559" s="28">
        <v>1213.7518</v>
      </c>
      <c r="C559" s="29">
        <v>108295.518</v>
      </c>
      <c r="D559" s="489"/>
      <c r="E559" s="489"/>
    </row>
    <row r="560" spans="1:5">
      <c r="A560" s="27" t="s">
        <v>1032</v>
      </c>
      <c r="B560" s="28">
        <v>1222.3439800000001</v>
      </c>
      <c r="C560" s="29">
        <v>108830.777</v>
      </c>
      <c r="D560" s="489"/>
      <c r="E560" s="489"/>
    </row>
    <row r="561" spans="1:3">
      <c r="A561" s="27" t="s">
        <v>1105</v>
      </c>
      <c r="B561" s="28">
        <v>1219.1206400000001</v>
      </c>
      <c r="C561" s="29">
        <v>108658.879</v>
      </c>
    </row>
    <row r="562" spans="1:3">
      <c r="A562" s="27" t="s">
        <v>1106</v>
      </c>
      <c r="B562" s="28">
        <v>1218.6916900000001</v>
      </c>
      <c r="C562" s="29">
        <v>108395.925</v>
      </c>
    </row>
    <row r="563" spans="1:3">
      <c r="A563" s="27" t="s">
        <v>1107</v>
      </c>
      <c r="B563" s="28">
        <v>1232.5045700000001</v>
      </c>
      <c r="C563" s="29">
        <v>108800.126</v>
      </c>
    </row>
    <row r="564" spans="1:3">
      <c r="A564" s="27" t="s">
        <v>1108</v>
      </c>
      <c r="B564" s="28">
        <v>1275.0970199999999</v>
      </c>
      <c r="C564" s="29">
        <v>111877.93700000001</v>
      </c>
    </row>
    <row r="565" spans="1:3">
      <c r="A565" s="27" t="s">
        <v>1109</v>
      </c>
      <c r="B565" s="28">
        <v>1294.23965</v>
      </c>
      <c r="C565" s="29">
        <v>113852.249</v>
      </c>
    </row>
    <row r="566" spans="1:3">
      <c r="A566" s="27" t="s">
        <v>1110</v>
      </c>
      <c r="B566" s="28">
        <v>1337.1614199999999</v>
      </c>
      <c r="C566" s="29">
        <v>116759.501</v>
      </c>
    </row>
    <row r="567" spans="1:3">
      <c r="A567" s="27" t="s">
        <v>1111</v>
      </c>
      <c r="B567" s="28">
        <v>1394.74415</v>
      </c>
      <c r="C567" s="29">
        <v>121173.484</v>
      </c>
    </row>
    <row r="568" spans="1:3">
      <c r="A568" s="27" t="s">
        <v>1112</v>
      </c>
      <c r="B568" s="28">
        <v>1428.5154299999999</v>
      </c>
      <c r="C568" s="29">
        <v>123951.25599999999</v>
      </c>
    </row>
    <row r="569" spans="1:3">
      <c r="A569" s="27" t="s">
        <v>1113</v>
      </c>
      <c r="B569" s="28">
        <v>1419.05025</v>
      </c>
      <c r="C569" s="29">
        <v>124353.66899999999</v>
      </c>
    </row>
    <row r="570" spans="1:3">
      <c r="A570" s="27" t="s">
        <v>1114</v>
      </c>
      <c r="B570" s="28">
        <v>1473.9136900000001</v>
      </c>
      <c r="C570" s="29">
        <v>128448.01300000001</v>
      </c>
    </row>
    <row r="571" spans="1:3">
      <c r="A571" s="27" t="s">
        <v>1115</v>
      </c>
      <c r="B571" s="28">
        <v>1527.2887800000001</v>
      </c>
      <c r="C571" s="29">
        <v>133328.29500000001</v>
      </c>
    </row>
    <row r="572" spans="1:3">
      <c r="A572" s="27" t="s">
        <v>1116</v>
      </c>
      <c r="B572" s="28">
        <v>1532.1488899999999</v>
      </c>
      <c r="C572" s="29">
        <v>133584.41200000001</v>
      </c>
    </row>
    <row r="573" spans="1:3">
      <c r="A573" s="27" t="s">
        <v>1117</v>
      </c>
      <c r="B573" s="28">
        <v>1499.59653</v>
      </c>
      <c r="C573" s="29">
        <v>131521.622</v>
      </c>
    </row>
    <row r="574" spans="1:3">
      <c r="A574" s="27" t="s">
        <v>1118</v>
      </c>
      <c r="B574" s="28">
        <v>1479.23441</v>
      </c>
      <c r="C574" s="29">
        <v>129013.758</v>
      </c>
    </row>
    <row r="575" spans="1:3">
      <c r="A575" s="27" t="s">
        <v>1119</v>
      </c>
      <c r="B575" s="28">
        <v>1491.45218</v>
      </c>
      <c r="C575" s="29">
        <v>129901.857</v>
      </c>
    </row>
    <row r="576" spans="1:3">
      <c r="A576" s="27" t="s">
        <v>1120</v>
      </c>
      <c r="B576" s="28">
        <v>1483.2958799999999</v>
      </c>
      <c r="C576" s="29">
        <v>128522.724</v>
      </c>
    </row>
    <row r="577" spans="1:3">
      <c r="A577" s="27" t="s">
        <v>1121</v>
      </c>
      <c r="B577" s="28">
        <v>1501.41779</v>
      </c>
      <c r="C577" s="29">
        <v>130927.677</v>
      </c>
    </row>
    <row r="578" spans="1:3">
      <c r="A578" s="27" t="s">
        <v>1122</v>
      </c>
      <c r="B578" s="28">
        <v>1500.8437799999999</v>
      </c>
      <c r="C578" s="29">
        <v>130476.875</v>
      </c>
    </row>
    <row r="579" spans="1:3">
      <c r="A579" s="27" t="s">
        <v>1123</v>
      </c>
      <c r="B579" s="28">
        <v>1505.8932500000001</v>
      </c>
      <c r="C579" s="29">
        <v>131535.829</v>
      </c>
    </row>
    <row r="580" spans="1:3">
      <c r="A580" s="27" t="s">
        <v>1124</v>
      </c>
      <c r="B580" s="28">
        <v>1537.47165</v>
      </c>
      <c r="C580" s="29">
        <v>134354.769</v>
      </c>
    </row>
    <row r="581" spans="1:3">
      <c r="A581" s="27" t="s">
        <v>1125</v>
      </c>
      <c r="B581" s="28">
        <v>1555.7409399999999</v>
      </c>
      <c r="C581" s="29">
        <v>137072.91500000001</v>
      </c>
    </row>
    <row r="582" spans="1:3">
      <c r="A582" s="27" t="s">
        <v>1126</v>
      </c>
      <c r="B582" s="28">
        <v>1553.2737299999999</v>
      </c>
      <c r="C582" s="29">
        <v>136910.603</v>
      </c>
    </row>
    <row r="583" spans="1:3">
      <c r="A583" s="27" t="s">
        <v>1280</v>
      </c>
      <c r="B583" s="28">
        <v>1545.06024</v>
      </c>
      <c r="C583" s="29">
        <v>136343.37100000001</v>
      </c>
    </row>
    <row r="584" spans="1:3">
      <c r="A584" s="27" t="s">
        <v>1281</v>
      </c>
      <c r="B584" s="28">
        <v>1561.7832800000001</v>
      </c>
      <c r="C584" s="29">
        <v>138582.584</v>
      </c>
    </row>
    <row r="585" spans="1:3">
      <c r="A585" s="27" t="s">
        <v>1282</v>
      </c>
      <c r="B585" s="28">
        <v>1578.1650299999999</v>
      </c>
      <c r="C585" s="29">
        <v>140309.20499999999</v>
      </c>
    </row>
    <row r="586" spans="1:3">
      <c r="A586" s="27" t="s">
        <v>1283</v>
      </c>
      <c r="B586" s="28">
        <v>1550.19434</v>
      </c>
      <c r="C586" s="29">
        <v>136765.93</v>
      </c>
    </row>
    <row r="587" spans="1:3">
      <c r="A587" s="27" t="s">
        <v>1284</v>
      </c>
      <c r="B587" s="28">
        <v>1556.3634999999999</v>
      </c>
      <c r="C587" s="29">
        <v>137472.356</v>
      </c>
    </row>
    <row r="588" spans="1:3">
      <c r="A588" s="27" t="s">
        <v>1285</v>
      </c>
      <c r="B588" s="28">
        <v>1545.2335399999999</v>
      </c>
      <c r="C588" s="29">
        <v>136109.73000000001</v>
      </c>
    </row>
    <row r="589" spans="1:3">
      <c r="A589" s="27" t="s">
        <v>1286</v>
      </c>
      <c r="B589" s="28">
        <v>1506.90111</v>
      </c>
      <c r="C589" s="29">
        <v>133676.13200000001</v>
      </c>
    </row>
    <row r="590" spans="1:3">
      <c r="A590" s="27" t="s">
        <v>1287</v>
      </c>
      <c r="B590" s="28">
        <v>1527.16128</v>
      </c>
      <c r="C590" s="29">
        <v>135257.758</v>
      </c>
    </row>
    <row r="591" spans="1:3">
      <c r="A591" s="27" t="s">
        <v>1288</v>
      </c>
      <c r="B591" s="28">
        <v>1568.7114300000001</v>
      </c>
      <c r="C591" s="29">
        <v>137983.834</v>
      </c>
    </row>
    <row r="592" spans="1:3">
      <c r="A592" s="27" t="s">
        <v>1289</v>
      </c>
      <c r="B592" s="28">
        <v>1579.92517</v>
      </c>
      <c r="C592" s="29">
        <v>137714.15299999999</v>
      </c>
    </row>
    <row r="593" spans="1:3">
      <c r="A593" s="27" t="s">
        <v>1290</v>
      </c>
      <c r="B593" s="28">
        <v>1615.0591999999999</v>
      </c>
      <c r="C593" s="29">
        <v>139628.693</v>
      </c>
    </row>
    <row r="594" spans="1:3">
      <c r="A594" s="27" t="s">
        <v>1291</v>
      </c>
      <c r="B594" s="28">
        <v>1642.76819</v>
      </c>
      <c r="C594" s="29">
        <v>142234.435</v>
      </c>
    </row>
    <row r="595" spans="1:3">
      <c r="A595" s="27" t="s">
        <v>1292</v>
      </c>
      <c r="B595" s="28">
        <v>1686.32518</v>
      </c>
      <c r="C595" s="29">
        <v>146998.66399999999</v>
      </c>
    </row>
    <row r="596" spans="1:3">
      <c r="A596" s="27" t="s">
        <v>1293</v>
      </c>
      <c r="B596" s="28">
        <v>1695.97468</v>
      </c>
      <c r="C596" s="29">
        <v>148577.58900000001</v>
      </c>
    </row>
    <row r="597" spans="1:3">
      <c r="A597" s="27" t="s">
        <v>1294</v>
      </c>
      <c r="B597" s="28">
        <v>1771.2571600000001</v>
      </c>
      <c r="C597" s="29">
        <v>155061.057</v>
      </c>
    </row>
    <row r="598" spans="1:3">
      <c r="A598" s="27" t="s">
        <v>1295</v>
      </c>
      <c r="B598" s="28">
        <v>1805.57969</v>
      </c>
      <c r="C598" s="29">
        <v>158119.217</v>
      </c>
    </row>
    <row r="599" spans="1:3">
      <c r="A599" s="27" t="s">
        <v>1296</v>
      </c>
      <c r="B599" s="28">
        <v>1794.7937300000001</v>
      </c>
      <c r="C599" s="29">
        <v>155710.23800000001</v>
      </c>
    </row>
    <row r="600" spans="1:3">
      <c r="A600" s="27" t="s">
        <v>1297</v>
      </c>
      <c r="B600" s="28">
        <v>1837.2025599999999</v>
      </c>
      <c r="C600" s="29">
        <v>158071.90900000001</v>
      </c>
    </row>
    <row r="601" spans="1:3">
      <c r="A601" s="27" t="s">
        <v>1298</v>
      </c>
      <c r="B601" s="28">
        <v>1858.56987</v>
      </c>
      <c r="C601" s="29">
        <v>157328.65299999999</v>
      </c>
    </row>
    <row r="602" spans="1:3">
      <c r="A602" s="27" t="s">
        <v>1299</v>
      </c>
      <c r="B602" s="28">
        <v>1878.67867</v>
      </c>
      <c r="C602" s="29">
        <v>160538.23000000001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 tint="-0.249977111117893"/>
  </sheetPr>
  <dimension ref="A1:H727"/>
  <sheetViews>
    <sheetView rightToLeft="1" zoomScaleNormal="100" workbookViewId="0">
      <selection activeCell="H9" sqref="H9"/>
    </sheetView>
  </sheetViews>
  <sheetFormatPr defaultColWidth="9.140625" defaultRowHeight="15"/>
  <cols>
    <col min="1" max="1" width="10.42578125" style="48" bestFit="1" customWidth="1"/>
    <col min="2" max="2" width="15.85546875" style="49" bestFit="1" customWidth="1"/>
    <col min="3" max="4" width="9.140625" style="48"/>
    <col min="5" max="5" width="12.5703125" style="48" customWidth="1"/>
    <col min="6" max="7" width="9.140625" style="16"/>
    <col min="8" max="8" width="13.28515625" style="16" customWidth="1"/>
    <col min="9" max="9" width="9.140625" style="337"/>
    <col min="10" max="10" width="10.7109375" style="337" bestFit="1" customWidth="1"/>
    <col min="11" max="16384" width="9.140625" style="337"/>
  </cols>
  <sheetData>
    <row r="1" spans="1:8">
      <c r="A1" s="69" t="s">
        <v>288</v>
      </c>
      <c r="B1" s="70" t="s">
        <v>289</v>
      </c>
      <c r="C1" s="69" t="s">
        <v>97</v>
      </c>
      <c r="D1" s="69" t="s">
        <v>290</v>
      </c>
      <c r="E1" s="69" t="s">
        <v>291</v>
      </c>
    </row>
    <row r="2" spans="1:8">
      <c r="A2" s="71" t="s">
        <v>107</v>
      </c>
      <c r="B2" s="72">
        <v>42445</v>
      </c>
      <c r="C2" s="71">
        <v>80219.399999999994</v>
      </c>
      <c r="D2" s="71">
        <v>791.18</v>
      </c>
      <c r="E2" s="71">
        <v>171.37</v>
      </c>
      <c r="F2" s="69" t="s">
        <v>97</v>
      </c>
      <c r="G2" s="69" t="s">
        <v>290</v>
      </c>
      <c r="H2" s="69" t="s">
        <v>291</v>
      </c>
    </row>
    <row r="3" spans="1:8">
      <c r="A3" s="71" t="s">
        <v>126</v>
      </c>
      <c r="B3" s="72">
        <v>42455</v>
      </c>
      <c r="C3" s="71">
        <v>81200.3</v>
      </c>
      <c r="D3" s="71">
        <v>809.39666666666699</v>
      </c>
      <c r="E3" s="71">
        <v>171.92454545454501</v>
      </c>
      <c r="F3" s="73">
        <v>0.29125069571439943</v>
      </c>
      <c r="G3" s="73">
        <v>-0.1708275708992808</v>
      </c>
      <c r="H3" s="73">
        <v>-0.10910692582368631</v>
      </c>
    </row>
    <row r="4" spans="1:8">
      <c r="A4" s="71" t="s">
        <v>127</v>
      </c>
      <c r="B4" s="72">
        <v>42456</v>
      </c>
      <c r="C4" s="71">
        <v>81261</v>
      </c>
      <c r="D4" s="71">
        <v>811.21833333333302</v>
      </c>
      <c r="E4" s="71">
        <v>171.98</v>
      </c>
      <c r="F4" s="73">
        <v>0.27717660372020658</v>
      </c>
      <c r="G4" s="73">
        <v>-0.16524663015732255</v>
      </c>
      <c r="H4" s="73">
        <v>-0.1094771453352148</v>
      </c>
    </row>
    <row r="5" spans="1:8">
      <c r="A5" s="71" t="s">
        <v>128</v>
      </c>
      <c r="B5" s="72">
        <v>42457</v>
      </c>
      <c r="C5" s="71">
        <v>80935.7</v>
      </c>
      <c r="D5" s="71">
        <v>813.04</v>
      </c>
      <c r="E5" s="71">
        <v>171.5</v>
      </c>
      <c r="F5" s="73">
        <v>0.24325382988299515</v>
      </c>
      <c r="G5" s="73">
        <v>-0.16212366982082904</v>
      </c>
      <c r="H5" s="73">
        <v>-0.11218098048351188</v>
      </c>
    </row>
    <row r="6" spans="1:8">
      <c r="A6" s="71" t="s">
        <v>129</v>
      </c>
      <c r="B6" s="72">
        <v>42458</v>
      </c>
      <c r="C6" s="71">
        <v>80561.3</v>
      </c>
      <c r="D6" s="71">
        <v>814.83</v>
      </c>
      <c r="E6" s="71">
        <v>171.67</v>
      </c>
      <c r="F6" s="73">
        <v>0.23607481998493296</v>
      </c>
      <c r="G6" s="73">
        <v>-0.15902405796203978</v>
      </c>
      <c r="H6" s="73">
        <v>-0.11203641442093799</v>
      </c>
    </row>
    <row r="7" spans="1:8">
      <c r="A7" s="71" t="s">
        <v>130</v>
      </c>
      <c r="B7" s="72">
        <v>42459</v>
      </c>
      <c r="C7" s="71">
        <v>81480.399999999994</v>
      </c>
      <c r="D7" s="71">
        <v>833.98</v>
      </c>
      <c r="E7" s="71">
        <v>174.46</v>
      </c>
      <c r="F7" s="73">
        <v>0.23966041869522869</v>
      </c>
      <c r="G7" s="73">
        <v>-0.14425849348943642</v>
      </c>
      <c r="H7" s="73">
        <v>-9.6155838773184121E-2</v>
      </c>
    </row>
    <row r="8" spans="1:8">
      <c r="A8" s="71" t="s">
        <v>131</v>
      </c>
      <c r="B8" s="72">
        <v>42462</v>
      </c>
      <c r="C8" s="71">
        <v>81536.899999999994</v>
      </c>
      <c r="D8" s="71">
        <v>829.66</v>
      </c>
      <c r="E8" s="71">
        <v>174.35499999999999</v>
      </c>
      <c r="F8" s="73">
        <v>0.20213042003921733</v>
      </c>
      <c r="G8" s="73">
        <v>-0.16653104688426101</v>
      </c>
      <c r="H8" s="73">
        <v>-0.10109607968488998</v>
      </c>
    </row>
    <row r="9" spans="1:8">
      <c r="A9" s="71" t="s">
        <v>132</v>
      </c>
      <c r="B9" s="72">
        <v>42463</v>
      </c>
      <c r="C9" s="71">
        <v>80852.7</v>
      </c>
      <c r="D9" s="71">
        <v>828.22</v>
      </c>
      <c r="E9" s="71">
        <v>174.32</v>
      </c>
      <c r="F9" s="73">
        <v>0.15073646097375959</v>
      </c>
      <c r="G9" s="73">
        <v>-0.17231385756187256</v>
      </c>
      <c r="H9" s="73">
        <v>-0.10236869207003085</v>
      </c>
    </row>
    <row r="10" spans="1:8">
      <c r="A10" s="71" t="s">
        <v>133</v>
      </c>
      <c r="B10" s="72">
        <v>42464</v>
      </c>
      <c r="C10" s="71">
        <v>80872.100000000006</v>
      </c>
      <c r="D10" s="71">
        <v>826.78</v>
      </c>
      <c r="E10" s="71">
        <v>175.68</v>
      </c>
      <c r="F10" s="73">
        <v>0.1415534717879734</v>
      </c>
      <c r="G10" s="73">
        <v>-0.17803670490923196</v>
      </c>
      <c r="H10" s="73">
        <v>-0.10234530683153642</v>
      </c>
    </row>
    <row r="11" spans="1:8">
      <c r="A11" s="71" t="s">
        <v>134</v>
      </c>
      <c r="B11" s="72">
        <v>42465</v>
      </c>
      <c r="C11" s="71">
        <v>80965.8</v>
      </c>
      <c r="D11" s="71">
        <v>812.97</v>
      </c>
      <c r="E11" s="71">
        <v>174.08</v>
      </c>
      <c r="F11" s="73">
        <v>0.15401817847516908</v>
      </c>
      <c r="G11" s="73">
        <v>-0.1920875320493709</v>
      </c>
      <c r="H11" s="73">
        <v>-0.11786763960677005</v>
      </c>
    </row>
    <row r="12" spans="1:8">
      <c r="A12" s="71" t="s">
        <v>135</v>
      </c>
      <c r="B12" s="72">
        <v>42466</v>
      </c>
      <c r="C12" s="71">
        <v>80752.7</v>
      </c>
      <c r="D12" s="71">
        <v>809.03</v>
      </c>
      <c r="E12" s="71">
        <v>174.17</v>
      </c>
      <c r="F12" s="73">
        <v>0.14243535022430587</v>
      </c>
      <c r="G12" s="73">
        <v>-0.20764898878605353</v>
      </c>
      <c r="H12" s="73">
        <v>-0.1182158768732281</v>
      </c>
    </row>
    <row r="13" spans="1:8">
      <c r="A13" s="71" t="s">
        <v>136</v>
      </c>
      <c r="B13" s="72">
        <v>42469</v>
      </c>
      <c r="C13" s="71">
        <v>80654</v>
      </c>
      <c r="D13" s="71">
        <v>818.01800000000003</v>
      </c>
      <c r="E13" s="71">
        <v>175.98500000000001</v>
      </c>
      <c r="F13" s="73">
        <v>0.15182483419686155</v>
      </c>
      <c r="G13" s="73">
        <v>-0.20834107554853598</v>
      </c>
      <c r="H13" s="73">
        <v>-0.10987190673090297</v>
      </c>
    </row>
    <row r="14" spans="1:8">
      <c r="A14" s="71" t="s">
        <v>137</v>
      </c>
      <c r="B14" s="72">
        <v>42470</v>
      </c>
      <c r="C14" s="71">
        <v>80280.7</v>
      </c>
      <c r="D14" s="71">
        <v>821.01400000000001</v>
      </c>
      <c r="E14" s="71">
        <v>176.59</v>
      </c>
      <c r="F14" s="73">
        <v>0.16714376474727377</v>
      </c>
      <c r="G14" s="73">
        <v>-0.20856814006080704</v>
      </c>
      <c r="H14" s="73">
        <v>-0.10709409920614854</v>
      </c>
    </row>
    <row r="15" spans="1:8">
      <c r="A15" s="71" t="s">
        <v>138</v>
      </c>
      <c r="B15" s="72">
        <v>42471</v>
      </c>
      <c r="C15" s="71">
        <v>80262.399999999994</v>
      </c>
      <c r="D15" s="71">
        <v>824.01</v>
      </c>
      <c r="E15" s="71">
        <v>176.26</v>
      </c>
      <c r="F15" s="73">
        <v>0.17249952888139619</v>
      </c>
      <c r="G15" s="73">
        <v>-0.2087934246154437</v>
      </c>
      <c r="H15" s="73">
        <v>-0.10149360248763828</v>
      </c>
    </row>
    <row r="16" spans="1:8">
      <c r="A16" s="71" t="s">
        <v>139</v>
      </c>
      <c r="B16" s="72">
        <v>42472</v>
      </c>
      <c r="C16" s="71">
        <v>80109.3</v>
      </c>
      <c r="D16" s="71">
        <v>830.88</v>
      </c>
      <c r="E16" s="71">
        <v>176.91</v>
      </c>
      <c r="F16" s="73">
        <v>0.17007155449548894</v>
      </c>
      <c r="G16" s="73">
        <v>-0.19858792210422749</v>
      </c>
      <c r="H16" s="73">
        <v>-9.4580070627974799E-2</v>
      </c>
    </row>
    <row r="17" spans="1:8">
      <c r="A17" s="71" t="s">
        <v>140</v>
      </c>
      <c r="B17" s="72">
        <v>42473</v>
      </c>
      <c r="C17" s="71">
        <v>79588.3</v>
      </c>
      <c r="D17" s="71">
        <v>844.15</v>
      </c>
      <c r="E17" s="71">
        <v>177.78</v>
      </c>
      <c r="F17" s="73">
        <v>0.16906144056593231</v>
      </c>
      <c r="G17" s="73">
        <v>-0.18586708073336089</v>
      </c>
      <c r="H17" s="73">
        <v>-9.7196831200487499E-2</v>
      </c>
    </row>
    <row r="18" spans="1:8">
      <c r="A18" s="71" t="s">
        <v>141</v>
      </c>
      <c r="B18" s="72">
        <v>42476</v>
      </c>
      <c r="C18" s="71">
        <v>77984.800000000003</v>
      </c>
      <c r="D18" s="71">
        <v>843.86800000000005</v>
      </c>
      <c r="E18" s="71">
        <v>178.095</v>
      </c>
      <c r="F18" s="73">
        <v>0.1574910202748836</v>
      </c>
      <c r="G18" s="73">
        <v>-0.18467647655578201</v>
      </c>
      <c r="H18" s="73">
        <v>-0.11590155999851071</v>
      </c>
    </row>
    <row r="19" spans="1:8">
      <c r="A19" s="71" t="s">
        <v>142</v>
      </c>
      <c r="B19" s="72">
        <v>42477</v>
      </c>
      <c r="C19" s="71">
        <v>77516.2</v>
      </c>
      <c r="D19" s="71">
        <v>843.774</v>
      </c>
      <c r="E19" s="71">
        <v>178.2</v>
      </c>
      <c r="F19" s="73">
        <v>0.1504538519534333</v>
      </c>
      <c r="G19" s="73">
        <v>-0.18427865698624313</v>
      </c>
      <c r="H19" s="73">
        <v>-0.12195121951219512</v>
      </c>
    </row>
    <row r="20" spans="1:8">
      <c r="A20" s="71" t="s">
        <v>143</v>
      </c>
      <c r="B20" s="72">
        <v>42478</v>
      </c>
      <c r="C20" s="71">
        <v>78435.399999999994</v>
      </c>
      <c r="D20" s="71">
        <v>843.68</v>
      </c>
      <c r="E20" s="71">
        <v>178.17</v>
      </c>
      <c r="F20" s="73">
        <v>0.17038588889038109</v>
      </c>
      <c r="G20" s="73">
        <v>-0.18388036023486853</v>
      </c>
      <c r="H20" s="73">
        <v>-0.12266102028757153</v>
      </c>
    </row>
    <row r="21" spans="1:8">
      <c r="A21" s="71" t="s">
        <v>144</v>
      </c>
      <c r="B21" s="72">
        <v>42479</v>
      </c>
      <c r="C21" s="71">
        <v>78430.899999999994</v>
      </c>
      <c r="D21" s="71">
        <v>852.73</v>
      </c>
      <c r="E21" s="71">
        <v>179.36</v>
      </c>
      <c r="F21" s="73">
        <v>0.17361279452210554</v>
      </c>
      <c r="G21" s="73">
        <v>-0.18180597000604481</v>
      </c>
      <c r="H21" s="73">
        <v>-0.11823410845091187</v>
      </c>
    </row>
    <row r="22" spans="1:8">
      <c r="A22" s="71" t="s">
        <v>145</v>
      </c>
      <c r="B22" s="72">
        <v>42480</v>
      </c>
      <c r="C22" s="71">
        <v>78269</v>
      </c>
      <c r="D22" s="71">
        <v>849.45</v>
      </c>
      <c r="E22" s="71">
        <v>178.94</v>
      </c>
      <c r="F22" s="73">
        <v>0.17575395227823076</v>
      </c>
      <c r="G22" s="73">
        <v>-0.18915436087857107</v>
      </c>
      <c r="H22" s="73">
        <v>-0.12051508896097518</v>
      </c>
    </row>
    <row r="23" spans="1:8">
      <c r="A23" s="71" t="s">
        <v>146</v>
      </c>
      <c r="B23" s="72">
        <v>42483</v>
      </c>
      <c r="C23" s="71">
        <v>78281.7</v>
      </c>
      <c r="D23" s="71">
        <v>843.3</v>
      </c>
      <c r="E23" s="71">
        <v>179.9675</v>
      </c>
      <c r="F23" s="73">
        <v>0.17645016726630036</v>
      </c>
      <c r="G23" s="73">
        <v>-0.2032433372133452</v>
      </c>
      <c r="H23" s="73">
        <v>-0.12286922298985026</v>
      </c>
    </row>
    <row r="24" spans="1:8">
      <c r="A24" s="71" t="s">
        <v>147</v>
      </c>
      <c r="B24" s="72">
        <v>42484</v>
      </c>
      <c r="C24" s="71">
        <v>78448.3</v>
      </c>
      <c r="D24" s="71">
        <v>841.25</v>
      </c>
      <c r="E24" s="71">
        <v>180.31</v>
      </c>
      <c r="F24" s="73">
        <v>0.18486034354897929</v>
      </c>
      <c r="G24" s="73">
        <v>-0.20787594937185627</v>
      </c>
      <c r="H24" s="73">
        <v>-0.12364520048602667</v>
      </c>
    </row>
    <row r="25" spans="1:8">
      <c r="A25" s="71" t="s">
        <v>148</v>
      </c>
      <c r="B25" s="72">
        <v>42485</v>
      </c>
      <c r="C25" s="71">
        <v>78688.399999999994</v>
      </c>
      <c r="D25" s="71">
        <v>839.2</v>
      </c>
      <c r="E25" s="71">
        <v>181.12</v>
      </c>
      <c r="F25" s="73">
        <v>0.19994266264898553</v>
      </c>
      <c r="G25" s="73">
        <v>-0.21247724329498308</v>
      </c>
      <c r="H25" s="73">
        <v>-0.1171768375901735</v>
      </c>
    </row>
    <row r="26" spans="1:8">
      <c r="A26" s="71" t="s">
        <v>149</v>
      </c>
      <c r="B26" s="72">
        <v>42486</v>
      </c>
      <c r="C26" s="71">
        <v>78394.399999999994</v>
      </c>
      <c r="D26" s="71">
        <v>842.63</v>
      </c>
      <c r="E26" s="71">
        <v>179.2</v>
      </c>
      <c r="F26" s="73">
        <v>0.19671125141585333</v>
      </c>
      <c r="G26" s="73">
        <v>-0.21028856336866575</v>
      </c>
      <c r="H26" s="73">
        <v>-0.1274710293115201</v>
      </c>
    </row>
    <row r="27" spans="1:8">
      <c r="A27" s="71" t="s">
        <v>150</v>
      </c>
      <c r="B27" s="72">
        <v>42487</v>
      </c>
      <c r="C27" s="71">
        <v>78404.7</v>
      </c>
      <c r="D27" s="71">
        <v>843.17</v>
      </c>
      <c r="E27" s="71">
        <v>179.71</v>
      </c>
      <c r="F27" s="73">
        <v>0.19457263830844007</v>
      </c>
      <c r="G27" s="73">
        <v>-0.20418872875197025</v>
      </c>
      <c r="H27" s="73">
        <v>-0.12190950845304405</v>
      </c>
    </row>
    <row r="28" spans="1:8">
      <c r="A28" s="71" t="s">
        <v>151</v>
      </c>
      <c r="B28" s="72">
        <v>42490</v>
      </c>
      <c r="C28" s="71">
        <v>78414.600000000006</v>
      </c>
      <c r="D28" s="71">
        <v>838.61</v>
      </c>
      <c r="E28" s="71">
        <v>179.08</v>
      </c>
      <c r="F28" s="73">
        <v>0.20474186604965872</v>
      </c>
      <c r="G28" s="73">
        <v>-0.20167507249191308</v>
      </c>
      <c r="H28" s="73">
        <v>-0.11704960063110137</v>
      </c>
    </row>
    <row r="29" spans="1:8">
      <c r="A29" s="71" t="s">
        <v>152</v>
      </c>
      <c r="B29" s="72">
        <v>42491</v>
      </c>
      <c r="C29" s="71">
        <v>78384.399999999994</v>
      </c>
      <c r="D29" s="71">
        <v>837.09</v>
      </c>
      <c r="E29" s="71">
        <v>178.87</v>
      </c>
      <c r="F29" s="73">
        <v>0.21685052425026141</v>
      </c>
      <c r="G29" s="73">
        <v>-0.20140240412135091</v>
      </c>
      <c r="H29" s="73">
        <v>-0.11873675912696458</v>
      </c>
    </row>
    <row r="30" spans="1:8">
      <c r="A30" s="71" t="s">
        <v>153</v>
      </c>
      <c r="B30" s="72">
        <v>42492</v>
      </c>
      <c r="C30" s="71">
        <v>78285.399999999994</v>
      </c>
      <c r="D30" s="71">
        <v>835.57</v>
      </c>
      <c r="E30" s="71">
        <v>177.64</v>
      </c>
      <c r="F30" s="73">
        <v>0.22000495573345624</v>
      </c>
      <c r="G30" s="73">
        <v>-0.20264712337656143</v>
      </c>
      <c r="H30" s="73">
        <v>-0.12272210973381414</v>
      </c>
    </row>
    <row r="31" spans="1:8">
      <c r="A31" s="71" t="s">
        <v>154</v>
      </c>
      <c r="B31" s="72">
        <v>42493</v>
      </c>
      <c r="C31" s="71">
        <v>78044.399999999994</v>
      </c>
      <c r="D31" s="71">
        <v>821.09</v>
      </c>
      <c r="E31" s="71">
        <v>175.63</v>
      </c>
      <c r="F31" s="73">
        <v>0.21812855182919688</v>
      </c>
      <c r="G31" s="73">
        <v>-0.21082426665641463</v>
      </c>
      <c r="H31" s="73">
        <v>-0.13784301212507988</v>
      </c>
    </row>
    <row r="32" spans="1:8">
      <c r="A32" s="71" t="s">
        <v>155</v>
      </c>
      <c r="B32" s="72">
        <v>42494</v>
      </c>
      <c r="C32" s="71">
        <v>78033.8</v>
      </c>
      <c r="D32" s="71">
        <v>813.52</v>
      </c>
      <c r="E32" s="71">
        <v>174.47</v>
      </c>
      <c r="F32" s="73">
        <v>0.22829457486360827</v>
      </c>
      <c r="G32" s="73">
        <v>-0.21610193989523874</v>
      </c>
      <c r="H32" s="73">
        <v>-0.14138779527559053</v>
      </c>
    </row>
    <row r="33" spans="1:8">
      <c r="A33" s="71" t="s">
        <v>156</v>
      </c>
      <c r="B33" s="72">
        <v>42497</v>
      </c>
      <c r="C33" s="71">
        <v>77423.899999999994</v>
      </c>
      <c r="D33" s="71">
        <v>805.95399999999995</v>
      </c>
      <c r="E33" s="71">
        <v>174.6575</v>
      </c>
      <c r="F33" s="73">
        <v>0.23118059851254413</v>
      </c>
      <c r="G33" s="73">
        <v>-0.22273035883746228</v>
      </c>
      <c r="H33" s="73">
        <v>-0.1397453578288923</v>
      </c>
    </row>
    <row r="34" spans="1:8">
      <c r="A34" s="71" t="s">
        <v>157</v>
      </c>
      <c r="B34" s="72">
        <v>42498</v>
      </c>
      <c r="C34" s="71">
        <v>77045.3</v>
      </c>
      <c r="D34" s="71">
        <v>803.43200000000002</v>
      </c>
      <c r="E34" s="71">
        <v>174.72</v>
      </c>
      <c r="F34" s="73">
        <v>0.22158782808887922</v>
      </c>
      <c r="G34" s="73">
        <v>-0.2245014575008204</v>
      </c>
      <c r="H34" s="73">
        <v>-0.13522074836666009</v>
      </c>
    </row>
    <row r="35" spans="1:8">
      <c r="A35" s="71" t="s">
        <v>158</v>
      </c>
      <c r="B35" s="72">
        <v>42499</v>
      </c>
      <c r="C35" s="71">
        <v>77106</v>
      </c>
      <c r="D35" s="71">
        <v>800.91</v>
      </c>
      <c r="E35" s="71">
        <v>173.74</v>
      </c>
      <c r="F35" s="73">
        <v>0.21779644955461497</v>
      </c>
      <c r="G35" s="73">
        <v>-0.2216844989941984</v>
      </c>
      <c r="H35" s="73">
        <v>-0.13904856293359757</v>
      </c>
    </row>
    <row r="36" spans="1:8">
      <c r="A36" s="71" t="s">
        <v>159</v>
      </c>
      <c r="B36" s="72">
        <v>42500</v>
      </c>
      <c r="C36" s="71">
        <v>76630.399999999994</v>
      </c>
      <c r="D36" s="71">
        <v>806.91</v>
      </c>
      <c r="E36" s="71">
        <v>173.41</v>
      </c>
      <c r="F36" s="73">
        <v>0.20618151024532749</v>
      </c>
      <c r="G36" s="73">
        <v>-0.2195322474561846</v>
      </c>
      <c r="H36" s="73">
        <v>-0.14777865146451741</v>
      </c>
    </row>
    <row r="37" spans="1:8">
      <c r="A37" s="71" t="s">
        <v>160</v>
      </c>
      <c r="B37" s="72">
        <v>42501</v>
      </c>
      <c r="C37" s="71">
        <v>75982.600000000006</v>
      </c>
      <c r="D37" s="71">
        <v>807.97</v>
      </c>
      <c r="E37" s="71">
        <v>173.42</v>
      </c>
      <c r="F37" s="73">
        <v>0.1972343855126677</v>
      </c>
      <c r="G37" s="73">
        <v>-0.22275900016930628</v>
      </c>
      <c r="H37" s="73">
        <v>-0.15635337614321865</v>
      </c>
    </row>
    <row r="38" spans="1:8">
      <c r="A38" s="71" t="s">
        <v>161</v>
      </c>
      <c r="B38" s="72">
        <v>42504</v>
      </c>
      <c r="C38" s="71">
        <v>76138.600000000006</v>
      </c>
      <c r="D38" s="71">
        <v>801.64599999999996</v>
      </c>
      <c r="E38" s="71">
        <v>172.37</v>
      </c>
      <c r="F38" s="73">
        <v>0.19860270642981726</v>
      </c>
      <c r="G38" s="73">
        <v>-0.22989000432297424</v>
      </c>
      <c r="H38" s="73">
        <v>-0.16113490364025684</v>
      </c>
    </row>
    <row r="39" spans="1:8">
      <c r="A39" s="71" t="s">
        <v>162</v>
      </c>
      <c r="B39" s="72">
        <v>42505</v>
      </c>
      <c r="C39" s="71">
        <v>75863.199999999997</v>
      </c>
      <c r="D39" s="71">
        <v>799.53800000000001</v>
      </c>
      <c r="E39" s="71">
        <v>172.02</v>
      </c>
      <c r="F39" s="73">
        <v>0.19198734215004309</v>
      </c>
      <c r="G39" s="73">
        <v>-0.23187080287062045</v>
      </c>
      <c r="H39" s="73">
        <v>-0.16022261277094318</v>
      </c>
    </row>
    <row r="40" spans="1:8">
      <c r="A40" s="71" t="s">
        <v>163</v>
      </c>
      <c r="B40" s="72">
        <v>42506</v>
      </c>
      <c r="C40" s="71">
        <v>75980.5</v>
      </c>
      <c r="D40" s="71">
        <v>797.43</v>
      </c>
      <c r="E40" s="71">
        <v>171.61</v>
      </c>
      <c r="F40" s="73">
        <v>0.19272845434523589</v>
      </c>
      <c r="G40" s="73">
        <v>-0.23035421291381142</v>
      </c>
      <c r="H40" s="73">
        <v>-0.15757694762161889</v>
      </c>
    </row>
    <row r="41" spans="1:8">
      <c r="A41" s="71" t="s">
        <v>164</v>
      </c>
      <c r="B41" s="72">
        <v>42507</v>
      </c>
      <c r="C41" s="71">
        <v>76292.899999999994</v>
      </c>
      <c r="D41" s="71">
        <v>801.64</v>
      </c>
      <c r="E41" s="71">
        <v>172.18</v>
      </c>
      <c r="F41" s="73">
        <v>0.2028306200120451</v>
      </c>
      <c r="G41" s="73">
        <v>-0.22594574552111835</v>
      </c>
      <c r="H41" s="73">
        <v>-0.15190621613634125</v>
      </c>
    </row>
    <row r="42" spans="1:8">
      <c r="A42" s="71" t="s">
        <v>165</v>
      </c>
      <c r="B42" s="72">
        <v>42508</v>
      </c>
      <c r="C42" s="71">
        <v>76413.3</v>
      </c>
      <c r="D42" s="71">
        <v>794.22</v>
      </c>
      <c r="E42" s="71">
        <v>171.66</v>
      </c>
      <c r="F42" s="73">
        <v>0.20594566613744747</v>
      </c>
      <c r="G42" s="73">
        <v>-0.23299635725902079</v>
      </c>
      <c r="H42" s="73">
        <v>-0.15350855564870058</v>
      </c>
    </row>
    <row r="43" spans="1:8">
      <c r="A43" s="71" t="s">
        <v>166</v>
      </c>
      <c r="B43" s="72">
        <v>42511</v>
      </c>
      <c r="C43" s="71">
        <v>76448.3</v>
      </c>
      <c r="D43" s="71">
        <v>791.02800000000002</v>
      </c>
      <c r="E43" s="71">
        <v>169.59</v>
      </c>
      <c r="F43" s="73">
        <v>0.20397659713527516</v>
      </c>
      <c r="G43" s="73">
        <v>-0.23596534438295025</v>
      </c>
      <c r="H43" s="73">
        <v>-0.16094399366712842</v>
      </c>
    </row>
    <row r="44" spans="1:8">
      <c r="A44" s="71" t="s">
        <v>167</v>
      </c>
      <c r="B44" s="72">
        <v>42513</v>
      </c>
      <c r="C44" s="71">
        <v>76613.899999999994</v>
      </c>
      <c r="D44" s="71">
        <v>788.9</v>
      </c>
      <c r="E44" s="71">
        <v>168.21</v>
      </c>
      <c r="F44" s="73">
        <v>0.20805719412605983</v>
      </c>
      <c r="G44" s="73">
        <v>-0.23142871060451076</v>
      </c>
      <c r="H44" s="73">
        <v>-0.16715353765410701</v>
      </c>
    </row>
    <row r="45" spans="1:8">
      <c r="A45" s="71" t="s">
        <v>168</v>
      </c>
      <c r="B45" s="72">
        <v>42514</v>
      </c>
      <c r="C45" s="71">
        <v>76692.800000000003</v>
      </c>
      <c r="D45" s="71">
        <v>787.99</v>
      </c>
      <c r="E45" s="71">
        <v>168.47</v>
      </c>
      <c r="F45" s="73">
        <v>0.20962554868056427</v>
      </c>
      <c r="G45" s="73">
        <v>-0.22677094270378473</v>
      </c>
      <c r="H45" s="73">
        <v>-0.15786053486628349</v>
      </c>
    </row>
    <row r="46" spans="1:8">
      <c r="A46" s="71" t="s">
        <v>169</v>
      </c>
      <c r="B46" s="72">
        <v>42515</v>
      </c>
      <c r="C46" s="71">
        <v>76853</v>
      </c>
      <c r="D46" s="71">
        <v>799.68</v>
      </c>
      <c r="E46" s="71">
        <v>170.26</v>
      </c>
      <c r="F46" s="73">
        <v>0.21181206529811614</v>
      </c>
      <c r="G46" s="73">
        <v>-0.20776228113105488</v>
      </c>
      <c r="H46" s="73">
        <v>-0.14506653276424808</v>
      </c>
    </row>
    <row r="47" spans="1:8">
      <c r="A47" s="71" t="s">
        <v>170</v>
      </c>
      <c r="B47" s="72">
        <v>42518</v>
      </c>
      <c r="C47" s="71">
        <v>76690.600000000006</v>
      </c>
      <c r="D47" s="71">
        <v>804.46799999999996</v>
      </c>
      <c r="E47" s="71">
        <v>170.47749999999999</v>
      </c>
      <c r="F47" s="73">
        <v>0.21292340881161653</v>
      </c>
      <c r="G47" s="73">
        <v>-0.2004587730405244</v>
      </c>
      <c r="H47" s="73">
        <v>-0.14268292682926831</v>
      </c>
    </row>
    <row r="48" spans="1:8">
      <c r="A48" s="71" t="s">
        <v>171</v>
      </c>
      <c r="B48" s="72">
        <v>42519</v>
      </c>
      <c r="C48" s="71">
        <v>76387</v>
      </c>
      <c r="D48" s="71">
        <v>806.06399999999996</v>
      </c>
      <c r="E48" s="71">
        <v>170.55</v>
      </c>
      <c r="F48" s="73">
        <v>0.20813892798962463</v>
      </c>
      <c r="G48" s="73">
        <v>-0.19629086775747062</v>
      </c>
      <c r="H48" s="73">
        <v>-0.14006958100136135</v>
      </c>
    </row>
    <row r="49" spans="1:8">
      <c r="A49" s="71" t="s">
        <v>172</v>
      </c>
      <c r="B49" s="72">
        <v>42520</v>
      </c>
      <c r="C49" s="71">
        <v>76431.5</v>
      </c>
      <c r="D49" s="71">
        <v>807.66</v>
      </c>
      <c r="E49" s="71">
        <v>169.22</v>
      </c>
      <c r="F49" s="73">
        <v>0.20764325373124892</v>
      </c>
      <c r="G49" s="73">
        <v>-0.19223499054877136</v>
      </c>
      <c r="H49" s="73">
        <v>-0.15058729043268748</v>
      </c>
    </row>
    <row r="50" spans="1:8">
      <c r="A50" s="71" t="s">
        <v>173</v>
      </c>
      <c r="B50" s="72">
        <v>42521</v>
      </c>
      <c r="C50" s="71">
        <v>76144.2</v>
      </c>
      <c r="D50" s="71">
        <v>807.45</v>
      </c>
      <c r="E50" s="71">
        <v>169.1</v>
      </c>
      <c r="F50" s="73">
        <v>0.20295556229620071</v>
      </c>
      <c r="G50" s="73">
        <v>-0.17999018296914382</v>
      </c>
      <c r="H50" s="73">
        <v>-0.14683861072430426</v>
      </c>
    </row>
    <row r="51" spans="1:8">
      <c r="A51" s="71" t="s">
        <v>174</v>
      </c>
      <c r="B51" s="72">
        <v>42522</v>
      </c>
      <c r="C51" s="71">
        <v>76084.2</v>
      </c>
      <c r="D51" s="71">
        <v>807.22</v>
      </c>
      <c r="E51" s="71">
        <v>169.73</v>
      </c>
      <c r="F51" s="73">
        <v>0.20410588836680787</v>
      </c>
      <c r="G51" s="73">
        <v>-0.1770506956291249</v>
      </c>
      <c r="H51" s="73">
        <v>-0.14256125284162668</v>
      </c>
    </row>
    <row r="52" spans="1:8">
      <c r="A52" s="71" t="s">
        <v>175</v>
      </c>
      <c r="B52" s="72">
        <v>42526</v>
      </c>
      <c r="C52" s="71">
        <v>76160.600000000006</v>
      </c>
      <c r="D52" s="71">
        <v>820.05200000000002</v>
      </c>
      <c r="E52" s="71">
        <v>170.52</v>
      </c>
      <c r="F52" s="73">
        <v>0.20981441504122977</v>
      </c>
      <c r="G52" s="73">
        <v>-0.16072009743217108</v>
      </c>
      <c r="H52" s="73">
        <v>-0.12647917627170735</v>
      </c>
    </row>
    <row r="53" spans="1:8">
      <c r="A53" s="71" t="s">
        <v>176</v>
      </c>
      <c r="B53" s="72">
        <v>42527</v>
      </c>
      <c r="C53" s="71">
        <v>76128.600000000006</v>
      </c>
      <c r="D53" s="71">
        <v>823.26</v>
      </c>
      <c r="E53" s="71">
        <v>172.86</v>
      </c>
      <c r="F53" s="73">
        <v>0.22161690300860593</v>
      </c>
      <c r="G53" s="73">
        <v>-0.15223099815671048</v>
      </c>
      <c r="H53" s="73">
        <v>-0.11308363263211896</v>
      </c>
    </row>
    <row r="54" spans="1:8">
      <c r="A54" s="71" t="s">
        <v>177</v>
      </c>
      <c r="B54" s="72">
        <v>42528</v>
      </c>
      <c r="C54" s="71">
        <v>75874.5</v>
      </c>
      <c r="D54" s="71">
        <v>835.9</v>
      </c>
      <c r="E54" s="71">
        <v>174.99</v>
      </c>
      <c r="F54" s="73">
        <v>0.21745541717076744</v>
      </c>
      <c r="G54" s="73">
        <v>-0.14516541391829019</v>
      </c>
      <c r="H54" s="73">
        <v>-0.10810397553516815</v>
      </c>
    </row>
    <row r="55" spans="1:8">
      <c r="A55" s="71" t="s">
        <v>178</v>
      </c>
      <c r="B55" s="72">
        <v>42529</v>
      </c>
      <c r="C55" s="71">
        <v>75876.2</v>
      </c>
      <c r="D55" s="71">
        <v>842.38</v>
      </c>
      <c r="E55" s="71">
        <v>175.3</v>
      </c>
      <c r="F55" s="73">
        <v>0.21263776306032178</v>
      </c>
      <c r="G55" s="73">
        <v>-0.13464126412764554</v>
      </c>
      <c r="H55" s="73">
        <v>-0.10843250940901228</v>
      </c>
    </row>
    <row r="56" spans="1:8">
      <c r="A56" s="71" t="s">
        <v>179</v>
      </c>
      <c r="B56" s="72">
        <v>42532</v>
      </c>
      <c r="C56" s="71">
        <v>74850.100000000006</v>
      </c>
      <c r="D56" s="71">
        <v>822.62800000000004</v>
      </c>
      <c r="E56" s="71">
        <v>173.8075</v>
      </c>
      <c r="F56" s="73">
        <v>0.19467131021031614</v>
      </c>
      <c r="G56" s="73">
        <v>-0.15365574117932701</v>
      </c>
      <c r="H56" s="73">
        <v>-0.11665226672087814</v>
      </c>
    </row>
    <row r="57" spans="1:8">
      <c r="A57" s="71" t="s">
        <v>180</v>
      </c>
      <c r="B57" s="72">
        <v>42533</v>
      </c>
      <c r="C57" s="71">
        <v>74817.8</v>
      </c>
      <c r="D57" s="71">
        <v>816.04399999999998</v>
      </c>
      <c r="E57" s="71">
        <v>173.31</v>
      </c>
      <c r="F57" s="73">
        <v>0.19819672656224974</v>
      </c>
      <c r="G57" s="73">
        <v>-0.15915961710853055</v>
      </c>
      <c r="H57" s="73">
        <v>-0.11182288730589862</v>
      </c>
    </row>
    <row r="58" spans="1:8">
      <c r="A58" s="71" t="s">
        <v>181</v>
      </c>
      <c r="B58" s="72">
        <v>42534</v>
      </c>
      <c r="C58" s="71">
        <v>74700.5</v>
      </c>
      <c r="D58" s="71">
        <v>809.46</v>
      </c>
      <c r="E58" s="71">
        <v>172.76</v>
      </c>
      <c r="F58" s="73">
        <v>0.19408269646684961</v>
      </c>
      <c r="G58" s="73">
        <v>-0.16147678538131638</v>
      </c>
      <c r="H58" s="73">
        <v>-0.11514034009424312</v>
      </c>
    </row>
    <row r="59" spans="1:8">
      <c r="A59" s="71" t="s">
        <v>182</v>
      </c>
      <c r="B59" s="72">
        <v>42535</v>
      </c>
      <c r="C59" s="71">
        <v>73959.7</v>
      </c>
      <c r="D59" s="71">
        <v>803.06</v>
      </c>
      <c r="E59" s="71">
        <v>172.92</v>
      </c>
      <c r="F59" s="73">
        <v>0.16362569363920842</v>
      </c>
      <c r="G59" s="73">
        <v>-0.17159067464410982</v>
      </c>
      <c r="H59" s="73">
        <v>-0.11649294911097496</v>
      </c>
    </row>
    <row r="60" spans="1:8">
      <c r="A60" s="71" t="s">
        <v>183</v>
      </c>
      <c r="B60" s="72">
        <v>42536</v>
      </c>
      <c r="C60" s="71">
        <v>73877.100000000006</v>
      </c>
      <c r="D60" s="71">
        <v>808.19</v>
      </c>
      <c r="E60" s="71">
        <v>173.49</v>
      </c>
      <c r="F60" s="73">
        <v>0.15729163076749564</v>
      </c>
      <c r="G60" s="73">
        <v>-0.17543412165608985</v>
      </c>
      <c r="H60" s="73">
        <v>-0.1120835252571778</v>
      </c>
    </row>
    <row r="61" spans="1:8">
      <c r="A61" s="71" t="s">
        <v>184</v>
      </c>
      <c r="B61" s="72">
        <v>42539</v>
      </c>
      <c r="C61" s="71">
        <v>73906.5</v>
      </c>
      <c r="D61" s="71">
        <v>815.97799999999995</v>
      </c>
      <c r="E61" s="71">
        <v>173.45249999999999</v>
      </c>
      <c r="F61" s="73">
        <v>0.15821484484577053</v>
      </c>
      <c r="G61" s="73">
        <v>-0.17051803358679307</v>
      </c>
      <c r="H61" s="73">
        <v>-0.11177539942646464</v>
      </c>
    </row>
    <row r="62" spans="1:8">
      <c r="A62" s="71" t="s">
        <v>185</v>
      </c>
      <c r="B62" s="72">
        <v>42540</v>
      </c>
      <c r="C62" s="71">
        <v>73027.899999999994</v>
      </c>
      <c r="D62" s="71">
        <v>818.57399999999996</v>
      </c>
      <c r="E62" s="71">
        <v>173.44</v>
      </c>
      <c r="F62" s="73">
        <v>0.13615240406680496</v>
      </c>
      <c r="G62" s="73">
        <v>-0.17089638407778796</v>
      </c>
      <c r="H62" s="73">
        <v>-0.11329243353783225</v>
      </c>
    </row>
    <row r="63" spans="1:8">
      <c r="A63" s="71" t="s">
        <v>186</v>
      </c>
      <c r="B63" s="72">
        <v>42541</v>
      </c>
      <c r="C63" s="71">
        <v>72615</v>
      </c>
      <c r="D63" s="71">
        <v>821.17</v>
      </c>
      <c r="E63" s="71">
        <v>174.1</v>
      </c>
      <c r="F63" s="73">
        <v>0.11991918506465971</v>
      </c>
      <c r="G63" s="73">
        <v>-0.17109632874721148</v>
      </c>
      <c r="H63" s="73">
        <v>-0.10905276086177784</v>
      </c>
    </row>
    <row r="64" spans="1:8">
      <c r="A64" s="71" t="s">
        <v>187</v>
      </c>
      <c r="B64" s="72">
        <v>42542</v>
      </c>
      <c r="C64" s="71">
        <v>72799.199999999997</v>
      </c>
      <c r="D64" s="71">
        <v>825.35</v>
      </c>
      <c r="E64" s="71">
        <v>174.48</v>
      </c>
      <c r="F64" s="73">
        <v>0.1224467140319716</v>
      </c>
      <c r="G64" s="73">
        <v>-0.16909122026356316</v>
      </c>
      <c r="H64" s="73">
        <v>-0.10929603348818218</v>
      </c>
    </row>
    <row r="65" spans="1:8">
      <c r="A65" s="71" t="s">
        <v>188</v>
      </c>
      <c r="B65" s="72">
        <v>42543</v>
      </c>
      <c r="C65" s="71">
        <v>73644.800000000003</v>
      </c>
      <c r="D65" s="71">
        <v>829.33</v>
      </c>
      <c r="E65" s="71">
        <v>174.54</v>
      </c>
      <c r="F65" s="73">
        <v>0.13627989792045336</v>
      </c>
      <c r="G65" s="73">
        <v>-0.14763570735557707</v>
      </c>
      <c r="H65" s="73">
        <v>-0.10201036695949695</v>
      </c>
    </row>
    <row r="66" spans="1:8">
      <c r="A66" s="71" t="s">
        <v>189</v>
      </c>
      <c r="B66" s="72">
        <v>42546</v>
      </c>
      <c r="C66" s="71">
        <v>73672</v>
      </c>
      <c r="D66" s="71">
        <v>817.28499999999997</v>
      </c>
      <c r="E66" s="71">
        <v>172.89750000000001</v>
      </c>
      <c r="F66" s="73">
        <v>0.14572933093214147</v>
      </c>
      <c r="G66" s="73">
        <v>-0.15412265394877656</v>
      </c>
      <c r="H66" s="73">
        <v>-0.10813215722686476</v>
      </c>
    </row>
    <row r="67" spans="1:8">
      <c r="A67" s="71" t="s">
        <v>190</v>
      </c>
      <c r="B67" s="72">
        <v>42547</v>
      </c>
      <c r="C67" s="71">
        <v>73743.5</v>
      </c>
      <c r="D67" s="71">
        <v>813.27</v>
      </c>
      <c r="E67" s="71">
        <v>172.35</v>
      </c>
      <c r="F67" s="73">
        <v>0.14627974178064407</v>
      </c>
      <c r="G67" s="73">
        <v>-0.15233161701861542</v>
      </c>
      <c r="H67" s="73">
        <v>-0.10196957065443935</v>
      </c>
    </row>
    <row r="68" spans="1:8">
      <c r="A68" s="71" t="s">
        <v>191</v>
      </c>
      <c r="B68" s="72">
        <v>42549</v>
      </c>
      <c r="C68" s="71">
        <v>74190.5</v>
      </c>
      <c r="D68" s="71">
        <v>805.24</v>
      </c>
      <c r="E68" s="71">
        <v>173.1</v>
      </c>
      <c r="F68" s="73">
        <v>0.14275306287795009</v>
      </c>
      <c r="G68" s="73">
        <v>-0.17177680637696069</v>
      </c>
      <c r="H68" s="73">
        <v>-0.10231810402945607</v>
      </c>
    </row>
    <row r="69" spans="1:8">
      <c r="A69" s="71" t="s">
        <v>192</v>
      </c>
      <c r="B69" s="72">
        <v>42550</v>
      </c>
      <c r="C69" s="71">
        <v>73940.3</v>
      </c>
      <c r="D69" s="71">
        <v>821.82</v>
      </c>
      <c r="E69" s="71">
        <v>175.1</v>
      </c>
      <c r="F69" s="73">
        <v>0.13996682176566178</v>
      </c>
      <c r="G69" s="73">
        <v>-0.1544278791246102</v>
      </c>
      <c r="H69" s="73">
        <v>-9.3544546254594407E-2</v>
      </c>
    </row>
    <row r="70" spans="1:8">
      <c r="A70" s="71" t="s">
        <v>193</v>
      </c>
      <c r="B70" s="72">
        <v>42553</v>
      </c>
      <c r="C70" s="71">
        <v>73965.5</v>
      </c>
      <c r="D70" s="71">
        <v>834.78</v>
      </c>
      <c r="E70" s="71">
        <v>175.7525</v>
      </c>
      <c r="F70" s="73">
        <v>0.12305802541117017</v>
      </c>
      <c r="G70" s="73">
        <v>-0.1257273561311566</v>
      </c>
      <c r="H70" s="73">
        <v>-9.1295693087224072E-2</v>
      </c>
    </row>
    <row r="71" spans="1:8">
      <c r="A71" s="71" t="s">
        <v>194</v>
      </c>
      <c r="B71" s="72">
        <v>42554</v>
      </c>
      <c r="C71" s="71">
        <v>74064</v>
      </c>
      <c r="D71" s="71">
        <v>839.1</v>
      </c>
      <c r="E71" s="71">
        <v>175.97</v>
      </c>
      <c r="F71" s="73">
        <v>0.12593322296560805</v>
      </c>
      <c r="G71" s="73">
        <v>-0.11593094336521503</v>
      </c>
      <c r="H71" s="73">
        <v>-9.0547315106723869E-2</v>
      </c>
    </row>
    <row r="72" spans="1:8">
      <c r="A72" s="71" t="s">
        <v>195</v>
      </c>
      <c r="B72" s="72">
        <v>42555</v>
      </c>
      <c r="C72" s="71">
        <v>73947.199999999997</v>
      </c>
      <c r="D72" s="71">
        <v>843.42</v>
      </c>
      <c r="E72" s="71">
        <v>176.45</v>
      </c>
      <c r="F72" s="73">
        <v>0.12007440180915152</v>
      </c>
      <c r="G72" s="73">
        <v>-0.10601628084456893</v>
      </c>
      <c r="H72" s="73">
        <v>-8.1945889698231023E-2</v>
      </c>
    </row>
    <row r="73" spans="1:8">
      <c r="A73" s="71" t="s">
        <v>196</v>
      </c>
      <c r="B73" s="72">
        <v>42556</v>
      </c>
      <c r="C73" s="71">
        <v>74049.100000000006</v>
      </c>
      <c r="D73" s="71">
        <v>831.68</v>
      </c>
      <c r="E73" s="71">
        <v>175.83</v>
      </c>
      <c r="F73" s="73">
        <v>0.10916038309562137</v>
      </c>
      <c r="G73" s="73">
        <v>-0.10596076323568937</v>
      </c>
      <c r="H73" s="73">
        <v>-7.8265883833088634E-2</v>
      </c>
    </row>
    <row r="74" spans="1:8">
      <c r="A74" s="71" t="s">
        <v>197</v>
      </c>
      <c r="B74" s="72">
        <v>42560</v>
      </c>
      <c r="C74" s="71">
        <v>73716.600000000006</v>
      </c>
      <c r="D74" s="71">
        <v>841.71333333333303</v>
      </c>
      <c r="E74" s="71">
        <v>175.726</v>
      </c>
      <c r="F74" s="73">
        <v>0.10324793692698653</v>
      </c>
      <c r="G74" s="73">
        <v>-0.10337432135413216</v>
      </c>
      <c r="H74" s="73">
        <v>-8.449339390655608E-2</v>
      </c>
    </row>
    <row r="75" spans="1:8">
      <c r="A75" s="71" t="s">
        <v>198</v>
      </c>
      <c r="B75" s="72">
        <v>42561</v>
      </c>
      <c r="C75" s="71">
        <v>73764.2</v>
      </c>
      <c r="D75" s="71">
        <v>844.22166666666703</v>
      </c>
      <c r="E75" s="71">
        <v>175.7</v>
      </c>
      <c r="F75" s="73">
        <v>9.0437924265001524E-2</v>
      </c>
      <c r="G75" s="73">
        <v>-0.102735018510973</v>
      </c>
      <c r="H75" s="73">
        <v>-8.6038285476487841E-2</v>
      </c>
    </row>
    <row r="76" spans="1:8">
      <c r="A76" s="71" t="s">
        <v>199</v>
      </c>
      <c r="B76" s="72">
        <v>42562</v>
      </c>
      <c r="C76" s="71">
        <v>73816.7</v>
      </c>
      <c r="D76" s="71">
        <v>846.73</v>
      </c>
      <c r="E76" s="71">
        <v>178.24</v>
      </c>
      <c r="F76" s="73">
        <v>6.6800106944916005E-2</v>
      </c>
      <c r="G76" s="73">
        <v>-0.10209859916649877</v>
      </c>
      <c r="H76" s="73">
        <v>-7.7384957813551369E-2</v>
      </c>
    </row>
    <row r="77" spans="1:8">
      <c r="A77" s="71" t="s">
        <v>200</v>
      </c>
      <c r="B77" s="72">
        <v>42563</v>
      </c>
      <c r="C77" s="71">
        <v>73736</v>
      </c>
      <c r="D77" s="71">
        <v>854.08</v>
      </c>
      <c r="E77" s="71">
        <v>179</v>
      </c>
      <c r="F77" s="73">
        <v>6.196576580469082E-2</v>
      </c>
      <c r="G77" s="73">
        <v>-9.2205818266849482E-2</v>
      </c>
      <c r="H77" s="73">
        <v>-7.7557330584900885E-2</v>
      </c>
    </row>
    <row r="78" spans="1:8">
      <c r="A78" s="71" t="s">
        <v>201</v>
      </c>
      <c r="B78" s="72">
        <v>42564</v>
      </c>
      <c r="C78" s="71">
        <v>73763</v>
      </c>
      <c r="D78" s="71">
        <v>856.36</v>
      </c>
      <c r="E78" s="71">
        <v>181.1</v>
      </c>
      <c r="F78" s="73">
        <v>7.1705141970456632E-2</v>
      </c>
      <c r="G78" s="73">
        <v>-8.7016780741593691E-2</v>
      </c>
      <c r="H78" s="73">
        <v>-7.1853218532185403E-2</v>
      </c>
    </row>
    <row r="79" spans="1:8">
      <c r="A79" s="71" t="s">
        <v>202</v>
      </c>
      <c r="B79" s="72">
        <v>42567</v>
      </c>
      <c r="C79" s="71">
        <v>73868</v>
      </c>
      <c r="D79" s="71">
        <v>864.62199999999996</v>
      </c>
      <c r="E79" s="71">
        <v>181.58750000000001</v>
      </c>
      <c r="F79" s="73">
        <v>8.3928602872554769E-2</v>
      </c>
      <c r="G79" s="73">
        <v>-7.5715431075952799E-2</v>
      </c>
      <c r="H79" s="73">
        <v>-6.7395100405731601E-2</v>
      </c>
    </row>
    <row r="80" spans="1:8">
      <c r="A80" s="71" t="s">
        <v>203</v>
      </c>
      <c r="B80" s="72">
        <v>42568</v>
      </c>
      <c r="C80" s="71">
        <v>74194.8</v>
      </c>
      <c r="D80" s="71">
        <v>867.37599999999998</v>
      </c>
      <c r="E80" s="71">
        <v>181.75</v>
      </c>
      <c r="F80" s="73">
        <v>9.0287094769047282E-2</v>
      </c>
      <c r="G80" s="73">
        <v>-7.7073025398750827E-2</v>
      </c>
      <c r="H80" s="73">
        <v>-6.999948830783409E-2</v>
      </c>
    </row>
    <row r="81" spans="1:8">
      <c r="A81" s="71" t="s">
        <v>204</v>
      </c>
      <c r="B81" s="72">
        <v>42569</v>
      </c>
      <c r="C81" s="71">
        <v>74196.899999999994</v>
      </c>
      <c r="D81" s="71">
        <v>870.13</v>
      </c>
      <c r="E81" s="71">
        <v>181.2</v>
      </c>
      <c r="F81" s="73">
        <v>9.6874958421971469E-2</v>
      </c>
      <c r="G81" s="73">
        <v>-6.5521833451468114E-2</v>
      </c>
      <c r="H81" s="73">
        <v>-7.1150297313922639E-2</v>
      </c>
    </row>
    <row r="82" spans="1:8">
      <c r="A82" s="71" t="s">
        <v>205</v>
      </c>
      <c r="B82" s="72">
        <v>42570</v>
      </c>
      <c r="C82" s="71">
        <v>74313.600000000006</v>
      </c>
      <c r="D82" s="71">
        <v>868.12</v>
      </c>
      <c r="E82" s="71">
        <v>180.17</v>
      </c>
      <c r="F82" s="73">
        <v>0.10855760237363943</v>
      </c>
      <c r="G82" s="73">
        <v>-4.3937551761202398E-2</v>
      </c>
      <c r="H82" s="73">
        <v>-6.7901394241961732E-2</v>
      </c>
    </row>
    <row r="83" spans="1:8">
      <c r="A83" s="71" t="s">
        <v>206</v>
      </c>
      <c r="B83" s="72">
        <v>42571</v>
      </c>
      <c r="C83" s="71">
        <v>74514.100000000006</v>
      </c>
      <c r="D83" s="71">
        <v>870.76</v>
      </c>
      <c r="E83" s="71">
        <v>179.89</v>
      </c>
      <c r="F83" s="73">
        <v>0.11252601623831349</v>
      </c>
      <c r="G83" s="73">
        <v>-3.2819879419043296E-2</v>
      </c>
      <c r="H83" s="73">
        <v>-6.6476388168137057E-2</v>
      </c>
    </row>
    <row r="84" spans="1:8">
      <c r="A84" s="71" t="s">
        <v>207</v>
      </c>
      <c r="B84" s="72">
        <v>42574</v>
      </c>
      <c r="C84" s="71">
        <v>74934.3</v>
      </c>
      <c r="D84" s="71">
        <v>869.76400000000001</v>
      </c>
      <c r="E84" s="71">
        <v>178.3</v>
      </c>
      <c r="F84" s="73">
        <v>0.12782542210128045</v>
      </c>
      <c r="G84" s="73">
        <v>-2.5583688102173485E-2</v>
      </c>
      <c r="H84" s="73">
        <v>-6.5660535555206234E-2</v>
      </c>
    </row>
    <row r="85" spans="1:8">
      <c r="A85" s="71" t="s">
        <v>208</v>
      </c>
      <c r="B85" s="72">
        <v>42575</v>
      </c>
      <c r="C85" s="71">
        <v>75183.899999999994</v>
      </c>
      <c r="D85" s="71">
        <v>869.43200000000002</v>
      </c>
      <c r="E85" s="71">
        <v>177.77</v>
      </c>
      <c r="F85" s="73">
        <v>0.1307635040119115</v>
      </c>
      <c r="G85" s="73">
        <v>-2.4469278757685897E-2</v>
      </c>
      <c r="H85" s="73">
        <v>-6.5401398454339899E-2</v>
      </c>
    </row>
    <row r="86" spans="1:8">
      <c r="A86" s="71" t="s">
        <v>209</v>
      </c>
      <c r="B86" s="72">
        <v>42576</v>
      </c>
      <c r="C86" s="71">
        <v>75466.5</v>
      </c>
      <c r="D86" s="71">
        <v>869.1</v>
      </c>
      <c r="E86" s="71">
        <v>179.1</v>
      </c>
      <c r="F86" s="73">
        <v>0.13006452463061935</v>
      </c>
      <c r="G86" s="73">
        <v>-3.4462071723770138E-2</v>
      </c>
      <c r="H86" s="73">
        <v>-6.1714165968147494E-2</v>
      </c>
    </row>
    <row r="87" spans="1:8">
      <c r="A87" s="71" t="s">
        <v>210</v>
      </c>
      <c r="B87" s="72">
        <v>42577</v>
      </c>
      <c r="C87" s="71">
        <v>75501</v>
      </c>
      <c r="D87" s="71">
        <v>870.72</v>
      </c>
      <c r="E87" s="71">
        <v>178.96</v>
      </c>
      <c r="F87" s="73">
        <v>0.12975219101686819</v>
      </c>
      <c r="G87" s="73">
        <v>-2.6647797012602781E-2</v>
      </c>
      <c r="H87" s="73">
        <v>-6.0971770385140123E-2</v>
      </c>
    </row>
    <row r="88" spans="1:8">
      <c r="A88" s="71" t="s">
        <v>211</v>
      </c>
      <c r="B88" s="72">
        <v>42578</v>
      </c>
      <c r="C88" s="71">
        <v>76225.7</v>
      </c>
      <c r="D88" s="71">
        <v>874.05</v>
      </c>
      <c r="E88" s="71">
        <v>180.08</v>
      </c>
      <c r="F88" s="73">
        <v>0.14572564462915505</v>
      </c>
      <c r="G88" s="73">
        <v>-2.0896064092913225E-2</v>
      </c>
      <c r="H88" s="73">
        <v>-5.4598908021839421E-2</v>
      </c>
    </row>
    <row r="89" spans="1:8">
      <c r="A89" s="71" t="s">
        <v>212</v>
      </c>
      <c r="B89" s="72">
        <v>42582</v>
      </c>
      <c r="C89" s="71">
        <v>76579.7</v>
      </c>
      <c r="D89" s="71">
        <v>880.85</v>
      </c>
      <c r="E89" s="71">
        <v>178.21</v>
      </c>
      <c r="F89" s="73">
        <v>0.14938455604134671</v>
      </c>
      <c r="G89" s="73">
        <v>-1.1225234326766587E-2</v>
      </c>
      <c r="H89" s="73">
        <v>-6.4759905536604601E-2</v>
      </c>
    </row>
    <row r="90" spans="1:8">
      <c r="A90" s="71" t="s">
        <v>213</v>
      </c>
      <c r="B90" s="72">
        <v>42583</v>
      </c>
      <c r="C90" s="71">
        <v>76647.399999999994</v>
      </c>
      <c r="D90" s="71">
        <v>882.55</v>
      </c>
      <c r="E90" s="71">
        <v>181.31</v>
      </c>
      <c r="F90" s="73">
        <v>0.15353438973477584</v>
      </c>
      <c r="G90" s="73">
        <v>-1.182385148525944E-2</v>
      </c>
      <c r="H90" s="73">
        <v>-4.2157536055787315E-2</v>
      </c>
    </row>
    <row r="91" spans="1:8">
      <c r="A91" s="71" t="s">
        <v>214</v>
      </c>
      <c r="B91" s="72">
        <v>42584</v>
      </c>
      <c r="C91" s="71">
        <v>77089.8</v>
      </c>
      <c r="D91" s="71">
        <v>876.77</v>
      </c>
      <c r="E91" s="71">
        <v>179.68</v>
      </c>
      <c r="F91" s="73">
        <v>0.16009992325171929</v>
      </c>
      <c r="G91" s="73">
        <v>-1.7018891193452568E-2</v>
      </c>
      <c r="H91" s="73">
        <v>-5.5508830950378507E-2</v>
      </c>
    </row>
    <row r="92" spans="1:8">
      <c r="A92" s="71" t="s">
        <v>215</v>
      </c>
      <c r="B92" s="72">
        <v>42585</v>
      </c>
      <c r="C92" s="71">
        <v>77882.899999999994</v>
      </c>
      <c r="D92" s="71">
        <v>868.18</v>
      </c>
      <c r="E92" s="71">
        <v>178.75</v>
      </c>
      <c r="F92" s="73">
        <v>0.18002784810510164</v>
      </c>
      <c r="G92" s="73">
        <v>-2.3858781200809531E-2</v>
      </c>
      <c r="H92" s="73">
        <v>-4.5189893702259565E-2</v>
      </c>
    </row>
    <row r="93" spans="1:8">
      <c r="A93" s="71" t="s">
        <v>216</v>
      </c>
      <c r="B93" s="72">
        <v>42588</v>
      </c>
      <c r="C93" s="71">
        <v>78324.899999999994</v>
      </c>
      <c r="D93" s="71">
        <v>884.59</v>
      </c>
      <c r="E93" s="71">
        <v>180.79750000000001</v>
      </c>
      <c r="F93" s="73">
        <v>0.18721759494342427</v>
      </c>
      <c r="G93" s="73">
        <v>-4.4566991165381209E-3</v>
      </c>
      <c r="H93" s="73">
        <v>-2.9014500537056787E-2</v>
      </c>
    </row>
    <row r="94" spans="1:8">
      <c r="A94" s="71" t="s">
        <v>217</v>
      </c>
      <c r="B94" s="72">
        <v>42589</v>
      </c>
      <c r="C94" s="71">
        <v>78704.600000000006</v>
      </c>
      <c r="D94" s="71">
        <v>890.06</v>
      </c>
      <c r="E94" s="71">
        <v>181.48</v>
      </c>
      <c r="F94" s="73">
        <v>0.1942473115832184</v>
      </c>
      <c r="G94" s="73">
        <v>2.6585558184069047E-3</v>
      </c>
      <c r="H94" s="73">
        <v>-2.3986232117887529E-2</v>
      </c>
    </row>
    <row r="95" spans="1:8">
      <c r="A95" s="71" t="s">
        <v>218</v>
      </c>
      <c r="B95" s="72">
        <v>42590</v>
      </c>
      <c r="C95" s="71">
        <v>78324.899999999994</v>
      </c>
      <c r="D95" s="71">
        <v>895.53</v>
      </c>
      <c r="E95" s="71">
        <v>182.35</v>
      </c>
      <c r="F95" s="73">
        <v>0.19209994018565268</v>
      </c>
      <c r="G95" s="73">
        <v>3.9247542676770442E-2</v>
      </c>
      <c r="H95" s="73">
        <v>8.9636474298677715E-3</v>
      </c>
    </row>
    <row r="96" spans="1:8">
      <c r="A96" s="71" t="s">
        <v>219</v>
      </c>
      <c r="B96" s="72">
        <v>42591</v>
      </c>
      <c r="C96" s="71">
        <v>78368.399999999994</v>
      </c>
      <c r="D96" s="71">
        <v>899.79</v>
      </c>
      <c r="E96" s="71">
        <v>182.83</v>
      </c>
      <c r="F96" s="73">
        <v>0.19986587929442701</v>
      </c>
      <c r="G96" s="73">
        <v>4.9305547457172416E-2</v>
      </c>
      <c r="H96" s="73">
        <v>1.808361059680097E-2</v>
      </c>
    </row>
    <row r="97" spans="1:8">
      <c r="A97" s="71" t="s">
        <v>220</v>
      </c>
      <c r="B97" s="72">
        <v>42592</v>
      </c>
      <c r="C97" s="71">
        <v>78190.5</v>
      </c>
      <c r="D97" s="71">
        <v>902.99</v>
      </c>
      <c r="E97" s="71">
        <v>183.29</v>
      </c>
      <c r="F97" s="73">
        <v>0.19850735516148865</v>
      </c>
      <c r="G97" s="73">
        <v>5.4759318311899063E-2</v>
      </c>
      <c r="H97" s="73">
        <v>2.2823660714285765E-2</v>
      </c>
    </row>
    <row r="98" spans="1:8">
      <c r="A98" s="71" t="s">
        <v>221</v>
      </c>
      <c r="B98" s="72">
        <v>42595</v>
      </c>
      <c r="C98" s="71">
        <v>78218.8</v>
      </c>
      <c r="D98" s="71">
        <v>910.71199999999999</v>
      </c>
      <c r="E98" s="71">
        <v>183.05</v>
      </c>
      <c r="F98" s="73">
        <v>0.19779181501473908</v>
      </c>
      <c r="G98" s="73">
        <v>6.552163891846341E-2</v>
      </c>
      <c r="H98" s="73">
        <v>3.0338849487785646E-2</v>
      </c>
    </row>
    <row r="99" spans="1:8">
      <c r="A99" s="71" t="s">
        <v>222</v>
      </c>
      <c r="B99" s="72">
        <v>42596</v>
      </c>
      <c r="C99" s="71">
        <v>78205.100000000006</v>
      </c>
      <c r="D99" s="71">
        <v>913.28599999999994</v>
      </c>
      <c r="E99" s="71">
        <v>182.97</v>
      </c>
      <c r="F99" s="73">
        <v>0.1996597606359316</v>
      </c>
      <c r="G99" s="73">
        <v>7.683582511908682E-2</v>
      </c>
      <c r="H99" s="73">
        <v>4.0134159513387502E-2</v>
      </c>
    </row>
    <row r="100" spans="1:8">
      <c r="A100" s="71" t="s">
        <v>223</v>
      </c>
      <c r="B100" s="72">
        <v>42597</v>
      </c>
      <c r="C100" s="71">
        <v>77828.800000000003</v>
      </c>
      <c r="D100" s="71">
        <v>915.86</v>
      </c>
      <c r="E100" s="71">
        <v>182.94</v>
      </c>
      <c r="F100" s="73">
        <v>0.19335830587427139</v>
      </c>
      <c r="G100" s="73">
        <v>8.9647951838764506E-2</v>
      </c>
      <c r="H100" s="73">
        <v>5.0232504736207551E-2</v>
      </c>
    </row>
    <row r="101" spans="1:8">
      <c r="A101" s="71" t="s">
        <v>224</v>
      </c>
      <c r="B101" s="72">
        <v>42598</v>
      </c>
      <c r="C101" s="71">
        <v>77855.5</v>
      </c>
      <c r="D101" s="71">
        <v>915.6</v>
      </c>
      <c r="E101" s="71">
        <v>183.78</v>
      </c>
      <c r="F101" s="73">
        <v>0.19364507474128012</v>
      </c>
      <c r="G101" s="73">
        <v>0.14555104308202793</v>
      </c>
      <c r="H101" s="73">
        <v>9.7292294832372894E-2</v>
      </c>
    </row>
    <row r="102" spans="1:8">
      <c r="A102" s="71" t="s">
        <v>225</v>
      </c>
      <c r="B102" s="72">
        <v>42599</v>
      </c>
      <c r="C102" s="71">
        <v>77879</v>
      </c>
      <c r="D102" s="71">
        <v>909.67</v>
      </c>
      <c r="E102" s="71">
        <v>182.62</v>
      </c>
      <c r="F102" s="73">
        <v>0.20032859956782678</v>
      </c>
      <c r="G102" s="73">
        <v>0.15805112040717062</v>
      </c>
      <c r="H102" s="73">
        <v>0.10511346444780645</v>
      </c>
    </row>
    <row r="103" spans="1:8">
      <c r="A103" s="71" t="s">
        <v>226</v>
      </c>
      <c r="B103" s="72">
        <v>42602</v>
      </c>
      <c r="C103" s="71">
        <v>77968.7</v>
      </c>
      <c r="D103" s="71">
        <v>906.4</v>
      </c>
      <c r="E103" s="71">
        <v>181.78749999999999</v>
      </c>
      <c r="F103" s="73">
        <v>0.2059825278879408</v>
      </c>
      <c r="G103" s="73">
        <v>0.17444316311854569</v>
      </c>
      <c r="H103" s="73">
        <v>0.14231180092999884</v>
      </c>
    </row>
    <row r="104" spans="1:8">
      <c r="A104" s="71" t="s">
        <v>227</v>
      </c>
      <c r="B104" s="72">
        <v>42603</v>
      </c>
      <c r="C104" s="71">
        <v>78086.399999999994</v>
      </c>
      <c r="D104" s="71">
        <v>905.31</v>
      </c>
      <c r="E104" s="71">
        <v>181.51</v>
      </c>
      <c r="F104" s="73">
        <v>0.21635022033636919</v>
      </c>
      <c r="G104" s="73">
        <v>0.14808380044132186</v>
      </c>
      <c r="H104" s="73">
        <v>9.4290709591849042E-2</v>
      </c>
    </row>
    <row r="105" spans="1:8">
      <c r="A105" s="71" t="s">
        <v>228</v>
      </c>
      <c r="B105" s="72">
        <v>42604</v>
      </c>
      <c r="C105" s="71">
        <v>78086.100000000006</v>
      </c>
      <c r="D105" s="71">
        <v>904.22</v>
      </c>
      <c r="E105" s="71">
        <v>180.94</v>
      </c>
      <c r="F105" s="73">
        <v>0.21617694241366103</v>
      </c>
      <c r="G105" s="73">
        <v>0.1485075574749144</v>
      </c>
      <c r="H105" s="73">
        <v>0.10000607939692374</v>
      </c>
    </row>
    <row r="106" spans="1:8">
      <c r="A106" s="71" t="s">
        <v>229</v>
      </c>
      <c r="B106" s="72">
        <v>42605</v>
      </c>
      <c r="C106" s="71">
        <v>77964</v>
      </c>
      <c r="D106" s="71">
        <v>906.5</v>
      </c>
      <c r="E106" s="71">
        <v>180.41</v>
      </c>
      <c r="F106" s="73">
        <v>0.2096575243633565</v>
      </c>
      <c r="G106" s="73">
        <v>0.12446939681799352</v>
      </c>
      <c r="H106" s="73">
        <v>6.1969302311892127E-2</v>
      </c>
    </row>
    <row r="107" spans="1:8">
      <c r="A107" s="71" t="s">
        <v>230</v>
      </c>
      <c r="B107" s="72">
        <v>42606</v>
      </c>
      <c r="C107" s="71">
        <v>78081.5</v>
      </c>
      <c r="D107" s="71">
        <v>896.75</v>
      </c>
      <c r="E107" s="71">
        <v>179.09</v>
      </c>
      <c r="F107" s="73">
        <v>0.21117993153117931</v>
      </c>
      <c r="G107" s="73">
        <v>0.10376838280546119</v>
      </c>
      <c r="H107" s="73">
        <v>4.3161696178937614E-2</v>
      </c>
    </row>
    <row r="108" spans="1:8">
      <c r="A108" s="71" t="s">
        <v>231</v>
      </c>
      <c r="B108" s="72">
        <v>42609</v>
      </c>
      <c r="C108" s="71">
        <v>77757.600000000006</v>
      </c>
      <c r="D108" s="71">
        <v>896.28200000000004</v>
      </c>
      <c r="E108" s="71">
        <v>179.75</v>
      </c>
      <c r="F108" s="73">
        <v>0.21069103070728579</v>
      </c>
      <c r="G108" s="73">
        <v>9.4722313827513283E-2</v>
      </c>
      <c r="H108" s="73">
        <v>4.7372101153711599E-2</v>
      </c>
    </row>
    <row r="109" spans="1:8">
      <c r="A109" s="71" t="s">
        <v>232</v>
      </c>
      <c r="B109" s="72">
        <v>42610</v>
      </c>
      <c r="C109" s="71">
        <v>77313.600000000006</v>
      </c>
      <c r="D109" s="71">
        <v>896.12599999999998</v>
      </c>
      <c r="E109" s="71">
        <v>179.97</v>
      </c>
      <c r="F109" s="73">
        <v>0.20330578512396702</v>
      </c>
      <c r="G109" s="73">
        <v>0.11860543495899445</v>
      </c>
      <c r="H109" s="73">
        <v>5.9831576467817005E-2</v>
      </c>
    </row>
    <row r="110" spans="1:8">
      <c r="A110" s="71" t="s">
        <v>233</v>
      </c>
      <c r="B110" s="72">
        <v>42611</v>
      </c>
      <c r="C110" s="71">
        <v>77345.600000000006</v>
      </c>
      <c r="D110" s="71">
        <v>895.97</v>
      </c>
      <c r="E110" s="71">
        <v>178.97</v>
      </c>
      <c r="F110" s="73">
        <v>0.20333187089467031</v>
      </c>
      <c r="G110" s="73">
        <v>0.12462971331023764</v>
      </c>
      <c r="H110" s="73">
        <v>6.9563138707942285E-2</v>
      </c>
    </row>
    <row r="111" spans="1:8">
      <c r="A111" s="71" t="s">
        <v>234</v>
      </c>
      <c r="B111" s="72">
        <v>42612</v>
      </c>
      <c r="C111" s="71">
        <v>77358.600000000006</v>
      </c>
      <c r="D111" s="71">
        <v>898.92</v>
      </c>
      <c r="E111" s="71">
        <v>179.48</v>
      </c>
      <c r="F111" s="73">
        <v>0.19941392622912701</v>
      </c>
      <c r="G111" s="73">
        <v>0.1442755670969218</v>
      </c>
      <c r="H111" s="73">
        <v>7.1554374757455408E-2</v>
      </c>
    </row>
    <row r="112" spans="1:8">
      <c r="A112" s="71" t="s">
        <v>235</v>
      </c>
      <c r="B112" s="72">
        <v>42613</v>
      </c>
      <c r="C112" s="71">
        <v>77167.899999999994</v>
      </c>
      <c r="D112" s="71">
        <v>893.68</v>
      </c>
      <c r="E112" s="71">
        <v>178.8</v>
      </c>
      <c r="F112" s="73">
        <v>0.19627914042904138</v>
      </c>
      <c r="G112" s="73">
        <v>0.14298869391722513</v>
      </c>
      <c r="H112" s="73">
        <v>6.7144136078782557E-2</v>
      </c>
    </row>
    <row r="113" spans="1:8">
      <c r="A113" s="71" t="s">
        <v>236</v>
      </c>
      <c r="B113" s="72">
        <v>42616</v>
      </c>
      <c r="C113" s="71">
        <v>76747</v>
      </c>
      <c r="D113" s="71">
        <v>903.23199999999997</v>
      </c>
      <c r="E113" s="71">
        <v>178.45500000000001</v>
      </c>
      <c r="F113" s="73">
        <v>0.18953662831068341</v>
      </c>
      <c r="G113" s="73">
        <v>0.16069803901410995</v>
      </c>
      <c r="H113" s="73">
        <v>8.0824904609048565E-2</v>
      </c>
    </row>
    <row r="114" spans="1:8">
      <c r="A114" s="71" t="s">
        <v>237</v>
      </c>
      <c r="B114" s="72">
        <v>42617</v>
      </c>
      <c r="C114" s="71">
        <v>76509.399999999994</v>
      </c>
      <c r="D114" s="71">
        <v>906.41600000000005</v>
      </c>
      <c r="E114" s="71">
        <v>178.34</v>
      </c>
      <c r="F114" s="73">
        <v>0.18597711732910471</v>
      </c>
      <c r="G114" s="73">
        <v>0.14653477870397302</v>
      </c>
      <c r="H114" s="73">
        <v>7.8821607888210021E-2</v>
      </c>
    </row>
    <row r="115" spans="1:8">
      <c r="A115" s="71" t="s">
        <v>238</v>
      </c>
      <c r="B115" s="72">
        <v>42618</v>
      </c>
      <c r="C115" s="71">
        <v>76522.2</v>
      </c>
      <c r="D115" s="71">
        <v>909.6</v>
      </c>
      <c r="E115" s="71">
        <v>179.51</v>
      </c>
      <c r="F115" s="73">
        <v>0.20568730236009825</v>
      </c>
      <c r="G115" s="73">
        <v>0.12364269743425038</v>
      </c>
      <c r="H115" s="73">
        <v>7.336761540301362E-2</v>
      </c>
    </row>
    <row r="116" spans="1:8">
      <c r="A116" s="71" t="s">
        <v>239</v>
      </c>
      <c r="B116" s="72">
        <v>42619</v>
      </c>
      <c r="C116" s="71">
        <v>76669.600000000006</v>
      </c>
      <c r="D116" s="71">
        <v>923.45</v>
      </c>
      <c r="E116" s="71">
        <v>180.13</v>
      </c>
      <c r="F116" s="73">
        <v>0.2077281140471785</v>
      </c>
      <c r="G116" s="73">
        <v>0.14231815932706593</v>
      </c>
      <c r="H116" s="73">
        <v>7.3800298062593139E-2</v>
      </c>
    </row>
    <row r="117" spans="1:8">
      <c r="A117" s="71" t="s">
        <v>240</v>
      </c>
      <c r="B117" s="72">
        <v>42620</v>
      </c>
      <c r="C117" s="71">
        <v>76742.2</v>
      </c>
      <c r="D117" s="71">
        <v>926.04</v>
      </c>
      <c r="E117" s="71">
        <v>179.64</v>
      </c>
      <c r="F117" s="73">
        <v>0.21893891502616025</v>
      </c>
      <c r="G117" s="73">
        <v>0.146046557677314</v>
      </c>
      <c r="H117" s="73">
        <v>6.9795140543115863E-2</v>
      </c>
    </row>
    <row r="118" spans="1:8">
      <c r="A118" s="71" t="s">
        <v>241</v>
      </c>
      <c r="B118" s="72">
        <v>42623</v>
      </c>
      <c r="C118" s="71">
        <v>76640.3</v>
      </c>
      <c r="D118" s="71">
        <v>906.02499999999998</v>
      </c>
      <c r="E118" s="71">
        <v>178.29499999999999</v>
      </c>
      <c r="F118" s="73">
        <v>0.21664788151064407</v>
      </c>
      <c r="G118" s="73">
        <v>0.12179010969962611</v>
      </c>
      <c r="H118" s="73">
        <v>5.8381811706042841E-2</v>
      </c>
    </row>
    <row r="119" spans="1:8">
      <c r="A119" s="71" t="s">
        <v>242</v>
      </c>
      <c r="B119" s="72">
        <v>42624</v>
      </c>
      <c r="C119" s="71">
        <v>76643.899999999994</v>
      </c>
      <c r="D119" s="71">
        <v>899.35333333333301</v>
      </c>
      <c r="E119" s="71">
        <v>177.84666666666701</v>
      </c>
      <c r="F119" s="73">
        <v>0.22558665739208283</v>
      </c>
      <c r="G119" s="73">
        <v>0.1147442094912281</v>
      </c>
      <c r="H119" s="73">
        <v>5.6786895636502521E-2</v>
      </c>
    </row>
    <row r="120" spans="1:8">
      <c r="A120" s="71" t="s">
        <v>243</v>
      </c>
      <c r="B120" s="72">
        <v>42626</v>
      </c>
      <c r="C120" s="71">
        <v>76444.2</v>
      </c>
      <c r="D120" s="71">
        <v>886.01</v>
      </c>
      <c r="E120" s="71">
        <v>176.95</v>
      </c>
      <c r="F120" s="73">
        <v>0.22773329907089912</v>
      </c>
      <c r="G120" s="73">
        <v>7.6940841851928399E-2</v>
      </c>
      <c r="H120" s="73">
        <v>4.933878906481648E-2</v>
      </c>
    </row>
    <row r="121" spans="1:8">
      <c r="A121" s="71" t="s">
        <v>244</v>
      </c>
      <c r="B121" s="72">
        <v>42627</v>
      </c>
      <c r="C121" s="71">
        <v>76455.399999999994</v>
      </c>
      <c r="D121" s="71">
        <v>885.14</v>
      </c>
      <c r="E121" s="71">
        <v>175.72</v>
      </c>
      <c r="F121" s="73">
        <v>0.22810647228241399</v>
      </c>
      <c r="G121" s="73">
        <v>8.1467435262724486E-2</v>
      </c>
      <c r="H121" s="73">
        <v>3.7338764426340765E-2</v>
      </c>
    </row>
    <row r="122" spans="1:8">
      <c r="A122" s="71" t="s">
        <v>245</v>
      </c>
      <c r="B122" s="72">
        <v>42630</v>
      </c>
      <c r="C122" s="71">
        <v>76104.899999999994</v>
      </c>
      <c r="D122" s="71">
        <v>892.66399999999999</v>
      </c>
      <c r="E122" s="71">
        <v>175.26249999999999</v>
      </c>
      <c r="F122" s="73">
        <v>0.23640850516301337</v>
      </c>
      <c r="G122" s="73">
        <v>9.2550480633893262E-2</v>
      </c>
      <c r="H122" s="73">
        <v>3.3082817565576184E-2</v>
      </c>
    </row>
    <row r="123" spans="1:8">
      <c r="A123" s="71" t="s">
        <v>246</v>
      </c>
      <c r="B123" s="72">
        <v>42631</v>
      </c>
      <c r="C123" s="71">
        <v>76166.7</v>
      </c>
      <c r="D123" s="71">
        <v>895.17200000000003</v>
      </c>
      <c r="E123" s="71">
        <v>175.11</v>
      </c>
      <c r="F123" s="73">
        <v>0.24195636577093649</v>
      </c>
      <c r="G123" s="73">
        <v>9.7522160783688694E-2</v>
      </c>
      <c r="H123" s="73">
        <v>3.5969946163403099E-2</v>
      </c>
    </row>
    <row r="124" spans="1:8">
      <c r="A124" s="71" t="s">
        <v>247</v>
      </c>
      <c r="B124" s="72">
        <v>42632</v>
      </c>
      <c r="C124" s="71">
        <v>76272.600000000006</v>
      </c>
      <c r="D124" s="71">
        <v>897.68</v>
      </c>
      <c r="E124" s="71">
        <v>174.51</v>
      </c>
      <c r="F124" s="73">
        <v>0.2386580660248665</v>
      </c>
      <c r="G124" s="73">
        <v>0.11067394182349077</v>
      </c>
      <c r="H124" s="73">
        <v>4.0794417606011768E-2</v>
      </c>
    </row>
    <row r="125" spans="1:8">
      <c r="A125" s="71" t="s">
        <v>106</v>
      </c>
      <c r="B125" s="72">
        <v>42634</v>
      </c>
      <c r="C125" s="71">
        <v>76450.899999999994</v>
      </c>
      <c r="D125" s="71">
        <v>905.65</v>
      </c>
      <c r="E125" s="71">
        <v>174.38</v>
      </c>
      <c r="F125" s="73">
        <v>0.23935576954252169</v>
      </c>
      <c r="G125" s="73">
        <v>0.14380075525076097</v>
      </c>
      <c r="H125" s="73">
        <v>5.3146515279623108E-2</v>
      </c>
    </row>
    <row r="126" spans="1:8">
      <c r="A126" s="71" t="s">
        <v>248</v>
      </c>
      <c r="B126" s="72">
        <v>42637</v>
      </c>
      <c r="C126" s="71">
        <v>76906.899999999994</v>
      </c>
      <c r="D126" s="71">
        <v>905.55399999999997</v>
      </c>
      <c r="E126" s="71">
        <v>176.6</v>
      </c>
      <c r="F126" s="73">
        <v>0.24989070532041602</v>
      </c>
      <c r="G126" s="73">
        <v>0.15260584121844367</v>
      </c>
      <c r="H126" s="73">
        <v>7.126067241928391E-2</v>
      </c>
    </row>
    <row r="127" spans="1:8">
      <c r="A127" s="71" t="s">
        <v>249</v>
      </c>
      <c r="B127" s="72">
        <v>42638</v>
      </c>
      <c r="C127" s="71">
        <v>77081.5</v>
      </c>
      <c r="D127" s="71">
        <v>905.52200000000005</v>
      </c>
      <c r="E127" s="71">
        <v>177.34</v>
      </c>
      <c r="F127" s="73">
        <v>0.25207511004986771</v>
      </c>
      <c r="G127" s="73">
        <v>0.15557149310757601</v>
      </c>
      <c r="H127" s="73">
        <v>7.7334305327744213E-2</v>
      </c>
    </row>
    <row r="128" spans="1:8">
      <c r="A128" s="71" t="s">
        <v>250</v>
      </c>
      <c r="B128" s="72">
        <v>42639</v>
      </c>
      <c r="C128" s="71">
        <v>77089.8</v>
      </c>
      <c r="D128" s="71">
        <v>905.49</v>
      </c>
      <c r="E128" s="71">
        <v>176.65</v>
      </c>
      <c r="F128" s="73">
        <v>0.25208993501589272</v>
      </c>
      <c r="G128" s="73">
        <v>0.15855265683176167</v>
      </c>
      <c r="H128" s="73">
        <v>8.2414215686274606E-2</v>
      </c>
    </row>
    <row r="129" spans="1:8">
      <c r="A129" s="71" t="s">
        <v>251</v>
      </c>
      <c r="B129" s="72">
        <v>42640</v>
      </c>
      <c r="C129" s="71">
        <v>77143.100000000006</v>
      </c>
      <c r="D129" s="71">
        <v>911.13</v>
      </c>
      <c r="E129" s="71">
        <v>175.91</v>
      </c>
      <c r="F129" s="73">
        <v>0.25275419462542303</v>
      </c>
      <c r="G129" s="73">
        <v>0.17360726476460364</v>
      </c>
      <c r="H129" s="73">
        <v>8.1923857555815216E-2</v>
      </c>
    </row>
    <row r="130" spans="1:8">
      <c r="A130" s="71" t="s">
        <v>252</v>
      </c>
      <c r="B130" s="72">
        <v>42641</v>
      </c>
      <c r="C130" s="71">
        <v>77300.3</v>
      </c>
      <c r="D130" s="71">
        <v>912.19</v>
      </c>
      <c r="E130" s="71">
        <v>174.33</v>
      </c>
      <c r="F130" s="73">
        <v>0.25695019211913173</v>
      </c>
      <c r="G130" s="73">
        <v>0.15168234328640873</v>
      </c>
      <c r="H130" s="73">
        <v>5.8727073970606281E-2</v>
      </c>
    </row>
    <row r="131" spans="1:8">
      <c r="A131" s="71" t="s">
        <v>253</v>
      </c>
      <c r="B131" s="72">
        <v>42644</v>
      </c>
      <c r="C131" s="71">
        <v>77478.8</v>
      </c>
      <c r="D131" s="71">
        <v>911.84199999999998</v>
      </c>
      <c r="E131" s="71">
        <v>173.565</v>
      </c>
      <c r="F131" s="73">
        <v>0.26563362704067806</v>
      </c>
      <c r="G131" s="73">
        <v>0.126320444281945</v>
      </c>
      <c r="H131" s="73">
        <v>5.480180494993836E-2</v>
      </c>
    </row>
    <row r="132" spans="1:8">
      <c r="A132" s="71" t="s">
        <v>254</v>
      </c>
      <c r="B132" s="72">
        <v>42645</v>
      </c>
      <c r="C132" s="71">
        <v>77287.600000000006</v>
      </c>
      <c r="D132" s="71">
        <v>911.726</v>
      </c>
      <c r="E132" s="71">
        <v>173.31</v>
      </c>
      <c r="F132" s="73">
        <v>0.26361878042041287</v>
      </c>
      <c r="G132" s="73">
        <v>0.11810874913234692</v>
      </c>
      <c r="H132" s="73">
        <v>5.3492188924685546E-2</v>
      </c>
    </row>
    <row r="133" spans="1:8">
      <c r="A133" s="71" t="s">
        <v>255</v>
      </c>
      <c r="B133" s="72">
        <v>42646</v>
      </c>
      <c r="C133" s="71">
        <v>77265.3</v>
      </c>
      <c r="D133" s="71">
        <v>911.61</v>
      </c>
      <c r="E133" s="71">
        <v>173.74</v>
      </c>
      <c r="F133" s="73">
        <v>0.26181214235321781</v>
      </c>
      <c r="G133" s="73">
        <v>0.1100138811095146</v>
      </c>
      <c r="H133" s="73">
        <v>3.2323232323232309E-2</v>
      </c>
    </row>
    <row r="134" spans="1:8">
      <c r="A134" s="71" t="s">
        <v>256</v>
      </c>
      <c r="B134" s="72">
        <v>42647</v>
      </c>
      <c r="C134" s="71">
        <v>77335.3</v>
      </c>
      <c r="D134" s="71">
        <v>915.61</v>
      </c>
      <c r="E134" s="71">
        <v>174.66</v>
      </c>
      <c r="F134" s="73">
        <v>0.26344637623387102</v>
      </c>
      <c r="G134" s="73">
        <v>0.10490177149201152</v>
      </c>
      <c r="H134" s="73">
        <v>2.3438415563107995E-2</v>
      </c>
    </row>
    <row r="135" spans="1:8">
      <c r="A135" s="71" t="s">
        <v>257</v>
      </c>
      <c r="B135" s="72">
        <v>42648</v>
      </c>
      <c r="C135" s="71">
        <v>77183</v>
      </c>
      <c r="D135" s="71">
        <v>915.26</v>
      </c>
      <c r="E135" s="71">
        <v>174.66</v>
      </c>
      <c r="F135" s="73">
        <v>0.25726097820810612</v>
      </c>
      <c r="G135" s="73">
        <v>7.5789275723453731E-2</v>
      </c>
      <c r="H135" s="73">
        <v>-6.541152380410753E-3</v>
      </c>
    </row>
    <row r="136" spans="1:8">
      <c r="A136" s="71" t="s">
        <v>258</v>
      </c>
      <c r="B136" s="72">
        <v>42651</v>
      </c>
      <c r="C136" s="71">
        <v>77217</v>
      </c>
      <c r="D136" s="71">
        <v>917.31200000000001</v>
      </c>
      <c r="E136" s="71">
        <v>173.98500000000001</v>
      </c>
      <c r="F136" s="73">
        <v>0.25766936115667072</v>
      </c>
      <c r="G136" s="73">
        <v>6.7324451684216635E-2</v>
      </c>
      <c r="H136" s="73">
        <v>-2.6207900149719299E-2</v>
      </c>
    </row>
    <row r="137" spans="1:8">
      <c r="A137" s="71" t="s">
        <v>259</v>
      </c>
      <c r="B137" s="72">
        <v>42652</v>
      </c>
      <c r="C137" s="71">
        <v>77435.8</v>
      </c>
      <c r="D137" s="71">
        <v>917.99599999999998</v>
      </c>
      <c r="E137" s="71">
        <v>173.76</v>
      </c>
      <c r="F137" s="73">
        <v>0.26349264363952618</v>
      </c>
      <c r="G137" s="73">
        <v>6.4540668413850533E-2</v>
      </c>
      <c r="H137" s="73">
        <v>-3.2624429350851858E-2</v>
      </c>
    </row>
    <row r="138" spans="1:8">
      <c r="A138" s="71" t="s">
        <v>260</v>
      </c>
      <c r="B138" s="72">
        <v>42653</v>
      </c>
      <c r="C138" s="71">
        <v>77655.100000000006</v>
      </c>
      <c r="D138" s="71">
        <v>918.68</v>
      </c>
      <c r="E138" s="71">
        <v>174</v>
      </c>
      <c r="F138" s="73">
        <v>0.26687450853717842</v>
      </c>
      <c r="G138" s="73">
        <v>6.1775481663834952E-2</v>
      </c>
      <c r="H138" s="73">
        <v>-3.2204238277990904E-2</v>
      </c>
    </row>
    <row r="139" spans="1:8">
      <c r="A139" s="71" t="s">
        <v>261</v>
      </c>
      <c r="B139" s="72">
        <v>42658</v>
      </c>
      <c r="C139" s="71">
        <v>77886.399999999994</v>
      </c>
      <c r="D139" s="71">
        <v>901.55857142857099</v>
      </c>
      <c r="E139" s="71">
        <v>173.77500000000001</v>
      </c>
      <c r="F139" s="73">
        <v>0.26779784615785274</v>
      </c>
      <c r="G139" s="73">
        <v>5.5330826099534214E-2</v>
      </c>
      <c r="H139" s="73">
        <v>-1.7776396111236603E-2</v>
      </c>
    </row>
    <row r="140" spans="1:8">
      <c r="A140" s="71" t="s">
        <v>262</v>
      </c>
      <c r="B140" s="72">
        <v>42659</v>
      </c>
      <c r="C140" s="71">
        <v>77569.100000000006</v>
      </c>
      <c r="D140" s="71">
        <v>898.13428571428597</v>
      </c>
      <c r="E140" s="71">
        <v>173.73</v>
      </c>
      <c r="F140" s="73">
        <v>0.25165353466734874</v>
      </c>
      <c r="G140" s="73">
        <v>5.7374953748865032E-2</v>
      </c>
      <c r="H140" s="73">
        <v>-1.8308187828445566E-2</v>
      </c>
    </row>
    <row r="141" spans="1:8">
      <c r="A141" s="71" t="s">
        <v>263</v>
      </c>
      <c r="B141" s="72">
        <v>42660</v>
      </c>
      <c r="C141" s="71">
        <v>77707.199999999997</v>
      </c>
      <c r="D141" s="71">
        <v>894.71</v>
      </c>
      <c r="E141" s="71">
        <v>172.9</v>
      </c>
      <c r="F141" s="73">
        <v>0.23739352952510462</v>
      </c>
      <c r="G141" s="73">
        <v>4.0227412772784854E-2</v>
      </c>
      <c r="H141" s="73">
        <v>-3.0965391621129323E-2</v>
      </c>
    </row>
    <row r="142" spans="1:8">
      <c r="A142" s="71" t="s">
        <v>264</v>
      </c>
      <c r="B142" s="72">
        <v>42661</v>
      </c>
      <c r="C142" s="71">
        <v>77849.5</v>
      </c>
      <c r="D142" s="71">
        <v>908.55</v>
      </c>
      <c r="E142" s="71">
        <v>173.77</v>
      </c>
      <c r="F142" s="73">
        <v>0.23430746740995123</v>
      </c>
      <c r="G142" s="73">
        <v>5.195211189329374E-2</v>
      </c>
      <c r="H142" s="73">
        <v>-2.8729528813369765E-2</v>
      </c>
    </row>
    <row r="143" spans="1:8">
      <c r="A143" s="71" t="s">
        <v>105</v>
      </c>
      <c r="B143" s="72">
        <v>42662</v>
      </c>
      <c r="C143" s="71">
        <v>78091.5</v>
      </c>
      <c r="D143" s="71">
        <v>913.35</v>
      </c>
      <c r="E143" s="71">
        <v>174.61</v>
      </c>
      <c r="F143" s="73">
        <v>0.23705975443037586</v>
      </c>
      <c r="G143" s="73">
        <v>5.3156529259152485E-2</v>
      </c>
      <c r="H143" s="73">
        <v>-2.5994310258269593E-2</v>
      </c>
    </row>
    <row r="144" spans="1:8">
      <c r="A144" s="71" t="s">
        <v>265</v>
      </c>
      <c r="B144" s="72">
        <v>42665</v>
      </c>
      <c r="C144" s="71">
        <v>78387.199999999997</v>
      </c>
      <c r="D144" s="71">
        <v>916.38</v>
      </c>
      <c r="E144" s="71">
        <v>175.19499999999999</v>
      </c>
      <c r="F144" s="73">
        <v>0.24144309651262219</v>
      </c>
      <c r="G144" s="73">
        <v>6.0048353326315418E-2</v>
      </c>
      <c r="H144" s="73">
        <v>-1.614533610377944E-2</v>
      </c>
    </row>
    <row r="145" spans="1:8">
      <c r="A145" s="71" t="s">
        <v>266</v>
      </c>
      <c r="B145" s="72">
        <v>42666</v>
      </c>
      <c r="C145" s="71">
        <v>78370.3</v>
      </c>
      <c r="D145" s="71">
        <v>917.39</v>
      </c>
      <c r="E145" s="71">
        <v>175.39</v>
      </c>
      <c r="F145" s="73">
        <v>0.24052710724178872</v>
      </c>
      <c r="G145" s="73">
        <v>6.7850075660574882E-2</v>
      </c>
      <c r="H145" s="73">
        <v>-4.6535383916918027E-3</v>
      </c>
    </row>
    <row r="146" spans="1:8">
      <c r="A146" s="71" t="s">
        <v>267</v>
      </c>
      <c r="B146" s="72">
        <v>42667</v>
      </c>
      <c r="C146" s="71">
        <v>78568.800000000003</v>
      </c>
      <c r="D146" s="71">
        <v>918.4</v>
      </c>
      <c r="E146" s="71">
        <v>176.1</v>
      </c>
      <c r="F146" s="73">
        <v>0.25123899555363027</v>
      </c>
      <c r="G146" s="73">
        <v>6.0581564542578015E-2</v>
      </c>
      <c r="H146" s="73">
        <v>3.1901560897800163E-3</v>
      </c>
    </row>
    <row r="147" spans="1:8">
      <c r="A147" s="71" t="s">
        <v>268</v>
      </c>
      <c r="B147" s="72">
        <v>42668</v>
      </c>
      <c r="C147" s="71">
        <v>78761.899999999994</v>
      </c>
      <c r="D147" s="71">
        <v>918.25</v>
      </c>
      <c r="E147" s="71">
        <v>176.91</v>
      </c>
      <c r="F147" s="73">
        <v>0.2541044817708622</v>
      </c>
      <c r="G147" s="73">
        <v>5.831844637814787E-2</v>
      </c>
      <c r="H147" s="73">
        <v>5.4560954816709195E-3</v>
      </c>
    </row>
    <row r="148" spans="1:8">
      <c r="A148" s="71" t="s">
        <v>269</v>
      </c>
      <c r="B148" s="72">
        <v>42669</v>
      </c>
      <c r="C148" s="71">
        <v>79299.600000000006</v>
      </c>
      <c r="D148" s="71">
        <v>910.58</v>
      </c>
      <c r="E148" s="71">
        <v>176.26</v>
      </c>
      <c r="F148" s="73">
        <v>0.26026413235224011</v>
      </c>
      <c r="G148" s="73">
        <v>5.5487939168434419E-2</v>
      </c>
      <c r="H148" s="73">
        <v>1.3745902110772423E-2</v>
      </c>
    </row>
    <row r="149" spans="1:8">
      <c r="A149" s="71" t="s">
        <v>270</v>
      </c>
      <c r="B149" s="72">
        <v>42672</v>
      </c>
      <c r="C149" s="71">
        <v>80340.7</v>
      </c>
      <c r="D149" s="71">
        <v>907.28599999999994</v>
      </c>
      <c r="E149" s="71">
        <v>175.8775</v>
      </c>
      <c r="F149" s="73">
        <v>0.27679554762355041</v>
      </c>
      <c r="G149" s="73">
        <v>5.4615831686620986E-2</v>
      </c>
      <c r="H149" s="73">
        <v>1.399538771980402E-2</v>
      </c>
    </row>
    <row r="150" spans="1:8">
      <c r="A150" s="71" t="s">
        <v>271</v>
      </c>
      <c r="B150" s="72">
        <v>42673</v>
      </c>
      <c r="C150" s="71">
        <v>80339.199999999997</v>
      </c>
      <c r="D150" s="71">
        <v>906.18799999999999</v>
      </c>
      <c r="E150" s="71">
        <v>175.75</v>
      </c>
      <c r="F150" s="73">
        <v>0.27626666836117075</v>
      </c>
      <c r="G150" s="73">
        <v>6.0789597522060035E-2</v>
      </c>
      <c r="H150" s="73">
        <v>3.0232864868033449E-2</v>
      </c>
    </row>
    <row r="151" spans="1:8">
      <c r="A151" s="71" t="s">
        <v>272</v>
      </c>
      <c r="B151" s="72">
        <v>42674</v>
      </c>
      <c r="C151" s="71">
        <v>80263.7</v>
      </c>
      <c r="D151" s="71">
        <v>905.09</v>
      </c>
      <c r="E151" s="71">
        <v>175.89</v>
      </c>
      <c r="F151" s="73">
        <v>0.2751867968803372</v>
      </c>
      <c r="G151" s="73">
        <v>6.200806341845766E-2</v>
      </c>
      <c r="H151" s="73">
        <v>3.6842725772223472E-2</v>
      </c>
    </row>
    <row r="152" spans="1:8">
      <c r="A152" s="71" t="s">
        <v>273</v>
      </c>
      <c r="B152" s="72">
        <v>42675</v>
      </c>
      <c r="C152" s="71">
        <v>79659.199999999997</v>
      </c>
      <c r="D152" s="71">
        <v>902.58</v>
      </c>
      <c r="E152" s="71">
        <v>175.68</v>
      </c>
      <c r="F152" s="73">
        <v>0.26733454563388848</v>
      </c>
      <c r="G152" s="73">
        <v>6.1571574750361791E-2</v>
      </c>
      <c r="H152" s="73">
        <v>2.6767971946230373E-2</v>
      </c>
    </row>
    <row r="153" spans="1:8">
      <c r="A153" s="71" t="s">
        <v>274</v>
      </c>
      <c r="B153" s="72">
        <v>42676</v>
      </c>
      <c r="C153" s="71">
        <v>79670.899999999994</v>
      </c>
      <c r="D153" s="71">
        <v>890.21</v>
      </c>
      <c r="E153" s="71">
        <v>174.68</v>
      </c>
      <c r="F153" s="73">
        <v>0.26841061205255068</v>
      </c>
      <c r="G153" s="73">
        <v>3.4201935476375844E-2</v>
      </c>
      <c r="H153" s="73">
        <v>1.7652199242644828E-2</v>
      </c>
    </row>
    <row r="154" spans="1:8">
      <c r="A154" s="71" t="s">
        <v>275</v>
      </c>
      <c r="B154" s="72">
        <v>42679</v>
      </c>
      <c r="C154" s="71">
        <v>79253.5</v>
      </c>
      <c r="D154" s="71">
        <v>892.94600000000003</v>
      </c>
      <c r="E154" s="71">
        <v>174.02</v>
      </c>
      <c r="F154" s="73">
        <v>0.25944342210229565</v>
      </c>
      <c r="G154" s="73">
        <v>2.8550036859565031E-2</v>
      </c>
      <c r="H154" s="73">
        <v>9.5724313975749098E-3</v>
      </c>
    </row>
    <row r="155" spans="1:8">
      <c r="A155" s="71" t="s">
        <v>276</v>
      </c>
      <c r="B155" s="72">
        <v>42680</v>
      </c>
      <c r="C155" s="71">
        <v>79137.5</v>
      </c>
      <c r="D155" s="71">
        <v>893.85799999999995</v>
      </c>
      <c r="E155" s="71">
        <v>173.8</v>
      </c>
      <c r="F155" s="73">
        <v>0.25614281814083717</v>
      </c>
      <c r="G155" s="73">
        <v>4.7400651038310038E-2</v>
      </c>
      <c r="H155" s="73">
        <v>2.348178137651824E-2</v>
      </c>
    </row>
    <row r="156" spans="1:8">
      <c r="A156" s="71" t="s">
        <v>277</v>
      </c>
      <c r="B156" s="72">
        <v>42681</v>
      </c>
      <c r="C156" s="71">
        <v>79632.3</v>
      </c>
      <c r="D156" s="71">
        <v>894.77</v>
      </c>
      <c r="E156" s="71">
        <v>174.36</v>
      </c>
      <c r="F156" s="73">
        <v>0.26402081296270441</v>
      </c>
      <c r="G156" s="73">
        <v>5.454644025607891E-2</v>
      </c>
      <c r="H156" s="73">
        <v>3.1960227272727293E-2</v>
      </c>
    </row>
    <row r="157" spans="1:8">
      <c r="A157" s="71" t="s">
        <v>278</v>
      </c>
      <c r="B157" s="72">
        <v>42682</v>
      </c>
      <c r="C157" s="71">
        <v>79871.399999999994</v>
      </c>
      <c r="D157" s="71">
        <v>902.45</v>
      </c>
      <c r="E157" s="71">
        <v>176.77</v>
      </c>
      <c r="F157" s="73">
        <v>0.26708198687410456</v>
      </c>
      <c r="G157" s="73">
        <v>6.9798594070438646E-2</v>
      </c>
      <c r="H157" s="73">
        <v>4.7712185870080637E-2</v>
      </c>
    </row>
    <row r="158" spans="1:8">
      <c r="A158" s="71" t="s">
        <v>279</v>
      </c>
      <c r="B158" s="72">
        <v>42683</v>
      </c>
      <c r="C158" s="71">
        <v>78411.600000000006</v>
      </c>
      <c r="D158" s="71">
        <v>880.15</v>
      </c>
      <c r="E158" s="71">
        <v>175.48</v>
      </c>
      <c r="F158" s="73">
        <v>0.24375399520654528</v>
      </c>
      <c r="G158" s="73">
        <v>5.6108184643444137E-2</v>
      </c>
      <c r="H158" s="73">
        <v>5.1408028759736268E-2</v>
      </c>
    </row>
    <row r="159" spans="1:8">
      <c r="A159" s="71" t="s">
        <v>280</v>
      </c>
      <c r="B159" s="72">
        <v>42686</v>
      </c>
      <c r="C159" s="71">
        <v>79010.7</v>
      </c>
      <c r="D159" s="71">
        <v>855.43600000000004</v>
      </c>
      <c r="E159" s="71">
        <v>173.13249999999999</v>
      </c>
      <c r="F159" s="73">
        <v>0.25301634727006284</v>
      </c>
      <c r="G159" s="73">
        <v>2.6465717919796461E-2</v>
      </c>
      <c r="H159" s="73">
        <v>3.1164383561643749E-2</v>
      </c>
    </row>
    <row r="160" spans="1:8">
      <c r="A160" s="71" t="s">
        <v>281</v>
      </c>
      <c r="B160" s="72">
        <v>42687</v>
      </c>
      <c r="C160" s="71">
        <v>79048.5</v>
      </c>
      <c r="D160" s="71">
        <v>847.19799999999998</v>
      </c>
      <c r="E160" s="71">
        <v>172.35</v>
      </c>
      <c r="F160" s="73">
        <v>0.25333356587696976</v>
      </c>
      <c r="G160" s="73">
        <v>3.1432467311110601E-2</v>
      </c>
      <c r="H160" s="73">
        <v>3.4638011766118249E-2</v>
      </c>
    </row>
    <row r="161" spans="1:8">
      <c r="A161" s="71" t="s">
        <v>282</v>
      </c>
      <c r="B161" s="72">
        <v>42688</v>
      </c>
      <c r="C161" s="71">
        <v>79341.5</v>
      </c>
      <c r="D161" s="71">
        <v>838.96</v>
      </c>
      <c r="E161" s="71">
        <v>169.42</v>
      </c>
      <c r="F161" s="73">
        <v>0.25772190826444308</v>
      </c>
      <c r="G161" s="73">
        <v>2.6401428955932449E-2</v>
      </c>
      <c r="H161" s="73">
        <v>1.9742385939569118E-2</v>
      </c>
    </row>
    <row r="162" spans="1:8">
      <c r="A162" s="71" t="s">
        <v>283</v>
      </c>
      <c r="B162" s="72">
        <v>42689</v>
      </c>
      <c r="C162" s="71">
        <v>79236.2</v>
      </c>
      <c r="D162" s="71">
        <v>841.49</v>
      </c>
      <c r="E162" s="71">
        <v>169.33</v>
      </c>
      <c r="F162" s="73">
        <v>0.25555312588141699</v>
      </c>
      <c r="G162" s="73">
        <v>3.4559492488135835E-2</v>
      </c>
      <c r="H162" s="73">
        <v>2.0367580596565293E-2</v>
      </c>
    </row>
    <row r="163" spans="1:8">
      <c r="A163" s="71" t="s">
        <v>284</v>
      </c>
      <c r="B163" s="72">
        <v>42690</v>
      </c>
      <c r="C163" s="71">
        <v>79268.399999999994</v>
      </c>
      <c r="D163" s="71">
        <v>847.15</v>
      </c>
      <c r="E163" s="71">
        <v>171.2</v>
      </c>
      <c r="F163" s="73">
        <v>0.25795701245445413</v>
      </c>
      <c r="G163" s="73">
        <v>2.7982380565229503E-2</v>
      </c>
      <c r="H163" s="73">
        <v>2.6501978654514868E-2</v>
      </c>
    </row>
    <row r="164" spans="1:8">
      <c r="A164" s="71" t="s">
        <v>285</v>
      </c>
      <c r="B164" s="72">
        <v>42693</v>
      </c>
      <c r="C164" s="71">
        <v>79278.600000000006</v>
      </c>
      <c r="D164" s="71">
        <v>864.13</v>
      </c>
      <c r="E164" s="71">
        <v>176.81</v>
      </c>
      <c r="F164" s="73">
        <v>0.26096645051080536</v>
      </c>
      <c r="G164" s="73">
        <v>5.017986485829562E-2</v>
      </c>
      <c r="H164" s="73">
        <v>5.5708144256030545E-2</v>
      </c>
    </row>
    <row r="165" spans="1:8">
      <c r="A165" s="71" t="s">
        <v>297</v>
      </c>
      <c r="B165" s="72">
        <v>42695</v>
      </c>
      <c r="C165" s="71">
        <v>79318.899999999994</v>
      </c>
      <c r="D165" s="71">
        <v>847.4</v>
      </c>
      <c r="E165" s="71">
        <v>169.29</v>
      </c>
      <c r="F165" s="73">
        <v>0.26125236527850659</v>
      </c>
      <c r="G165" s="73">
        <v>1.6308428140014097E-2</v>
      </c>
      <c r="H165" s="73">
        <v>-6.0182602824179199E-3</v>
      </c>
    </row>
    <row r="166" spans="1:8">
      <c r="A166" s="71" t="s">
        <v>298</v>
      </c>
      <c r="B166" s="72">
        <v>42696</v>
      </c>
      <c r="C166" s="71">
        <v>79393.8</v>
      </c>
      <c r="D166" s="71">
        <v>857.45</v>
      </c>
      <c r="E166" s="71">
        <v>169.15</v>
      </c>
      <c r="F166" s="73">
        <v>0.2617431532374821</v>
      </c>
      <c r="G166" s="73">
        <v>2.3874687147742657E-2</v>
      </c>
      <c r="H166" s="73">
        <v>-1.2320448440966913E-2</v>
      </c>
    </row>
    <row r="167" spans="1:8">
      <c r="A167" s="71" t="s">
        <v>299</v>
      </c>
      <c r="B167" s="72">
        <v>42697</v>
      </c>
      <c r="C167" s="71">
        <v>79385.600000000006</v>
      </c>
      <c r="D167" s="71">
        <v>855.92</v>
      </c>
      <c r="E167" s="71">
        <v>170.58</v>
      </c>
      <c r="F167" s="73">
        <v>0.26418847150362224</v>
      </c>
      <c r="G167" s="73">
        <v>1.7607685082807079E-2</v>
      </c>
      <c r="H167" s="73">
        <v>4.9487451396252879E-3</v>
      </c>
    </row>
    <row r="168" spans="1:8">
      <c r="A168" s="71" t="s">
        <v>300</v>
      </c>
      <c r="B168" s="72">
        <v>42700</v>
      </c>
      <c r="C168" s="71">
        <v>79541.399999999994</v>
      </c>
      <c r="D168" s="71">
        <v>857.19500000000005</v>
      </c>
      <c r="E168" s="71">
        <v>169.86750000000001</v>
      </c>
      <c r="F168" s="73">
        <v>0.2681801440986975</v>
      </c>
      <c r="G168" s="73">
        <v>2.1321339211247681E-2</v>
      </c>
      <c r="H168" s="73">
        <v>3.4113060428850872E-3</v>
      </c>
    </row>
    <row r="169" spans="1:8">
      <c r="A169" s="71" t="s">
        <v>301</v>
      </c>
      <c r="B169" s="72">
        <v>42701</v>
      </c>
      <c r="C169" s="71">
        <v>79625.899999999994</v>
      </c>
      <c r="D169" s="71">
        <v>857.62</v>
      </c>
      <c r="E169" s="71">
        <v>169.63</v>
      </c>
      <c r="F169" s="73">
        <v>0.26925014266449443</v>
      </c>
      <c r="G169" s="73">
        <v>2.5677211026729596E-2</v>
      </c>
      <c r="H169" s="73">
        <v>-4.6356061495129719E-3</v>
      </c>
    </row>
    <row r="170" spans="1:8">
      <c r="A170" s="71" t="s">
        <v>302</v>
      </c>
      <c r="B170" s="72">
        <v>42703</v>
      </c>
      <c r="C170" s="71">
        <v>80018.600000000006</v>
      </c>
      <c r="D170" s="71">
        <v>858.47</v>
      </c>
      <c r="E170" s="71">
        <v>169.92</v>
      </c>
      <c r="F170" s="73">
        <v>0.27752995909661315</v>
      </c>
      <c r="G170" s="73">
        <v>4.3047725505443335E-2</v>
      </c>
      <c r="H170" s="73">
        <v>2.0049534143176118E-3</v>
      </c>
    </row>
    <row r="171" spans="1:8">
      <c r="A171" s="71" t="s">
        <v>303</v>
      </c>
      <c r="B171" s="72">
        <v>42707</v>
      </c>
      <c r="C171" s="71">
        <v>80058.8</v>
      </c>
      <c r="D171" s="71">
        <v>855.47</v>
      </c>
      <c r="E171" s="71">
        <v>172.376</v>
      </c>
      <c r="F171" s="73">
        <v>0.27809626894383865</v>
      </c>
      <c r="G171" s="73">
        <v>4.4950957040077233E-2</v>
      </c>
      <c r="H171" s="73">
        <v>1.8168930891907742E-2</v>
      </c>
    </row>
    <row r="172" spans="1:8">
      <c r="A172" s="71" t="s">
        <v>304</v>
      </c>
      <c r="B172" s="72">
        <v>42708</v>
      </c>
      <c r="C172" s="71">
        <v>80063.7</v>
      </c>
      <c r="D172" s="71">
        <v>854.72</v>
      </c>
      <c r="E172" s="71">
        <v>172.99</v>
      </c>
      <c r="F172" s="73">
        <v>0.27799903268595649</v>
      </c>
      <c r="G172" s="73">
        <v>4.9637725653935982E-2</v>
      </c>
      <c r="H172" s="73">
        <v>3.8355342136854764E-2</v>
      </c>
    </row>
    <row r="173" spans="1:8">
      <c r="A173" s="71" t="s">
        <v>305</v>
      </c>
      <c r="B173" s="72">
        <v>42709</v>
      </c>
      <c r="C173" s="71">
        <v>80081.2</v>
      </c>
      <c r="D173" s="71">
        <v>853.97</v>
      </c>
      <c r="E173" s="71">
        <v>173.13</v>
      </c>
      <c r="F173" s="73">
        <v>0.28027498001598716</v>
      </c>
      <c r="G173" s="73">
        <v>3.4513252895285174E-2</v>
      </c>
      <c r="H173" s="73">
        <v>2.3226950354609865E-2</v>
      </c>
    </row>
    <row r="174" spans="1:8">
      <c r="A174" s="71" t="s">
        <v>306</v>
      </c>
      <c r="B174" s="72">
        <v>42710</v>
      </c>
      <c r="C174" s="71">
        <v>80830.5</v>
      </c>
      <c r="D174" s="71">
        <v>861.49</v>
      </c>
      <c r="E174" s="71">
        <v>174.57</v>
      </c>
      <c r="F174" s="73">
        <v>0.29169456558389584</v>
      </c>
      <c r="G174" s="73">
        <v>5.8749068027823537E-2</v>
      </c>
      <c r="H174" s="73">
        <v>3.7920947488584433E-2</v>
      </c>
    </row>
    <row r="175" spans="1:8">
      <c r="A175" s="71" t="s">
        <v>307</v>
      </c>
      <c r="B175" s="72">
        <v>42711</v>
      </c>
      <c r="C175" s="71">
        <v>81341.600000000006</v>
      </c>
      <c r="D175" s="71">
        <v>867.61</v>
      </c>
      <c r="E175" s="71">
        <v>174.9</v>
      </c>
      <c r="F175" s="73">
        <v>0.30312943566345529</v>
      </c>
      <c r="G175" s="73">
        <v>7.0147992673345483E-2</v>
      </c>
      <c r="H175" s="73">
        <v>4.1443372633083397E-2</v>
      </c>
    </row>
    <row r="176" spans="1:8">
      <c r="A176" s="71" t="s">
        <v>308</v>
      </c>
      <c r="B176" s="72">
        <v>42714</v>
      </c>
      <c r="C176" s="71">
        <v>81250.5</v>
      </c>
      <c r="D176" s="71">
        <v>870.38800000000003</v>
      </c>
      <c r="E176" s="71">
        <v>175.98</v>
      </c>
      <c r="F176" s="73">
        <v>0.30261740318205432</v>
      </c>
      <c r="G176" s="73">
        <v>7.7492912761980337E-2</v>
      </c>
      <c r="H176" s="73">
        <v>5.3330939127311794E-2</v>
      </c>
    </row>
    <row r="177" spans="1:8">
      <c r="A177" s="71" t="s">
        <v>309</v>
      </c>
      <c r="B177" s="72">
        <v>42715</v>
      </c>
      <c r="C177" s="71">
        <v>80925.899999999994</v>
      </c>
      <c r="D177" s="71">
        <v>871.31399999999996</v>
      </c>
      <c r="E177" s="71">
        <v>176.34</v>
      </c>
      <c r="F177" s="73">
        <v>0.29704739679832781</v>
      </c>
      <c r="G177" s="73">
        <v>9.53586603977572E-2</v>
      </c>
      <c r="H177" s="73">
        <v>7.4588665447897773E-2</v>
      </c>
    </row>
    <row r="178" spans="1:8">
      <c r="A178" s="71" t="s">
        <v>310</v>
      </c>
      <c r="B178" s="72">
        <v>42716</v>
      </c>
      <c r="C178" s="71">
        <v>80915.5</v>
      </c>
      <c r="D178" s="71">
        <v>872.24</v>
      </c>
      <c r="E178" s="71">
        <v>176.84</v>
      </c>
      <c r="F178" s="73">
        <v>0.29651913641767802</v>
      </c>
      <c r="G178" s="73">
        <v>9.6839907951158821E-2</v>
      </c>
      <c r="H178" s="73">
        <v>7.7110488488244533E-2</v>
      </c>
    </row>
    <row r="179" spans="1:8">
      <c r="A179" s="71" t="s">
        <v>311</v>
      </c>
      <c r="B179" s="72">
        <v>42717</v>
      </c>
      <c r="C179" s="71">
        <v>80741.2</v>
      </c>
      <c r="D179" s="71">
        <v>877.2</v>
      </c>
      <c r="E179" s="71">
        <v>176.54</v>
      </c>
      <c r="F179" s="73">
        <v>0.29578387018601937</v>
      </c>
      <c r="G179" s="73">
        <v>0.13038032426915724</v>
      </c>
      <c r="H179" s="73">
        <v>0.10878030398191174</v>
      </c>
    </row>
    <row r="180" spans="1:8">
      <c r="A180" s="71" t="s">
        <v>312</v>
      </c>
      <c r="B180" s="72">
        <v>42718</v>
      </c>
      <c r="C180" s="71">
        <v>80683.600000000006</v>
      </c>
      <c r="D180" s="71">
        <v>872.76</v>
      </c>
      <c r="E180" s="71">
        <v>175.84</v>
      </c>
      <c r="F180" s="73">
        <v>0.29682414415514913</v>
      </c>
      <c r="G180" s="73">
        <v>0.13166152330074432</v>
      </c>
      <c r="H180" s="73">
        <v>0.11277053537526882</v>
      </c>
    </row>
    <row r="181" spans="1:8">
      <c r="A181" s="71" t="s">
        <v>313</v>
      </c>
      <c r="B181" s="72">
        <v>42722</v>
      </c>
      <c r="C181" s="71">
        <v>80709</v>
      </c>
      <c r="D181" s="71">
        <v>855.45600000000002</v>
      </c>
      <c r="E181" s="71">
        <v>175.19</v>
      </c>
      <c r="F181" s="73">
        <v>0.29687803796359824</v>
      </c>
      <c r="G181" s="73">
        <v>9.7568673740393352E-2</v>
      </c>
      <c r="H181" s="73">
        <v>9.4116912315763024E-2</v>
      </c>
    </row>
    <row r="182" spans="1:8">
      <c r="A182" s="71" t="s">
        <v>314</v>
      </c>
      <c r="B182" s="72">
        <v>42723</v>
      </c>
      <c r="C182" s="71">
        <v>80413.100000000006</v>
      </c>
      <c r="D182" s="71">
        <v>851.13</v>
      </c>
      <c r="E182" s="71">
        <v>173.97</v>
      </c>
      <c r="F182" s="73">
        <v>0.29391140081709111</v>
      </c>
      <c r="G182" s="73">
        <v>7.6916263886428471E-2</v>
      </c>
      <c r="H182" s="73">
        <v>7.4087794035932575E-2</v>
      </c>
    </row>
    <row r="183" spans="1:8">
      <c r="A183" s="71" t="s">
        <v>315</v>
      </c>
      <c r="B183" s="72">
        <v>42724</v>
      </c>
      <c r="C183" s="71">
        <v>80122.7</v>
      </c>
      <c r="D183" s="71">
        <v>851.31</v>
      </c>
      <c r="E183" s="71">
        <v>173.69</v>
      </c>
      <c r="F183" s="73">
        <v>0.29786989341367809</v>
      </c>
      <c r="G183" s="73">
        <v>7.62534229083911E-2</v>
      </c>
      <c r="H183" s="73">
        <v>6.0815659688821855E-2</v>
      </c>
    </row>
    <row r="184" spans="1:8">
      <c r="A184" s="71" t="s">
        <v>444</v>
      </c>
      <c r="B184" s="72">
        <v>42725</v>
      </c>
      <c r="C184" s="71">
        <v>80250</v>
      </c>
      <c r="D184" s="71">
        <v>851.17</v>
      </c>
      <c r="E184" s="71">
        <v>173.49</v>
      </c>
      <c r="F184" s="73">
        <v>0.30484622326284727</v>
      </c>
      <c r="G184" s="73">
        <v>7.5779942670232359E-2</v>
      </c>
      <c r="H184" s="73">
        <v>5.5805744888023368E-2</v>
      </c>
    </row>
    <row r="185" spans="1:8">
      <c r="A185" s="71" t="s">
        <v>445</v>
      </c>
      <c r="B185" s="72">
        <v>42728</v>
      </c>
      <c r="C185" s="71">
        <v>80161.2</v>
      </c>
      <c r="D185" s="71">
        <v>845.93799999999999</v>
      </c>
      <c r="E185" s="71">
        <v>173.38499999999999</v>
      </c>
      <c r="F185" s="73">
        <v>0.30304217430529024</v>
      </c>
      <c r="G185" s="73">
        <v>6.8872799868592294E-2</v>
      </c>
      <c r="H185" s="73">
        <v>5.2157291097760794E-2</v>
      </c>
    </row>
    <row r="186" spans="1:8">
      <c r="A186" s="71" t="s">
        <v>446</v>
      </c>
      <c r="B186" s="72">
        <v>42729</v>
      </c>
      <c r="C186" s="71">
        <v>79898.899999999994</v>
      </c>
      <c r="D186" s="71">
        <v>844.19399999999996</v>
      </c>
      <c r="E186" s="71">
        <v>173.35</v>
      </c>
      <c r="F186" s="73">
        <v>0.30098413721907957</v>
      </c>
      <c r="G186" s="73">
        <v>6.2400422848944759E-2</v>
      </c>
      <c r="H186" s="73">
        <v>3.7961798694688964E-2</v>
      </c>
    </row>
    <row r="187" spans="1:8">
      <c r="A187" s="71" t="s">
        <v>447</v>
      </c>
      <c r="B187" s="72">
        <v>42730</v>
      </c>
      <c r="C187" s="71">
        <v>79966.5</v>
      </c>
      <c r="D187" s="71">
        <v>842.45</v>
      </c>
      <c r="E187" s="71">
        <v>173.09</v>
      </c>
      <c r="F187" s="73">
        <v>0.30194706344929312</v>
      </c>
      <c r="G187" s="73">
        <v>4.8958450064124248E-2</v>
      </c>
      <c r="H187" s="73">
        <v>3.640500568828231E-2</v>
      </c>
    </row>
    <row r="188" spans="1:8">
      <c r="A188" s="71" t="s">
        <v>448</v>
      </c>
      <c r="B188" s="72">
        <v>42731</v>
      </c>
      <c r="C188" s="71">
        <v>79800.800000000003</v>
      </c>
      <c r="D188" s="71">
        <v>844.66</v>
      </c>
      <c r="E188" s="71">
        <v>173.44</v>
      </c>
      <c r="F188" s="73">
        <v>0.29890668311714941</v>
      </c>
      <c r="G188" s="73">
        <v>5.392266958140568E-2</v>
      </c>
      <c r="H188" s="73">
        <v>3.8267558628533704E-2</v>
      </c>
    </row>
    <row r="189" spans="1:8">
      <c r="A189" s="71" t="s">
        <v>449</v>
      </c>
      <c r="B189" s="72">
        <v>42732</v>
      </c>
      <c r="C189" s="71">
        <v>79691.8</v>
      </c>
      <c r="D189" s="71">
        <v>851.18</v>
      </c>
      <c r="E189" s="71">
        <v>174.4</v>
      </c>
      <c r="F189" s="73">
        <v>0.29674413760896123</v>
      </c>
      <c r="G189" s="73">
        <v>6.2803259406504441E-2</v>
      </c>
      <c r="H189" s="73">
        <v>4.3936310307673976E-2</v>
      </c>
    </row>
    <row r="190" spans="1:8">
      <c r="A190" s="71" t="s">
        <v>450</v>
      </c>
      <c r="B190" s="72">
        <v>42735</v>
      </c>
      <c r="C190" s="71">
        <v>79486.600000000006</v>
      </c>
      <c r="D190" s="71">
        <v>857.6</v>
      </c>
      <c r="E190" s="71">
        <v>175.36</v>
      </c>
      <c r="F190" s="73">
        <v>0.29311054461332731</v>
      </c>
      <c r="G190" s="73">
        <v>7.1571371451419452E-2</v>
      </c>
      <c r="H190" s="73">
        <v>4.611346417705664E-2</v>
      </c>
    </row>
    <row r="191" spans="1:8">
      <c r="A191" s="71" t="s">
        <v>451</v>
      </c>
      <c r="B191" s="72">
        <v>42736</v>
      </c>
      <c r="C191" s="71">
        <v>78896</v>
      </c>
      <c r="D191" s="71">
        <v>859.74</v>
      </c>
      <c r="E191" s="71">
        <v>175.68</v>
      </c>
      <c r="F191" s="73">
        <v>0.2788899515326384</v>
      </c>
      <c r="G191" s="73">
        <v>8.6257217582473178E-2</v>
      </c>
      <c r="H191" s="73">
        <v>4.871060171919761E-2</v>
      </c>
    </row>
    <row r="192" spans="1:8">
      <c r="A192" s="71" t="s">
        <v>452</v>
      </c>
      <c r="B192" s="72">
        <v>42737</v>
      </c>
      <c r="C192" s="71">
        <v>78968.899999999994</v>
      </c>
      <c r="D192" s="71">
        <v>861.88</v>
      </c>
      <c r="E192" s="71">
        <v>175.79</v>
      </c>
      <c r="F192" s="73">
        <v>0.2798828527020214</v>
      </c>
      <c r="G192" s="73">
        <v>0.10888388549372796</v>
      </c>
      <c r="H192" s="73">
        <v>5.0919906141176696E-2</v>
      </c>
    </row>
    <row r="193" spans="1:8">
      <c r="A193" s="71" t="s">
        <v>453</v>
      </c>
      <c r="B193" s="72">
        <v>42738</v>
      </c>
      <c r="C193" s="71">
        <v>78983.7</v>
      </c>
      <c r="D193" s="71">
        <v>868.44</v>
      </c>
      <c r="E193" s="71">
        <v>175.48</v>
      </c>
      <c r="F193" s="73">
        <v>0.27991320721695923</v>
      </c>
      <c r="G193" s="73">
        <v>0.12417962227026202</v>
      </c>
      <c r="H193" s="73">
        <v>4.9584305281416219E-2</v>
      </c>
    </row>
    <row r="194" spans="1:8">
      <c r="A194" s="71" t="s">
        <v>454</v>
      </c>
      <c r="B194" s="72">
        <v>42739</v>
      </c>
      <c r="C194" s="71">
        <v>78990.3</v>
      </c>
      <c r="D194" s="71">
        <v>871.45</v>
      </c>
      <c r="E194" s="71">
        <v>176.25</v>
      </c>
      <c r="F194" s="73">
        <v>0.27964897672210887</v>
      </c>
      <c r="G194" s="73">
        <v>0.13504044179897634</v>
      </c>
      <c r="H194" s="73">
        <v>8.2483724358187072E-2</v>
      </c>
    </row>
    <row r="195" spans="1:8">
      <c r="A195" s="71" t="s">
        <v>455</v>
      </c>
      <c r="B195" s="72">
        <v>42742</v>
      </c>
      <c r="C195" s="71">
        <v>78826.5</v>
      </c>
      <c r="D195" s="71">
        <v>875.64400000000001</v>
      </c>
      <c r="E195" s="71">
        <v>177.60749999999999</v>
      </c>
      <c r="F195" s="73">
        <v>0.27024988760133994</v>
      </c>
      <c r="G195" s="73">
        <v>0.13947895791583154</v>
      </c>
      <c r="H195" s="73">
        <v>9.1089200147438154E-2</v>
      </c>
    </row>
    <row r="196" spans="1:8">
      <c r="A196" s="71" t="s">
        <v>456</v>
      </c>
      <c r="B196" s="72">
        <v>42743</v>
      </c>
      <c r="C196" s="71">
        <v>78833.399999999994</v>
      </c>
      <c r="D196" s="71">
        <v>877.04200000000003</v>
      </c>
      <c r="E196" s="71">
        <v>178.06</v>
      </c>
      <c r="F196" s="73">
        <v>0.25865999923362826</v>
      </c>
      <c r="G196" s="73">
        <v>0.1542912043800424</v>
      </c>
      <c r="H196" s="73">
        <v>9.6901373744840757E-2</v>
      </c>
    </row>
    <row r="197" spans="1:8">
      <c r="A197" s="71" t="s">
        <v>457</v>
      </c>
      <c r="B197" s="72">
        <v>42744</v>
      </c>
      <c r="C197" s="71">
        <v>78609.5</v>
      </c>
      <c r="D197" s="71">
        <v>878.44</v>
      </c>
      <c r="E197" s="71">
        <v>177.2</v>
      </c>
      <c r="F197" s="73">
        <v>0.25464049158087931</v>
      </c>
      <c r="G197" s="73">
        <v>0.19039488305282282</v>
      </c>
      <c r="H197" s="73">
        <v>0.1184750362936311</v>
      </c>
    </row>
    <row r="198" spans="1:8">
      <c r="A198" s="71" t="s">
        <v>458</v>
      </c>
      <c r="B198" s="72">
        <v>42746</v>
      </c>
      <c r="C198" s="71">
        <v>78622</v>
      </c>
      <c r="D198" s="71">
        <v>886.73</v>
      </c>
      <c r="E198" s="71">
        <v>176.23</v>
      </c>
      <c r="F198" s="73">
        <v>0.2587374521701542</v>
      </c>
      <c r="G198" s="73">
        <v>0.21361801135974834</v>
      </c>
      <c r="H198" s="73">
        <v>0.12155539998727161</v>
      </c>
    </row>
    <row r="199" spans="1:8">
      <c r="A199" s="71" t="s">
        <v>459</v>
      </c>
      <c r="B199" s="72">
        <v>42749</v>
      </c>
      <c r="C199" s="71">
        <v>78876.2</v>
      </c>
      <c r="D199" s="71">
        <v>888.15800000000002</v>
      </c>
      <c r="E199" s="71">
        <v>177.22749999999999</v>
      </c>
      <c r="F199" s="73">
        <v>0.25621648481335013</v>
      </c>
      <c r="G199" s="73">
        <v>0.22782293740322945</v>
      </c>
      <c r="H199" s="73">
        <v>0.13222704912796268</v>
      </c>
    </row>
    <row r="200" spans="1:8">
      <c r="A200" s="71" t="s">
        <v>460</v>
      </c>
      <c r="B200" s="72">
        <v>42750</v>
      </c>
      <c r="C200" s="71">
        <v>79073.2</v>
      </c>
      <c r="D200" s="71">
        <v>888.63400000000001</v>
      </c>
      <c r="E200" s="71">
        <v>177.56</v>
      </c>
      <c r="F200" s="73">
        <v>0.25830187838551777</v>
      </c>
      <c r="G200" s="73">
        <v>0.22873577522434707</v>
      </c>
      <c r="H200" s="73">
        <v>0.13835107065008345</v>
      </c>
    </row>
    <row r="201" spans="1:8">
      <c r="A201" s="71" t="s">
        <v>461</v>
      </c>
      <c r="B201" s="72">
        <v>42751</v>
      </c>
      <c r="C201" s="71">
        <v>79084.2</v>
      </c>
      <c r="D201" s="71">
        <v>889.11</v>
      </c>
      <c r="E201" s="71">
        <v>176.3</v>
      </c>
      <c r="F201" s="73">
        <v>0.24508910227041936</v>
      </c>
      <c r="G201" s="73">
        <v>0.21869345907122106</v>
      </c>
      <c r="H201" s="73">
        <v>0.12350242161611025</v>
      </c>
    </row>
    <row r="202" spans="1:8">
      <c r="A202" s="71" t="s">
        <v>462</v>
      </c>
      <c r="B202" s="72">
        <v>42752</v>
      </c>
      <c r="C202" s="71">
        <v>79280.399999999994</v>
      </c>
      <c r="D202" s="71">
        <v>894.87</v>
      </c>
      <c r="E202" s="71">
        <v>177.44</v>
      </c>
      <c r="F202" s="73">
        <v>0.22231421395632789</v>
      </c>
      <c r="G202" s="73">
        <v>0.25354756468264528</v>
      </c>
      <c r="H202" s="73">
        <v>0.17164647231668262</v>
      </c>
    </row>
    <row r="203" spans="1:8">
      <c r="A203" s="71" t="s">
        <v>463</v>
      </c>
      <c r="B203" s="72">
        <v>42753</v>
      </c>
      <c r="C203" s="71">
        <v>79382.2</v>
      </c>
      <c r="D203" s="71">
        <v>897.89</v>
      </c>
      <c r="E203" s="71">
        <v>177.82</v>
      </c>
      <c r="F203" s="73">
        <v>0.21334798644536179</v>
      </c>
      <c r="G203" s="73">
        <v>0.26706084895010163</v>
      </c>
      <c r="H203" s="73">
        <v>0.18847747627322553</v>
      </c>
    </row>
    <row r="204" spans="1:8">
      <c r="A204" s="71" t="s">
        <v>464</v>
      </c>
      <c r="B204" s="72">
        <v>42756</v>
      </c>
      <c r="C204" s="71">
        <v>79206.600000000006</v>
      </c>
      <c r="D204" s="71">
        <v>900.44</v>
      </c>
      <c r="E204" s="71">
        <v>178.10499999999999</v>
      </c>
      <c r="F204" s="73">
        <v>0.2163269066869371</v>
      </c>
      <c r="G204" s="73">
        <v>0.28010690777782532</v>
      </c>
      <c r="H204" s="73">
        <v>0.19662053211502273</v>
      </c>
    </row>
    <row r="205" spans="1:8">
      <c r="A205" s="71" t="s">
        <v>465</v>
      </c>
      <c r="B205" s="72">
        <v>42757</v>
      </c>
      <c r="C205" s="71">
        <v>79218</v>
      </c>
      <c r="D205" s="71">
        <v>901.29</v>
      </c>
      <c r="E205" s="71">
        <v>178.2</v>
      </c>
      <c r="F205" s="73">
        <v>0.19812880285428647</v>
      </c>
      <c r="G205" s="73">
        <v>0.26165712445931377</v>
      </c>
      <c r="H205" s="73">
        <v>0.17577197149643697</v>
      </c>
    </row>
    <row r="206" spans="1:8">
      <c r="A206" s="71" t="s">
        <v>466</v>
      </c>
      <c r="B206" s="72">
        <v>42758</v>
      </c>
      <c r="C206" s="71">
        <v>79263.5</v>
      </c>
      <c r="D206" s="71">
        <v>902.14</v>
      </c>
      <c r="E206" s="71">
        <v>179.11</v>
      </c>
      <c r="F206" s="73">
        <v>0.19081314553990603</v>
      </c>
      <c r="G206" s="73">
        <v>0.30224031410589536</v>
      </c>
      <c r="H206" s="73">
        <v>0.21744154431756391</v>
      </c>
    </row>
    <row r="207" spans="1:8">
      <c r="A207" s="71" t="s">
        <v>467</v>
      </c>
      <c r="B207" s="72">
        <v>42759</v>
      </c>
      <c r="C207" s="71">
        <v>78249.100000000006</v>
      </c>
      <c r="D207" s="71">
        <v>908.63</v>
      </c>
      <c r="E207" s="71">
        <v>181.05</v>
      </c>
      <c r="F207" s="73">
        <v>0.16858770258242206</v>
      </c>
      <c r="G207" s="73">
        <v>0.28564192248483211</v>
      </c>
      <c r="H207" s="73">
        <v>0.20344982302208492</v>
      </c>
    </row>
    <row r="208" spans="1:8">
      <c r="A208" s="71" t="s">
        <v>468</v>
      </c>
      <c r="B208" s="72">
        <v>42760</v>
      </c>
      <c r="C208" s="71">
        <v>78049</v>
      </c>
      <c r="D208" s="71">
        <v>912.16</v>
      </c>
      <c r="E208" s="71">
        <v>180.24</v>
      </c>
      <c r="F208" s="73">
        <v>0.15218312343796359</v>
      </c>
      <c r="G208" s="73">
        <v>0.28217526735412179</v>
      </c>
      <c r="H208" s="73">
        <v>0.18931045859452333</v>
      </c>
    </row>
    <row r="209" spans="1:8">
      <c r="A209" s="71" t="s">
        <v>469</v>
      </c>
      <c r="B209" s="72">
        <v>42763</v>
      </c>
      <c r="C209" s="71">
        <v>77714.100000000006</v>
      </c>
      <c r="D209" s="71">
        <v>912.71799999999996</v>
      </c>
      <c r="E209" s="71">
        <v>180.48750000000001</v>
      </c>
      <c r="F209" s="73">
        <v>0.12862215444940639</v>
      </c>
      <c r="G209" s="73">
        <v>0.27460339626857322</v>
      </c>
      <c r="H209" s="73">
        <v>0.19346359849236272</v>
      </c>
    </row>
    <row r="210" spans="1:8">
      <c r="A210" s="71" t="s">
        <v>470</v>
      </c>
      <c r="B210" s="72">
        <v>42764</v>
      </c>
      <c r="C210" s="71">
        <v>77707.3</v>
      </c>
      <c r="D210" s="71">
        <v>912.904</v>
      </c>
      <c r="E210" s="71">
        <v>180.57</v>
      </c>
      <c r="F210" s="73">
        <v>9.447672166705412E-2</v>
      </c>
      <c r="G210" s="73">
        <v>0.28881171205511547</v>
      </c>
      <c r="H210" s="73">
        <v>0.19693755800079527</v>
      </c>
    </row>
    <row r="211" spans="1:8">
      <c r="A211" s="71" t="s">
        <v>471</v>
      </c>
      <c r="B211" s="72">
        <v>42765</v>
      </c>
      <c r="C211" s="71">
        <v>77961.399999999994</v>
      </c>
      <c r="D211" s="71">
        <v>913.09</v>
      </c>
      <c r="E211" s="71">
        <v>180.51</v>
      </c>
      <c r="F211" s="73">
        <v>9.7877793581276018E-2</v>
      </c>
      <c r="G211" s="73">
        <v>0.27530098606106312</v>
      </c>
      <c r="H211" s="73">
        <v>0.17772558230573487</v>
      </c>
    </row>
    <row r="212" spans="1:8">
      <c r="A212" s="71" t="s">
        <v>472</v>
      </c>
      <c r="B212" s="72">
        <v>42766</v>
      </c>
      <c r="C212" s="71">
        <v>77975.399999999994</v>
      </c>
      <c r="D212" s="71">
        <v>909.23</v>
      </c>
      <c r="E212" s="71">
        <v>179.23</v>
      </c>
      <c r="F212" s="73">
        <v>9.2185746961575221E-2</v>
      </c>
      <c r="G212" s="73">
        <v>0.24205640159773578</v>
      </c>
      <c r="H212" s="73">
        <v>0.13764321305023963</v>
      </c>
    </row>
    <row r="213" spans="1:8">
      <c r="A213" s="71" t="s">
        <v>473</v>
      </c>
      <c r="B213" s="72">
        <v>42767</v>
      </c>
      <c r="C213" s="71">
        <v>77414.899999999994</v>
      </c>
      <c r="D213" s="71">
        <v>913</v>
      </c>
      <c r="E213" s="71">
        <v>179.72</v>
      </c>
      <c r="F213" s="73">
        <v>8.8529334015759353E-2</v>
      </c>
      <c r="G213" s="73">
        <v>0.23815413323786117</v>
      </c>
      <c r="H213" s="73">
        <v>0.13052777253569858</v>
      </c>
    </row>
    <row r="214" spans="1:8">
      <c r="A214" s="71" t="s">
        <v>474</v>
      </c>
      <c r="B214" s="72">
        <v>42770</v>
      </c>
      <c r="C214" s="71">
        <v>76825.7</v>
      </c>
      <c r="D214" s="71">
        <v>918.99400000000003</v>
      </c>
      <c r="E214" s="71">
        <v>180.45500000000001</v>
      </c>
      <c r="F214" s="73">
        <v>5.3665474374869682E-2</v>
      </c>
      <c r="G214" s="73">
        <v>0.23730242076635166</v>
      </c>
      <c r="H214" s="73">
        <v>0.13130838191962901</v>
      </c>
    </row>
    <row r="215" spans="1:8">
      <c r="A215" s="71" t="s">
        <v>475</v>
      </c>
      <c r="B215" s="72">
        <v>42771</v>
      </c>
      <c r="C215" s="71">
        <v>76616</v>
      </c>
      <c r="D215" s="71">
        <v>920.99199999999996</v>
      </c>
      <c r="E215" s="71">
        <v>180.7</v>
      </c>
      <c r="F215" s="73">
        <v>3.9206244786403666E-2</v>
      </c>
      <c r="G215" s="73">
        <v>0.26386628425573955</v>
      </c>
      <c r="H215" s="73">
        <v>0.14490274345815091</v>
      </c>
    </row>
    <row r="216" spans="1:8">
      <c r="A216" s="71" t="s">
        <v>476</v>
      </c>
      <c r="B216" s="72">
        <v>42772</v>
      </c>
      <c r="C216" s="71">
        <v>76678.7</v>
      </c>
      <c r="D216" s="71">
        <v>922.99</v>
      </c>
      <c r="E216" s="71">
        <v>181.3</v>
      </c>
      <c r="F216" s="73">
        <v>4.0642473264209222E-2</v>
      </c>
      <c r="G216" s="73">
        <v>0.27899951500034659</v>
      </c>
      <c r="H216" s="73">
        <v>0.15074579498571872</v>
      </c>
    </row>
    <row r="217" spans="1:8">
      <c r="A217" s="71" t="s">
        <v>477</v>
      </c>
      <c r="B217" s="72">
        <v>42773</v>
      </c>
      <c r="C217" s="71">
        <v>76766</v>
      </c>
      <c r="D217" s="71">
        <v>919.8</v>
      </c>
      <c r="E217" s="71">
        <v>180.47</v>
      </c>
      <c r="F217" s="73">
        <v>3.5928079067683472E-2</v>
      </c>
      <c r="G217" s="73">
        <v>0.26148959456234611</v>
      </c>
      <c r="H217" s="73">
        <v>0.12129731744823635</v>
      </c>
    </row>
    <row r="218" spans="1:8">
      <c r="A218" s="71" t="s">
        <v>478</v>
      </c>
      <c r="B218" s="72">
        <v>42774</v>
      </c>
      <c r="C218" s="71">
        <v>76792.800000000003</v>
      </c>
      <c r="D218" s="71">
        <v>921.68</v>
      </c>
      <c r="E218" s="71">
        <v>180.64</v>
      </c>
      <c r="F218" s="73">
        <v>2.9816519912993833E-2</v>
      </c>
      <c r="G218" s="73">
        <v>0.25975556084052953</v>
      </c>
      <c r="H218" s="73">
        <v>0.11451135241855859</v>
      </c>
    </row>
    <row r="219" spans="1:8">
      <c r="A219" s="71" t="s">
        <v>479</v>
      </c>
      <c r="B219" s="72">
        <v>42777</v>
      </c>
      <c r="C219" s="71">
        <v>76816.800000000003</v>
      </c>
      <c r="D219" s="71">
        <v>929.94200000000001</v>
      </c>
      <c r="E219" s="71">
        <v>180.7825</v>
      </c>
      <c r="F219" s="73">
        <v>1.3630881534048234E-2</v>
      </c>
      <c r="G219" s="73">
        <v>0.26672660155558292</v>
      </c>
      <c r="H219" s="73">
        <v>0.11470279935873706</v>
      </c>
    </row>
    <row r="220" spans="1:8">
      <c r="A220" s="71" t="s">
        <v>480</v>
      </c>
      <c r="B220" s="72">
        <v>42778</v>
      </c>
      <c r="C220" s="71">
        <v>76827.7</v>
      </c>
      <c r="D220" s="71">
        <v>932.69600000000003</v>
      </c>
      <c r="E220" s="71">
        <v>180.83</v>
      </c>
      <c r="F220" s="73">
        <v>-1.7537286234752147E-2</v>
      </c>
      <c r="G220" s="73">
        <v>0.27787581520249915</v>
      </c>
      <c r="H220" s="73">
        <v>0.1194824490806663</v>
      </c>
    </row>
    <row r="221" spans="1:8">
      <c r="A221" s="71" t="s">
        <v>481</v>
      </c>
      <c r="B221" s="72">
        <v>42779</v>
      </c>
      <c r="C221" s="71">
        <v>76975.5</v>
      </c>
      <c r="D221" s="71">
        <v>935.45</v>
      </c>
      <c r="E221" s="71">
        <v>181.57</v>
      </c>
      <c r="F221" s="73">
        <v>-6.7408278159794E-3</v>
      </c>
      <c r="G221" s="73">
        <v>0.28042103534178331</v>
      </c>
      <c r="H221" s="73">
        <v>0.12951788491446337</v>
      </c>
    </row>
    <row r="222" spans="1:8">
      <c r="A222" s="71" t="s">
        <v>482</v>
      </c>
      <c r="B222" s="72">
        <v>42780</v>
      </c>
      <c r="C222" s="71">
        <v>77000.2</v>
      </c>
      <c r="D222" s="71">
        <v>934.08</v>
      </c>
      <c r="E222" s="71">
        <v>180.98</v>
      </c>
      <c r="F222" s="73">
        <v>5.3006624522482504E-3</v>
      </c>
      <c r="G222" s="73">
        <v>0.28246387715762267</v>
      </c>
      <c r="H222" s="73">
        <v>0.1360241039482768</v>
      </c>
    </row>
    <row r="223" spans="1:8">
      <c r="A223" s="71" t="s">
        <v>483</v>
      </c>
      <c r="B223" s="72">
        <v>42781</v>
      </c>
      <c r="C223" s="71">
        <v>77189.7</v>
      </c>
      <c r="D223" s="71">
        <v>941.78</v>
      </c>
      <c r="E223" s="71">
        <v>181.14</v>
      </c>
      <c r="F223" s="73">
        <v>6.2599808367933552E-3</v>
      </c>
      <c r="G223" s="73">
        <v>0.29435791996745464</v>
      </c>
      <c r="H223" s="73">
        <v>0.14046464773657341</v>
      </c>
    </row>
    <row r="224" spans="1:8">
      <c r="A224" s="71" t="s">
        <v>341</v>
      </c>
      <c r="B224" s="72">
        <v>42784</v>
      </c>
      <c r="C224" s="71">
        <v>77599.100000000006</v>
      </c>
      <c r="D224" s="71">
        <v>964.88</v>
      </c>
      <c r="E224" s="71">
        <v>181.62</v>
      </c>
      <c r="F224" s="73">
        <v>2.863881619333819E-3</v>
      </c>
      <c r="G224" s="73">
        <v>0.32746333544286377</v>
      </c>
      <c r="H224" s="73">
        <v>0.128986137875303</v>
      </c>
    </row>
    <row r="225" spans="1:8">
      <c r="A225" s="71" t="s">
        <v>484</v>
      </c>
      <c r="B225" s="72">
        <v>42785</v>
      </c>
      <c r="C225" s="71">
        <v>77658.600000000006</v>
      </c>
      <c r="D225" s="71">
        <v>943.22</v>
      </c>
      <c r="E225" s="71">
        <v>182.15</v>
      </c>
      <c r="F225" s="73">
        <v>6.7019610689951215E-3</v>
      </c>
      <c r="G225" s="73">
        <v>0.28960896910035561</v>
      </c>
      <c r="H225" s="73">
        <v>0.12549431537320821</v>
      </c>
    </row>
    <row r="226" spans="1:8">
      <c r="A226" s="71" t="s">
        <v>485</v>
      </c>
      <c r="B226" s="72">
        <v>42786</v>
      </c>
      <c r="C226" s="71">
        <v>77698.2</v>
      </c>
      <c r="D226" s="71">
        <v>943.58</v>
      </c>
      <c r="E226" s="71">
        <v>181.15</v>
      </c>
      <c r="F226" s="73">
        <v>-2.436832374691944E-3</v>
      </c>
      <c r="G226" s="73">
        <v>0.28242137595476913</v>
      </c>
      <c r="H226" s="73">
        <v>0.11979971564566982</v>
      </c>
    </row>
    <row r="227" spans="1:8">
      <c r="A227" s="71" t="s">
        <v>486</v>
      </c>
      <c r="B227" s="72">
        <v>42787</v>
      </c>
      <c r="C227" s="71">
        <v>77800.2</v>
      </c>
      <c r="D227" s="71">
        <v>945.64</v>
      </c>
      <c r="E227" s="71">
        <v>181.12</v>
      </c>
      <c r="F227" s="73">
        <v>3.0853174731082511E-3</v>
      </c>
      <c r="G227" s="73">
        <v>0.27108300939292751</v>
      </c>
      <c r="H227" s="73">
        <v>0.11311188273975969</v>
      </c>
    </row>
    <row r="228" spans="1:8">
      <c r="A228" s="71" t="s">
        <v>487</v>
      </c>
      <c r="B228" s="72">
        <v>42788</v>
      </c>
      <c r="C228" s="71">
        <v>77847.199999999997</v>
      </c>
      <c r="D228" s="71">
        <v>950.95</v>
      </c>
      <c r="E228" s="71">
        <v>181.72</v>
      </c>
      <c r="F228" s="73">
        <v>7.9277632262100273E-3</v>
      </c>
      <c r="G228" s="73">
        <v>0.2735505402495273</v>
      </c>
      <c r="H228" s="73">
        <v>0.11464147702876759</v>
      </c>
    </row>
    <row r="229" spans="1:8">
      <c r="A229" s="71" t="s">
        <v>488</v>
      </c>
      <c r="B229" s="72">
        <v>42791</v>
      </c>
      <c r="C229" s="71">
        <v>77863.5</v>
      </c>
      <c r="D229" s="71">
        <v>944.572</v>
      </c>
      <c r="E229" s="71">
        <v>181.57749999999999</v>
      </c>
      <c r="F229" s="73">
        <v>3.5546871475762298E-3</v>
      </c>
      <c r="G229" s="73">
        <v>0.2604040457954151</v>
      </c>
      <c r="H229" s="73">
        <v>0.10347918565785452</v>
      </c>
    </row>
    <row r="230" spans="1:8">
      <c r="A230" s="71" t="s">
        <v>489</v>
      </c>
      <c r="B230" s="72">
        <v>42792</v>
      </c>
      <c r="C230" s="71">
        <v>77574.7</v>
      </c>
      <c r="D230" s="71">
        <v>942.44600000000003</v>
      </c>
      <c r="E230" s="71">
        <v>181.53</v>
      </c>
      <c r="F230" s="73">
        <v>-1.664007000926615E-3</v>
      </c>
      <c r="G230" s="73">
        <v>0.26543584510446316</v>
      </c>
      <c r="H230" s="73">
        <v>9.9981821487002298E-2</v>
      </c>
    </row>
    <row r="231" spans="1:8">
      <c r="A231" s="71" t="s">
        <v>490</v>
      </c>
      <c r="B231" s="72">
        <v>42793</v>
      </c>
      <c r="C231" s="71">
        <v>77590.7</v>
      </c>
      <c r="D231" s="71">
        <v>940.32</v>
      </c>
      <c r="E231" s="71">
        <v>180.74</v>
      </c>
      <c r="F231" s="73">
        <v>-3.2052846729582196E-3</v>
      </c>
      <c r="G231" s="73">
        <v>0.27668934055639283</v>
      </c>
      <c r="H231" s="73">
        <v>0.10180443794196559</v>
      </c>
    </row>
    <row r="232" spans="1:8">
      <c r="A232" s="71" t="s">
        <v>491</v>
      </c>
      <c r="B232" s="72">
        <v>42794</v>
      </c>
      <c r="C232" s="71">
        <v>77602.3</v>
      </c>
      <c r="D232" s="71">
        <v>936.37</v>
      </c>
      <c r="E232" s="71">
        <v>179.71</v>
      </c>
      <c r="F232" s="73">
        <v>-8.0022191457567171E-3</v>
      </c>
      <c r="G232" s="73">
        <v>0.26740298588270339</v>
      </c>
      <c r="H232" s="73">
        <v>8.6583227522824879E-2</v>
      </c>
    </row>
    <row r="233" spans="1:8">
      <c r="A233" s="71" t="s">
        <v>492</v>
      </c>
      <c r="B233" s="72">
        <v>42795</v>
      </c>
      <c r="C233" s="71">
        <v>77475.199999999997</v>
      </c>
      <c r="D233" s="71">
        <v>938.47</v>
      </c>
      <c r="E233" s="71">
        <v>178.72</v>
      </c>
      <c r="F233" s="73">
        <v>-3.3267381756714176E-3</v>
      </c>
      <c r="G233" s="73">
        <v>0.26894005976445778</v>
      </c>
      <c r="H233" s="73">
        <v>7.7665219488663784E-2</v>
      </c>
    </row>
    <row r="234" spans="1:8">
      <c r="A234" s="71" t="s">
        <v>493</v>
      </c>
      <c r="B234" s="72">
        <v>42798</v>
      </c>
      <c r="C234" s="71">
        <v>77135.100000000006</v>
      </c>
      <c r="D234" s="71">
        <v>936.04</v>
      </c>
      <c r="E234" s="71">
        <v>179.2525</v>
      </c>
      <c r="F234" s="73">
        <v>-5.2115575089759503E-3</v>
      </c>
      <c r="G234" s="73">
        <v>0.26435508489457393</v>
      </c>
      <c r="H234" s="73">
        <v>7.9509183980728704E-2</v>
      </c>
    </row>
    <row r="235" spans="1:8">
      <c r="A235" s="71" t="s">
        <v>494</v>
      </c>
      <c r="B235" s="72">
        <v>42799</v>
      </c>
      <c r="C235" s="71">
        <v>76766.899999999994</v>
      </c>
      <c r="D235" s="71">
        <v>935.23</v>
      </c>
      <c r="E235" s="71">
        <v>179.43</v>
      </c>
      <c r="F235" s="73">
        <v>-1.1357548345885649E-2</v>
      </c>
      <c r="G235" s="73">
        <v>0.24213727886096814</v>
      </c>
      <c r="H235" s="73">
        <v>7.2568593460458075E-2</v>
      </c>
    </row>
    <row r="236" spans="1:8">
      <c r="A236" s="71" t="s">
        <v>495</v>
      </c>
      <c r="B236" s="72">
        <v>42800</v>
      </c>
      <c r="C236" s="71">
        <v>76789.7</v>
      </c>
      <c r="D236" s="71">
        <v>934.42</v>
      </c>
      <c r="E236" s="71">
        <v>180.65</v>
      </c>
      <c r="F236" s="73">
        <v>-1.1687589610001936E-2</v>
      </c>
      <c r="G236" s="73">
        <v>0.21495254193212832</v>
      </c>
      <c r="H236" s="73">
        <v>6.9441155576604352E-2</v>
      </c>
    </row>
    <row r="237" spans="1:8">
      <c r="A237" s="71" t="s">
        <v>496</v>
      </c>
      <c r="B237" s="72">
        <v>42801</v>
      </c>
      <c r="C237" s="71">
        <v>76800.399999999994</v>
      </c>
      <c r="D237" s="71">
        <v>936.5</v>
      </c>
      <c r="E237" s="71">
        <v>180.69</v>
      </c>
      <c r="F237" s="73">
        <v>-1.5659645588050664E-2</v>
      </c>
      <c r="G237" s="73">
        <v>0.19337672730609046</v>
      </c>
      <c r="H237" s="73">
        <v>5.658943059717858E-2</v>
      </c>
    </row>
    <row r="238" spans="1:8">
      <c r="A238" s="71" t="s">
        <v>497</v>
      </c>
      <c r="B238" s="72">
        <v>42802</v>
      </c>
      <c r="C238" s="71">
        <v>76285.5</v>
      </c>
      <c r="D238" s="71">
        <v>934.9</v>
      </c>
      <c r="E238" s="71">
        <v>180.19</v>
      </c>
      <c r="F238" s="73">
        <v>-2.3145480388767292E-2</v>
      </c>
      <c r="G238" s="73">
        <v>0.1834716518727435</v>
      </c>
      <c r="H238" s="73">
        <v>4.938559198648873E-2</v>
      </c>
    </row>
    <row r="239" spans="1:8">
      <c r="A239" s="71" t="s">
        <v>498</v>
      </c>
      <c r="B239" s="72">
        <v>42805</v>
      </c>
      <c r="C239" s="71">
        <v>76315.600000000006</v>
      </c>
      <c r="D239" s="71">
        <v>937.06</v>
      </c>
      <c r="E239" s="71">
        <v>179.8</v>
      </c>
      <c r="F239" s="73">
        <v>-2.3577760036029294E-2</v>
      </c>
      <c r="G239" s="73">
        <v>0.17842501068940364</v>
      </c>
      <c r="H239" s="73">
        <v>4.3286526633399047E-2</v>
      </c>
    </row>
    <row r="240" spans="1:8">
      <c r="A240" s="71" t="s">
        <v>499</v>
      </c>
      <c r="B240" s="72">
        <v>42806</v>
      </c>
      <c r="C240" s="71">
        <v>76329</v>
      </c>
      <c r="D240" s="71">
        <v>937.78</v>
      </c>
      <c r="E240" s="71">
        <v>179.67</v>
      </c>
      <c r="F240" s="73">
        <v>-2.4175402710304272E-2</v>
      </c>
      <c r="G240" s="73">
        <v>0.18994023525231873</v>
      </c>
      <c r="H240" s="73">
        <v>4.4228757410205599E-2</v>
      </c>
    </row>
    <row r="241" spans="1:8">
      <c r="A241" s="71" t="s">
        <v>500</v>
      </c>
      <c r="B241" s="72">
        <v>42807</v>
      </c>
      <c r="C241" s="71">
        <v>76332</v>
      </c>
      <c r="D241" s="71">
        <v>938.5</v>
      </c>
      <c r="E241" s="71">
        <v>179.89</v>
      </c>
      <c r="F241" s="73">
        <v>-2.5284726115121448E-2</v>
      </c>
      <c r="G241" s="73">
        <v>0.19145856872627554</v>
      </c>
      <c r="H241" s="73">
        <v>4.7150590837650608E-2</v>
      </c>
    </row>
    <row r="242" spans="1:8">
      <c r="A242" s="71" t="s">
        <v>501</v>
      </c>
      <c r="B242" s="72">
        <v>42808</v>
      </c>
      <c r="C242" s="71">
        <v>76639</v>
      </c>
      <c r="D242" s="71">
        <v>939.97</v>
      </c>
      <c r="E242" s="71">
        <v>179.69</v>
      </c>
      <c r="F242" s="73">
        <v>-3.4365884850661166E-2</v>
      </c>
      <c r="G242" s="73">
        <v>0.17916918607130938</v>
      </c>
      <c r="H242" s="73">
        <v>4.3180920976243931E-2</v>
      </c>
    </row>
    <row r="243" spans="1:8">
      <c r="A243" s="71" t="s">
        <v>502</v>
      </c>
      <c r="B243" s="72">
        <v>42809</v>
      </c>
      <c r="C243" s="71">
        <v>76737.899999999994</v>
      </c>
      <c r="D243" s="71">
        <v>943.52</v>
      </c>
      <c r="E243" s="71">
        <v>179.69</v>
      </c>
      <c r="F243" s="73">
        <v>-4.3605980804295341E-2</v>
      </c>
      <c r="G243" s="73">
        <v>0.17433567739125011</v>
      </c>
      <c r="H243" s="73">
        <v>4.1318961520630415E-2</v>
      </c>
    </row>
    <row r="244" spans="1:8">
      <c r="A244" s="71" t="s">
        <v>386</v>
      </c>
      <c r="B244" s="72">
        <v>42812</v>
      </c>
      <c r="C244" s="71">
        <v>77230</v>
      </c>
      <c r="D244" s="71">
        <v>954.17</v>
      </c>
      <c r="E244" s="71">
        <v>179.69</v>
      </c>
      <c r="F244" s="73">
        <v>-3.5077307512103695E-2</v>
      </c>
      <c r="G244" s="73">
        <v>0.20677138665452532</v>
      </c>
      <c r="H244" s="73">
        <v>5.1864426622958426E-2</v>
      </c>
    </row>
    <row r="245" spans="1:8">
      <c r="A245" s="71" t="s">
        <v>503</v>
      </c>
      <c r="B245" s="72">
        <v>42819</v>
      </c>
      <c r="C245" s="71">
        <v>77485.8</v>
      </c>
      <c r="D245" s="71">
        <v>962.011666666667</v>
      </c>
      <c r="E245" s="71">
        <v>183.59</v>
      </c>
      <c r="F245" s="73">
        <v>-3.4076545075131359E-2</v>
      </c>
      <c r="G245" s="73">
        <v>0.21592010246298821</v>
      </c>
      <c r="H245" s="73">
        <v>7.1307696796405473E-2</v>
      </c>
    </row>
    <row r="246" spans="1:8">
      <c r="A246" s="71" t="s">
        <v>504</v>
      </c>
      <c r="B246" s="72">
        <v>42820</v>
      </c>
      <c r="C246" s="71">
        <v>77502.899999999994</v>
      </c>
      <c r="D246" s="71">
        <v>963.86083333333295</v>
      </c>
      <c r="E246" s="71">
        <v>183.98</v>
      </c>
      <c r="F246" s="73">
        <v>-4.5534314528394737E-2</v>
      </c>
      <c r="G246" s="73">
        <v>0.19083864936434036</v>
      </c>
      <c r="H246" s="73">
        <v>7.0120613165397749E-2</v>
      </c>
    </row>
    <row r="247" spans="1:8">
      <c r="A247" s="71" t="s">
        <v>505</v>
      </c>
      <c r="B247" s="72">
        <v>42821</v>
      </c>
      <c r="C247" s="71">
        <v>77523.3</v>
      </c>
      <c r="D247" s="71">
        <v>965.71</v>
      </c>
      <c r="E247" s="71">
        <v>183.78</v>
      </c>
      <c r="F247" s="73">
        <v>-4.5996234355964116E-2</v>
      </c>
      <c r="G247" s="73">
        <v>0.1904440029502954</v>
      </c>
      <c r="H247" s="73">
        <v>6.8612629375508938E-2</v>
      </c>
    </row>
    <row r="248" spans="1:8">
      <c r="A248" s="71" t="s">
        <v>506</v>
      </c>
      <c r="B248" s="72">
        <v>42822</v>
      </c>
      <c r="C248" s="71">
        <v>77548.5</v>
      </c>
      <c r="D248" s="71">
        <v>970.32</v>
      </c>
      <c r="E248" s="71">
        <v>183.59</v>
      </c>
      <c r="F248" s="73">
        <v>-4.1850506018975553E-2</v>
      </c>
      <c r="G248" s="73">
        <v>0.19344681688477827</v>
      </c>
      <c r="H248" s="73">
        <v>7.0495626822157487E-2</v>
      </c>
    </row>
    <row r="249" spans="1:8">
      <c r="A249" s="71" t="s">
        <v>507</v>
      </c>
      <c r="B249" s="72">
        <v>42823</v>
      </c>
      <c r="C249" s="71">
        <v>77584.399999999994</v>
      </c>
      <c r="D249" s="71">
        <v>971.86</v>
      </c>
      <c r="E249" s="71">
        <v>183.55</v>
      </c>
      <c r="F249" s="73">
        <v>-3.6951985630817918E-2</v>
      </c>
      <c r="G249" s="73">
        <v>0.19271504485598223</v>
      </c>
      <c r="H249" s="73">
        <v>6.9202539756509696E-2</v>
      </c>
    </row>
    <row r="250" spans="1:8">
      <c r="A250" s="71" t="s">
        <v>508</v>
      </c>
      <c r="B250" s="72">
        <v>42828</v>
      </c>
      <c r="C250" s="71">
        <v>77616.800000000003</v>
      </c>
      <c r="D250" s="71">
        <v>965.15</v>
      </c>
      <c r="E250" s="71">
        <v>183.85</v>
      </c>
      <c r="F250" s="73">
        <v>-4.7417538450964747E-2</v>
      </c>
      <c r="G250" s="73">
        <v>0.1572819492074149</v>
      </c>
      <c r="H250" s="73">
        <v>5.3823225954373388E-2</v>
      </c>
    </row>
    <row r="251" spans="1:8">
      <c r="A251" s="71" t="s">
        <v>509</v>
      </c>
      <c r="B251" s="72">
        <v>42829</v>
      </c>
      <c r="C251" s="71">
        <v>77647.100000000006</v>
      </c>
      <c r="D251" s="71">
        <v>965.17</v>
      </c>
      <c r="E251" s="71">
        <v>185.24</v>
      </c>
      <c r="F251" s="73">
        <v>-4.7706007954680496E-2</v>
      </c>
      <c r="G251" s="73">
        <v>0.16333196731191091</v>
      </c>
      <c r="H251" s="73">
        <v>6.2430099509621195E-2</v>
      </c>
    </row>
    <row r="252" spans="1:8">
      <c r="A252" s="71" t="s">
        <v>510</v>
      </c>
      <c r="B252" s="72">
        <v>42830</v>
      </c>
      <c r="C252" s="71">
        <v>77689.899999999994</v>
      </c>
      <c r="D252" s="71">
        <v>969.22</v>
      </c>
      <c r="E252" s="71">
        <v>186.29</v>
      </c>
      <c r="F252" s="73">
        <v>-3.911805047945216E-2</v>
      </c>
      <c r="G252" s="73">
        <v>0.17024462099442172</v>
      </c>
      <c r="H252" s="73">
        <v>6.8666819642037691E-2</v>
      </c>
    </row>
    <row r="253" spans="1:8">
      <c r="A253" s="71" t="s">
        <v>511</v>
      </c>
      <c r="B253" s="72">
        <v>42833</v>
      </c>
      <c r="C253" s="71">
        <v>77804.7</v>
      </c>
      <c r="D253" s="71">
        <v>962.48800000000006</v>
      </c>
      <c r="E253" s="71">
        <v>185.78749999999999</v>
      </c>
      <c r="F253" s="73">
        <v>-3.7929026203103566E-2</v>
      </c>
      <c r="G253" s="73">
        <v>0.16414040010643705</v>
      </c>
      <c r="H253" s="73">
        <v>5.7533583788706766E-2</v>
      </c>
    </row>
    <row r="254" spans="1:8">
      <c r="A254" s="71" t="s">
        <v>512</v>
      </c>
      <c r="B254" s="72">
        <v>42834</v>
      </c>
      <c r="C254" s="71">
        <v>77860.399999999994</v>
      </c>
      <c r="D254" s="71">
        <v>960.24400000000003</v>
      </c>
      <c r="E254" s="71">
        <v>185.62</v>
      </c>
      <c r="F254" s="73">
        <v>-3.835446571268375E-2</v>
      </c>
      <c r="G254" s="73">
        <v>0.18115551619370951</v>
      </c>
      <c r="H254" s="73">
        <v>6.629136029411753E-2</v>
      </c>
    </row>
    <row r="255" spans="1:8">
      <c r="A255" s="71" t="s">
        <v>513</v>
      </c>
      <c r="B255" s="72">
        <v>42835</v>
      </c>
      <c r="C255" s="71">
        <v>78107.8</v>
      </c>
      <c r="D255" s="71">
        <v>958</v>
      </c>
      <c r="E255" s="71">
        <v>185.92</v>
      </c>
      <c r="F255" s="73">
        <v>-3.275308441699154E-2</v>
      </c>
      <c r="G255" s="73">
        <v>0.18413408649864649</v>
      </c>
      <c r="H255" s="73">
        <v>6.7462823678015704E-2</v>
      </c>
    </row>
    <row r="256" spans="1:8">
      <c r="A256" s="71" t="s">
        <v>514</v>
      </c>
      <c r="B256" s="72">
        <v>42837</v>
      </c>
      <c r="C256" s="71">
        <v>78132.399999999994</v>
      </c>
      <c r="D256" s="71">
        <v>958.2</v>
      </c>
      <c r="E256" s="71">
        <v>187.07</v>
      </c>
      <c r="F256" s="73">
        <v>-3.1264413420289183E-2</v>
      </c>
      <c r="G256" s="73">
        <v>0.17136786721074593</v>
      </c>
      <c r="H256" s="73">
        <v>6.2988322868426261E-2</v>
      </c>
    </row>
    <row r="257" spans="1:8">
      <c r="A257" s="71" t="s">
        <v>515</v>
      </c>
      <c r="B257" s="72">
        <v>42840</v>
      </c>
      <c r="C257" s="71">
        <v>78383.3</v>
      </c>
      <c r="D257" s="71">
        <v>960.90599999999995</v>
      </c>
      <c r="E257" s="71">
        <v>185.36</v>
      </c>
      <c r="F257" s="73">
        <v>-2.3634572194811354E-2</v>
      </c>
      <c r="G257" s="73">
        <v>0.17038929908625189</v>
      </c>
      <c r="H257" s="73">
        <v>4.9663061328501179E-2</v>
      </c>
    </row>
    <row r="258" spans="1:8">
      <c r="A258" s="71" t="s">
        <v>516</v>
      </c>
      <c r="B258" s="72">
        <v>42841</v>
      </c>
      <c r="C258" s="71">
        <v>78471.7</v>
      </c>
      <c r="D258" s="71">
        <v>961.80799999999999</v>
      </c>
      <c r="E258" s="71">
        <v>184.79</v>
      </c>
      <c r="F258" s="73">
        <v>-2.2310571326050521E-2</v>
      </c>
      <c r="G258" s="73">
        <v>0.16722855305154072</v>
      </c>
      <c r="H258" s="73">
        <v>4.8394417338023299E-2</v>
      </c>
    </row>
    <row r="259" spans="1:8">
      <c r="A259" s="71" t="s">
        <v>517</v>
      </c>
      <c r="B259" s="72">
        <v>42842</v>
      </c>
      <c r="C259" s="71">
        <v>78247.5</v>
      </c>
      <c r="D259" s="71">
        <v>962.71</v>
      </c>
      <c r="E259" s="71">
        <v>184.37</v>
      </c>
      <c r="F259" s="73">
        <v>-2.3240747328961864E-2</v>
      </c>
      <c r="G259" s="73">
        <v>0.15866310417870211</v>
      </c>
      <c r="H259" s="73">
        <v>4.2168334181222233E-2</v>
      </c>
    </row>
    <row r="260" spans="1:8">
      <c r="A260" s="71" t="s">
        <v>518</v>
      </c>
      <c r="B260" s="72">
        <v>42843</v>
      </c>
      <c r="C260" s="71">
        <v>78339.8</v>
      </c>
      <c r="D260" s="71">
        <v>957.7</v>
      </c>
      <c r="E260" s="71">
        <v>184.2</v>
      </c>
      <c r="F260" s="73">
        <v>-1.5686979116277144E-2</v>
      </c>
      <c r="G260" s="73">
        <v>0.13451400817390291</v>
      </c>
      <c r="H260" s="73">
        <v>3.6112048599392432E-2</v>
      </c>
    </row>
    <row r="261" spans="1:8">
      <c r="A261" s="71" t="s">
        <v>519</v>
      </c>
      <c r="B261" s="72">
        <v>42844</v>
      </c>
      <c r="C261" s="71">
        <v>78651.399999999994</v>
      </c>
      <c r="D261" s="71">
        <v>952.92</v>
      </c>
      <c r="E261" s="71">
        <v>184.16</v>
      </c>
      <c r="F261" s="73">
        <v>8.547819575096538E-3</v>
      </c>
      <c r="G261" s="73">
        <v>0.12922874193594236</v>
      </c>
      <c r="H261" s="73">
        <v>3.4054858362110085E-2</v>
      </c>
    </row>
    <row r="262" spans="1:8">
      <c r="A262" s="71" t="s">
        <v>520</v>
      </c>
      <c r="B262" s="72">
        <v>42847</v>
      </c>
      <c r="C262" s="71">
        <v>79302.7</v>
      </c>
      <c r="D262" s="71">
        <v>963.98400000000004</v>
      </c>
      <c r="E262" s="71">
        <v>184.60249999999999</v>
      </c>
      <c r="F262" s="73">
        <v>2.304679537954657E-2</v>
      </c>
      <c r="G262" s="73">
        <v>0.14246705871477428</v>
      </c>
      <c r="H262" s="73">
        <v>3.5928731762065125E-2</v>
      </c>
    </row>
    <row r="263" spans="1:8">
      <c r="A263" s="71" t="s">
        <v>521</v>
      </c>
      <c r="B263" s="72">
        <v>42848</v>
      </c>
      <c r="C263" s="71">
        <v>79390.600000000006</v>
      </c>
      <c r="D263" s="71">
        <v>967.67200000000003</v>
      </c>
      <c r="E263" s="71">
        <v>184.75</v>
      </c>
      <c r="F263" s="73">
        <v>1.2178174650731899E-2</v>
      </c>
      <c r="G263" s="73">
        <v>0.1469656741892662</v>
      </c>
      <c r="H263" s="73">
        <v>3.6931020935062175E-2</v>
      </c>
    </row>
    <row r="264" spans="1:8">
      <c r="A264" s="71" t="s">
        <v>522</v>
      </c>
      <c r="B264" s="72">
        <v>42849</v>
      </c>
      <c r="C264" s="71">
        <v>79425.899999999994</v>
      </c>
      <c r="D264" s="71">
        <v>971.36</v>
      </c>
      <c r="E264" s="71">
        <v>185.14</v>
      </c>
      <c r="F264" s="73">
        <v>1.268632643511669E-2</v>
      </c>
      <c r="G264" s="73">
        <v>0.13911789194704061</v>
      </c>
      <c r="H264" s="73">
        <v>3.2225691347011365E-2</v>
      </c>
    </row>
    <row r="265" spans="1:8">
      <c r="A265" s="71" t="s">
        <v>523</v>
      </c>
      <c r="B265" s="72">
        <v>42851</v>
      </c>
      <c r="C265" s="71">
        <v>79596.899999999994</v>
      </c>
      <c r="D265" s="71">
        <v>982.53</v>
      </c>
      <c r="E265" s="71">
        <v>186.81</v>
      </c>
      <c r="F265" s="73">
        <v>1.6965848547956242E-2</v>
      </c>
      <c r="G265" s="73">
        <v>0.15666607805050314</v>
      </c>
      <c r="H265" s="73">
        <v>4.3981222756231064E-2</v>
      </c>
    </row>
    <row r="266" spans="1:8">
      <c r="A266" s="71" t="s">
        <v>524</v>
      </c>
      <c r="B266" s="72">
        <v>42854</v>
      </c>
      <c r="C266" s="71">
        <v>79755.600000000006</v>
      </c>
      <c r="D266" s="71">
        <v>980.86800000000005</v>
      </c>
      <c r="E266" s="71">
        <v>186.99</v>
      </c>
      <c r="F266" s="73">
        <v>1.8828155239347222E-2</v>
      </c>
      <c r="G266" s="73">
        <v>0.16313055852009972</v>
      </c>
      <c r="H266" s="73">
        <v>3.9020934335366242E-2</v>
      </c>
    </row>
    <row r="267" spans="1:8">
      <c r="A267" s="71" t="s">
        <v>525</v>
      </c>
      <c r="B267" s="72">
        <v>42855</v>
      </c>
      <c r="C267" s="71">
        <v>79785</v>
      </c>
      <c r="D267" s="71">
        <v>980.31399999999996</v>
      </c>
      <c r="E267" s="71">
        <v>187.05</v>
      </c>
      <c r="F267" s="73">
        <v>1.7039247504407218E-2</v>
      </c>
      <c r="G267" s="73">
        <v>0.16530638930163444</v>
      </c>
      <c r="H267" s="73">
        <v>3.7380067661250127E-2</v>
      </c>
    </row>
    <row r="268" spans="1:8">
      <c r="A268" s="71" t="s">
        <v>526</v>
      </c>
      <c r="B268" s="72">
        <v>42856</v>
      </c>
      <c r="C268" s="71">
        <v>79826.600000000006</v>
      </c>
      <c r="D268" s="71">
        <v>979.76</v>
      </c>
      <c r="E268" s="71">
        <v>187.11</v>
      </c>
      <c r="F268" s="73">
        <v>1.4464647902359351E-2</v>
      </c>
      <c r="G268" s="73">
        <v>0.16749285033365102</v>
      </c>
      <c r="H268" s="73">
        <v>3.3071996466431219E-2</v>
      </c>
    </row>
    <row r="269" spans="1:8">
      <c r="A269" s="71" t="s">
        <v>527</v>
      </c>
      <c r="B269" s="72">
        <v>42857</v>
      </c>
      <c r="C269" s="71">
        <v>79942.100000000006</v>
      </c>
      <c r="D269" s="71">
        <v>988.19</v>
      </c>
      <c r="E269" s="71">
        <v>187.04</v>
      </c>
      <c r="F269" s="73">
        <v>1.9742481605829143E-2</v>
      </c>
      <c r="G269" s="73">
        <v>0.17274485836013431</v>
      </c>
      <c r="H269" s="73">
        <v>4.3749999999999956E-2</v>
      </c>
    </row>
    <row r="270" spans="1:8">
      <c r="A270" s="71" t="s">
        <v>528</v>
      </c>
      <c r="B270" s="72">
        <v>42858</v>
      </c>
      <c r="C270" s="71">
        <v>79969.2</v>
      </c>
      <c r="D270" s="71">
        <v>985.74</v>
      </c>
      <c r="E270" s="71">
        <v>186.56</v>
      </c>
      <c r="F270" s="73">
        <v>1.995416091127189E-2</v>
      </c>
      <c r="G270" s="73">
        <v>0.1690880842534721</v>
      </c>
      <c r="H270" s="73">
        <v>3.8116966223359805E-2</v>
      </c>
    </row>
    <row r="271" spans="1:8">
      <c r="A271" s="71" t="s">
        <v>529</v>
      </c>
      <c r="B271" s="72">
        <v>42861</v>
      </c>
      <c r="C271" s="71">
        <v>79697.399999999994</v>
      </c>
      <c r="D271" s="71">
        <v>985.36199999999997</v>
      </c>
      <c r="E271" s="71">
        <v>185.9</v>
      </c>
      <c r="F271" s="73">
        <v>1.6359198414580778E-2</v>
      </c>
      <c r="G271" s="73">
        <v>0.17499433586530078</v>
      </c>
      <c r="H271" s="73">
        <v>3.8083538083538038E-2</v>
      </c>
    </row>
    <row r="272" spans="1:8">
      <c r="A272" s="71" t="s">
        <v>530</v>
      </c>
      <c r="B272" s="72">
        <v>42862</v>
      </c>
      <c r="C272" s="71">
        <v>79660.899999999994</v>
      </c>
      <c r="D272" s="71">
        <v>985.23599999999999</v>
      </c>
      <c r="E272" s="71">
        <v>185.68</v>
      </c>
      <c r="F272" s="73">
        <v>1.6285128163257001E-2</v>
      </c>
      <c r="G272" s="73">
        <v>0.17697738594416368</v>
      </c>
      <c r="H272" s="73">
        <v>3.807234304243301E-2</v>
      </c>
    </row>
    <row r="273" spans="1:8">
      <c r="A273" s="71" t="s">
        <v>531</v>
      </c>
      <c r="B273" s="72">
        <v>42863</v>
      </c>
      <c r="C273" s="71">
        <v>79744.100000000006</v>
      </c>
      <c r="D273" s="71">
        <v>985.11</v>
      </c>
      <c r="E273" s="71">
        <v>186.2</v>
      </c>
      <c r="F273" s="73">
        <v>1.8633104001512635E-2</v>
      </c>
      <c r="G273" s="73">
        <v>0.17896765082518518</v>
      </c>
      <c r="H273" s="73">
        <v>4.8187345192524322E-2</v>
      </c>
    </row>
    <row r="274" spans="1:8">
      <c r="A274" s="71" t="s">
        <v>532</v>
      </c>
      <c r="B274" s="72">
        <v>42864</v>
      </c>
      <c r="C274" s="71">
        <v>79858.8</v>
      </c>
      <c r="D274" s="71">
        <v>990.6</v>
      </c>
      <c r="E274" s="71">
        <v>187.06</v>
      </c>
      <c r="F274" s="73">
        <v>2.3248304811107623E-2</v>
      </c>
      <c r="G274" s="73">
        <v>0.206445091281102</v>
      </c>
      <c r="H274" s="73">
        <v>6.5079997722484739E-2</v>
      </c>
    </row>
    <row r="275" spans="1:8">
      <c r="A275" s="71" t="s">
        <v>533</v>
      </c>
      <c r="B275" s="72">
        <v>42865</v>
      </c>
      <c r="C275" s="71">
        <v>80127.100000000006</v>
      </c>
      <c r="D275" s="71">
        <v>995.09</v>
      </c>
      <c r="E275" s="71">
        <v>187.41</v>
      </c>
      <c r="F275" s="73">
        <v>2.6825555079978303E-2</v>
      </c>
      <c r="G275" s="73">
        <v>0.22319057921132868</v>
      </c>
      <c r="H275" s="73">
        <v>7.4167478649624474E-2</v>
      </c>
    </row>
    <row r="276" spans="1:8">
      <c r="A276" s="71" t="s">
        <v>534</v>
      </c>
      <c r="B276" s="72">
        <v>42868</v>
      </c>
      <c r="C276" s="71">
        <v>80142</v>
      </c>
      <c r="D276" s="71">
        <v>1004.174</v>
      </c>
      <c r="E276" s="71">
        <v>187.85249999999999</v>
      </c>
      <c r="F276" s="73">
        <v>3.5106730609023806E-2</v>
      </c>
      <c r="G276" s="73">
        <v>0.24594455762984002</v>
      </c>
      <c r="H276" s="73">
        <v>7.5547857950560404E-2</v>
      </c>
    </row>
    <row r="277" spans="1:8">
      <c r="A277" s="71" t="s">
        <v>535</v>
      </c>
      <c r="B277" s="72">
        <v>42869</v>
      </c>
      <c r="C277" s="71">
        <v>79963</v>
      </c>
      <c r="D277" s="71">
        <v>1007.202</v>
      </c>
      <c r="E277" s="71">
        <v>188</v>
      </c>
      <c r="F277" s="73">
        <v>3.7869928470652958E-2</v>
      </c>
      <c r="G277" s="73">
        <v>0.25362445110476051</v>
      </c>
      <c r="H277" s="73">
        <v>7.6007326007325959E-2</v>
      </c>
    </row>
    <row r="278" spans="1:8">
      <c r="A278" s="71" t="s">
        <v>536</v>
      </c>
      <c r="B278" s="72">
        <v>42870</v>
      </c>
      <c r="C278" s="71">
        <v>79957.5</v>
      </c>
      <c r="D278" s="71">
        <v>1010.23</v>
      </c>
      <c r="E278" s="71">
        <v>188.92</v>
      </c>
      <c r="F278" s="73">
        <v>3.6981557855419789E-2</v>
      </c>
      <c r="G278" s="73">
        <v>0.26135271129090665</v>
      </c>
      <c r="H278" s="73">
        <v>8.7371935075399865E-2</v>
      </c>
    </row>
    <row r="279" spans="1:8">
      <c r="A279" s="71" t="s">
        <v>537</v>
      </c>
      <c r="B279" s="72">
        <v>42871</v>
      </c>
      <c r="C279" s="71">
        <v>80129.3</v>
      </c>
      <c r="D279" s="71">
        <v>1015.05</v>
      </c>
      <c r="E279" s="71">
        <v>188.73</v>
      </c>
      <c r="F279" s="73">
        <v>4.5659424980164731E-2</v>
      </c>
      <c r="G279" s="73">
        <v>0.2579469829348997</v>
      </c>
      <c r="H279" s="73">
        <v>8.8345539472925338E-2</v>
      </c>
    </row>
    <row r="280" spans="1:8">
      <c r="A280" s="71" t="s">
        <v>538</v>
      </c>
      <c r="B280" s="72">
        <v>42872</v>
      </c>
      <c r="C280" s="71">
        <v>80344.2</v>
      </c>
      <c r="D280" s="71">
        <v>1008.63</v>
      </c>
      <c r="E280" s="71">
        <v>188.59</v>
      </c>
      <c r="F280" s="73">
        <v>5.740261586205242E-2</v>
      </c>
      <c r="G280" s="73">
        <v>0.24835080510414986</v>
      </c>
      <c r="H280" s="73">
        <v>8.7475493022719508E-2</v>
      </c>
    </row>
    <row r="281" spans="1:8">
      <c r="A281" s="71" t="s">
        <v>539</v>
      </c>
      <c r="B281" s="72">
        <v>42875</v>
      </c>
      <c r="C281" s="71">
        <v>81077.600000000006</v>
      </c>
      <c r="D281" s="71">
        <v>989.37</v>
      </c>
      <c r="E281" s="71">
        <v>189.27250000000001</v>
      </c>
      <c r="F281" s="73">
        <v>6.4868542368785365E-2</v>
      </c>
      <c r="G281" s="73">
        <v>0.23417318866432324</v>
      </c>
      <c r="H281" s="73">
        <v>9.8059407089400752E-2</v>
      </c>
    </row>
    <row r="282" spans="1:8">
      <c r="A282" s="71" t="s">
        <v>540</v>
      </c>
      <c r="B282" s="72">
        <v>42876</v>
      </c>
      <c r="C282" s="71">
        <v>81194</v>
      </c>
      <c r="D282" s="71">
        <v>982.95</v>
      </c>
      <c r="E282" s="71">
        <v>189.5</v>
      </c>
      <c r="F282" s="73">
        <v>7.0268588722859127E-2</v>
      </c>
      <c r="G282" s="73">
        <v>0.22939747704299229</v>
      </c>
      <c r="H282" s="73">
        <v>0.1016160911521915</v>
      </c>
    </row>
    <row r="283" spans="1:8">
      <c r="A283" s="71" t="s">
        <v>541</v>
      </c>
      <c r="B283" s="72">
        <v>42877</v>
      </c>
      <c r="C283" s="71">
        <v>81124.399999999994</v>
      </c>
      <c r="D283" s="71">
        <v>1003.66</v>
      </c>
      <c r="E283" s="71">
        <v>190.19</v>
      </c>
      <c r="F283" s="73">
        <v>6.7700265199623466E-2</v>
      </c>
      <c r="G283" s="73">
        <v>0.25861831132513213</v>
      </c>
      <c r="H283" s="73">
        <v>0.10826874890740612</v>
      </c>
    </row>
    <row r="284" spans="1:8">
      <c r="A284" s="71" t="s">
        <v>542</v>
      </c>
      <c r="B284" s="72">
        <v>42878</v>
      </c>
      <c r="C284" s="71">
        <v>81124.399999999994</v>
      </c>
      <c r="D284" s="71">
        <v>1004.47</v>
      </c>
      <c r="E284" s="71">
        <v>189.85</v>
      </c>
      <c r="F284" s="73">
        <v>6.332830446869897E-2</v>
      </c>
      <c r="G284" s="73">
        <v>0.25301881143655502</v>
      </c>
      <c r="H284" s="73">
        <v>0.10262515971657571</v>
      </c>
    </row>
    <row r="285" spans="1:8">
      <c r="A285" s="71" t="s">
        <v>543</v>
      </c>
      <c r="B285" s="72">
        <v>42879</v>
      </c>
      <c r="C285" s="71">
        <v>81146.2</v>
      </c>
      <c r="D285" s="71">
        <v>1005.03</v>
      </c>
      <c r="E285" s="71">
        <v>189.09</v>
      </c>
      <c r="F285" s="73">
        <v>6.1938170449385099E-2</v>
      </c>
      <c r="G285" s="73">
        <v>0.26543023343657923</v>
      </c>
      <c r="H285" s="73">
        <v>0.10153792380286619</v>
      </c>
    </row>
    <row r="286" spans="1:8">
      <c r="A286" s="71" t="s">
        <v>544</v>
      </c>
      <c r="B286" s="72">
        <v>42882</v>
      </c>
      <c r="C286" s="71">
        <v>80921.2</v>
      </c>
      <c r="D286" s="71">
        <v>1011.126</v>
      </c>
      <c r="E286" s="71">
        <v>189.01499999999999</v>
      </c>
      <c r="F286" s="73">
        <v>5.8508822302130836E-2</v>
      </c>
      <c r="G286" s="73">
        <v>0.27824299519106765</v>
      </c>
      <c r="H286" s="73">
        <v>0.11454095170705814</v>
      </c>
    </row>
    <row r="287" spans="1:8">
      <c r="A287" s="71" t="s">
        <v>545</v>
      </c>
      <c r="B287" s="72">
        <v>42883</v>
      </c>
      <c r="C287" s="71">
        <v>80713.2</v>
      </c>
      <c r="D287" s="71">
        <v>1013.158</v>
      </c>
      <c r="E287" s="71">
        <v>188.99</v>
      </c>
      <c r="F287" s="73">
        <v>5.3505956490923934E-2</v>
      </c>
      <c r="G287" s="73">
        <v>0.28426670046900759</v>
      </c>
      <c r="H287" s="73">
        <v>0.12353605612032581</v>
      </c>
    </row>
    <row r="288" spans="1:8">
      <c r="A288" s="71" t="s">
        <v>546</v>
      </c>
      <c r="B288" s="72">
        <v>42884</v>
      </c>
      <c r="C288" s="71">
        <v>80607.899999999994</v>
      </c>
      <c r="D288" s="71">
        <v>1015.19</v>
      </c>
      <c r="E288" s="71">
        <v>189.11</v>
      </c>
      <c r="F288" s="73">
        <v>5.1049120647570501E-2</v>
      </c>
      <c r="G288" s="73">
        <v>0.28832853208797071</v>
      </c>
      <c r="H288" s="73">
        <v>0.12251439425416999</v>
      </c>
    </row>
    <row r="289" spans="1:8">
      <c r="A289" s="71" t="s">
        <v>547</v>
      </c>
      <c r="B289" s="72">
        <v>42885</v>
      </c>
      <c r="C289" s="71">
        <v>80511.5</v>
      </c>
      <c r="D289" s="71">
        <v>1011.77</v>
      </c>
      <c r="E289" s="71">
        <v>189.6</v>
      </c>
      <c r="F289" s="73">
        <v>4.7603867122949062E-2</v>
      </c>
      <c r="G289" s="73">
        <v>0.26521858743497395</v>
      </c>
      <c r="H289" s="73">
        <v>0.11359097850346522</v>
      </c>
    </row>
    <row r="290" spans="1:8">
      <c r="A290" s="71" t="s">
        <v>548</v>
      </c>
      <c r="B290" s="72">
        <v>42886</v>
      </c>
      <c r="C290" s="71">
        <v>80513.3</v>
      </c>
      <c r="D290" s="71">
        <v>1005.33</v>
      </c>
      <c r="E290" s="71">
        <v>189.72</v>
      </c>
      <c r="F290" s="73">
        <v>4.9845743806933296E-2</v>
      </c>
      <c r="G290" s="73">
        <v>0.24968302033144907</v>
      </c>
      <c r="H290" s="73">
        <v>0.11287413295009618</v>
      </c>
    </row>
    <row r="291" spans="1:8">
      <c r="A291" s="71" t="s">
        <v>549</v>
      </c>
      <c r="B291" s="72">
        <v>42889</v>
      </c>
      <c r="C291" s="71">
        <v>80288.899999999994</v>
      </c>
      <c r="D291" s="71">
        <v>1010.61</v>
      </c>
      <c r="E291" s="71">
        <v>189.95500000000001</v>
      </c>
      <c r="F291" s="73">
        <v>5.108068126775489E-2</v>
      </c>
      <c r="G291" s="73">
        <v>0.25375900672899432</v>
      </c>
      <c r="H291" s="73">
        <v>0.11377895045441222</v>
      </c>
    </row>
    <row r="292" spans="1:8">
      <c r="A292" s="71" t="s">
        <v>550</v>
      </c>
      <c r="B292" s="72">
        <v>42892</v>
      </c>
      <c r="C292" s="71">
        <v>80293.5</v>
      </c>
      <c r="D292" s="71">
        <v>1015.89</v>
      </c>
      <c r="E292" s="71">
        <v>190.19</v>
      </c>
      <c r="F292" s="73">
        <v>5.0528904967192867E-2</v>
      </c>
      <c r="G292" s="73">
        <v>0.25781888418393883</v>
      </c>
      <c r="H292" s="73">
        <v>0.12392152227869047</v>
      </c>
    </row>
    <row r="293" spans="1:8">
      <c r="A293" s="71" t="s">
        <v>551</v>
      </c>
      <c r="B293" s="72">
        <v>42893</v>
      </c>
      <c r="C293" s="71">
        <v>79758.5</v>
      </c>
      <c r="D293" s="71">
        <v>1015.75</v>
      </c>
      <c r="E293" s="71">
        <v>190.12</v>
      </c>
      <c r="F293" s="73">
        <v>4.7466517476052017E-2</v>
      </c>
      <c r="G293" s="73">
        <v>0.25797262988420333</v>
      </c>
      <c r="H293" s="73">
        <v>0.12430514488468369</v>
      </c>
    </row>
    <row r="294" spans="1:8">
      <c r="A294" s="71" t="s">
        <v>552</v>
      </c>
      <c r="B294" s="72">
        <v>42896</v>
      </c>
      <c r="C294" s="71">
        <v>79855.7</v>
      </c>
      <c r="D294" s="71">
        <v>1011.652</v>
      </c>
      <c r="E294" s="71">
        <v>189.85749999999999</v>
      </c>
      <c r="F294" s="73">
        <v>4.9570081567526403E-2</v>
      </c>
      <c r="G294" s="73">
        <v>0.25325437922747218</v>
      </c>
      <c r="H294" s="73">
        <v>0.11858540034171927</v>
      </c>
    </row>
    <row r="295" spans="1:8">
      <c r="A295" s="71" t="s">
        <v>553</v>
      </c>
      <c r="B295" s="72">
        <v>42897</v>
      </c>
      <c r="C295" s="71">
        <v>79870.7</v>
      </c>
      <c r="D295" s="71">
        <v>1010.2859999999999</v>
      </c>
      <c r="E295" s="71">
        <v>189.77</v>
      </c>
      <c r="F295" s="73">
        <v>4.8714164541770799E-2</v>
      </c>
      <c r="G295" s="73">
        <v>0.23197797212859661</v>
      </c>
      <c r="H295" s="73">
        <v>0.11288998357963864</v>
      </c>
    </row>
    <row r="296" spans="1:8">
      <c r="A296" s="71" t="s">
        <v>554</v>
      </c>
      <c r="B296" s="72">
        <v>42898</v>
      </c>
      <c r="C296" s="71">
        <v>79564.100000000006</v>
      </c>
      <c r="D296" s="71">
        <v>1008.92</v>
      </c>
      <c r="E296" s="71">
        <v>190.08</v>
      </c>
      <c r="F296" s="73">
        <v>4.5127586741382286E-2</v>
      </c>
      <c r="G296" s="73">
        <v>0.22551806233753613</v>
      </c>
      <c r="H296" s="73">
        <v>9.9618188129121821E-2</v>
      </c>
    </row>
    <row r="297" spans="1:8">
      <c r="A297" s="71" t="s">
        <v>555</v>
      </c>
      <c r="B297" s="72">
        <v>42899</v>
      </c>
      <c r="C297" s="71">
        <v>79426.899999999994</v>
      </c>
      <c r="D297" s="71">
        <v>1009.78</v>
      </c>
      <c r="E297" s="71">
        <v>190.59</v>
      </c>
      <c r="F297" s="73">
        <v>4.6819418908855992E-2</v>
      </c>
      <c r="G297" s="73">
        <v>0.20801531283646368</v>
      </c>
      <c r="H297" s="73">
        <v>8.9147951311503437E-2</v>
      </c>
    </row>
    <row r="298" spans="1:8">
      <c r="A298" s="71" t="s">
        <v>556</v>
      </c>
      <c r="B298" s="72">
        <v>42900</v>
      </c>
      <c r="C298" s="71">
        <v>79465.7</v>
      </c>
      <c r="D298" s="71">
        <v>1013.69</v>
      </c>
      <c r="E298" s="71">
        <v>191.4</v>
      </c>
      <c r="F298" s="73">
        <v>4.7307324299319164E-2</v>
      </c>
      <c r="G298" s="73">
        <v>0.20336427740449681</v>
      </c>
      <c r="H298" s="73">
        <v>9.1842555618938837E-2</v>
      </c>
    </row>
    <row r="299" spans="1:8">
      <c r="A299" s="71" t="s">
        <v>557</v>
      </c>
      <c r="B299" s="72">
        <v>42903</v>
      </c>
      <c r="C299" s="71">
        <v>79285</v>
      </c>
      <c r="D299" s="71">
        <v>1013.246</v>
      </c>
      <c r="E299" s="71">
        <v>191.0925</v>
      </c>
      <c r="F299" s="73">
        <v>5.9250421843123791E-2</v>
      </c>
      <c r="G299" s="73">
        <v>0.23171834656734269</v>
      </c>
      <c r="H299" s="73">
        <v>9.9449103174489073E-2</v>
      </c>
    </row>
    <row r="300" spans="1:8">
      <c r="A300" s="71" t="s">
        <v>558</v>
      </c>
      <c r="B300" s="72">
        <v>42904</v>
      </c>
      <c r="C300" s="71">
        <v>78990.399999999994</v>
      </c>
      <c r="D300" s="71">
        <v>1013.098</v>
      </c>
      <c r="E300" s="71">
        <v>190.99</v>
      </c>
      <c r="F300" s="73">
        <v>5.5770150953382558E-2</v>
      </c>
      <c r="G300" s="73">
        <v>0.24147472440211559</v>
      </c>
      <c r="H300" s="73">
        <v>0.10201373261785252</v>
      </c>
    </row>
    <row r="301" spans="1:8">
      <c r="A301" s="71" t="s">
        <v>559</v>
      </c>
      <c r="B301" s="72">
        <v>42905</v>
      </c>
      <c r="C301" s="71">
        <v>78859.199999999997</v>
      </c>
      <c r="D301" s="71">
        <v>1012.95</v>
      </c>
      <c r="E301" s="71">
        <v>192.28</v>
      </c>
      <c r="F301" s="73">
        <v>5.5671648784144656E-2</v>
      </c>
      <c r="G301" s="73">
        <v>0.25138981543251049</v>
      </c>
      <c r="H301" s="73">
        <v>0.11298911785135446</v>
      </c>
    </row>
    <row r="302" spans="1:8">
      <c r="A302" s="71" t="s">
        <v>560</v>
      </c>
      <c r="B302" s="72">
        <v>42906</v>
      </c>
      <c r="C302" s="71">
        <v>78867.5</v>
      </c>
      <c r="D302" s="71">
        <v>1008.67</v>
      </c>
      <c r="E302" s="71">
        <v>191.89</v>
      </c>
      <c r="F302" s="73">
        <v>6.635775969886315E-2</v>
      </c>
      <c r="G302" s="73">
        <v>0.25603317311284335</v>
      </c>
      <c r="H302" s="73">
        <v>0.10970390932222984</v>
      </c>
    </row>
    <row r="303" spans="1:8">
      <c r="A303" s="71" t="s">
        <v>406</v>
      </c>
      <c r="B303" s="72">
        <v>42907</v>
      </c>
      <c r="C303" s="71">
        <v>78736.2</v>
      </c>
      <c r="D303" s="71">
        <v>1006.47</v>
      </c>
      <c r="E303" s="71">
        <v>193.34</v>
      </c>
      <c r="F303" s="73">
        <v>6.5772749607117653E-2</v>
      </c>
      <c r="G303" s="73">
        <v>0.24533834865563775</v>
      </c>
      <c r="H303" s="73">
        <v>0.11441581647357202</v>
      </c>
    </row>
    <row r="304" spans="1:8">
      <c r="A304" s="71" t="s">
        <v>561</v>
      </c>
      <c r="B304" s="72">
        <v>42910</v>
      </c>
      <c r="C304" s="71">
        <v>78652.7</v>
      </c>
      <c r="D304" s="71">
        <v>1008.88285714286</v>
      </c>
      <c r="E304" s="71">
        <v>193.80285714285699</v>
      </c>
      <c r="F304" s="73">
        <v>6.4218979386116093E-2</v>
      </c>
      <c r="G304" s="73">
        <v>0.23640938498692377</v>
      </c>
      <c r="H304" s="73">
        <v>0.11732524548713341</v>
      </c>
    </row>
    <row r="305" spans="1:8">
      <c r="A305" s="71" t="s">
        <v>562</v>
      </c>
      <c r="B305" s="72">
        <v>42911</v>
      </c>
      <c r="C305" s="71">
        <v>78665.5</v>
      </c>
      <c r="D305" s="71">
        <v>1009.68714285714</v>
      </c>
      <c r="E305" s="71">
        <v>193.957142857143</v>
      </c>
      <c r="F305" s="73">
        <v>7.7197892860126238E-2</v>
      </c>
      <c r="G305" s="73">
        <v>0.23347081981243001</v>
      </c>
      <c r="H305" s="73">
        <v>0.11829533473906251</v>
      </c>
    </row>
    <row r="306" spans="1:8">
      <c r="A306" s="71" t="s">
        <v>563</v>
      </c>
      <c r="B306" s="72">
        <v>42914</v>
      </c>
      <c r="C306" s="71">
        <v>78704.5</v>
      </c>
      <c r="D306" s="71">
        <v>1012.1</v>
      </c>
      <c r="E306" s="71">
        <v>194.42</v>
      </c>
      <c r="F306" s="73">
        <v>8.3860084004682145E-2</v>
      </c>
      <c r="G306" s="73">
        <v>0.23250971175274304</v>
      </c>
      <c r="H306" s="73">
        <v>0.11671453187823078</v>
      </c>
    </row>
    <row r="307" spans="1:8">
      <c r="A307" s="71" t="s">
        <v>564</v>
      </c>
      <c r="B307" s="72">
        <v>42917</v>
      </c>
      <c r="C307" s="71">
        <v>78799.7</v>
      </c>
      <c r="D307" s="71">
        <v>1013.384</v>
      </c>
      <c r="E307" s="71">
        <v>194.36</v>
      </c>
      <c r="F307" s="73">
        <v>8.2425356322596954E-2</v>
      </c>
      <c r="G307" s="73">
        <v>0.22782334767068524</v>
      </c>
      <c r="H307" s="73">
        <v>0.11393856029344351</v>
      </c>
    </row>
    <row r="308" spans="1:8">
      <c r="A308" s="71" t="s">
        <v>565</v>
      </c>
      <c r="B308" s="72">
        <v>42918</v>
      </c>
      <c r="C308" s="71">
        <v>78765.3</v>
      </c>
      <c r="D308" s="71">
        <v>1013.812</v>
      </c>
      <c r="E308" s="71">
        <v>194.34</v>
      </c>
      <c r="F308" s="73">
        <v>6.9529688450508331E-2</v>
      </c>
      <c r="G308" s="73">
        <v>0.22244703555882461</v>
      </c>
      <c r="H308" s="73">
        <v>0.11344104503265728</v>
      </c>
    </row>
    <row r="309" spans="1:8">
      <c r="A309" s="71" t="s">
        <v>566</v>
      </c>
      <c r="B309" s="72">
        <v>42919</v>
      </c>
      <c r="C309" s="71">
        <v>78659.199999999997</v>
      </c>
      <c r="D309" s="71">
        <v>1014.24</v>
      </c>
      <c r="E309" s="71">
        <v>195.34</v>
      </c>
      <c r="F309" s="73">
        <v>6.7694646541426762E-2</v>
      </c>
      <c r="G309" s="73">
        <v>0.24098692622524576</v>
      </c>
      <c r="H309" s="73">
        <v>0.1298023395364305</v>
      </c>
    </row>
    <row r="310" spans="1:8">
      <c r="A310" s="71" t="s">
        <v>567</v>
      </c>
      <c r="B310" s="72">
        <v>42920</v>
      </c>
      <c r="C310" s="71">
        <v>78632.5</v>
      </c>
      <c r="D310" s="71">
        <v>1006.72</v>
      </c>
      <c r="E310" s="71">
        <v>193.29</v>
      </c>
      <c r="F310" s="73">
        <v>6.6297368581637706E-2</v>
      </c>
      <c r="G310" s="73">
        <v>0.23786688307696102</v>
      </c>
      <c r="H310" s="73">
        <v>0.12149695387293291</v>
      </c>
    </row>
    <row r="311" spans="1:8">
      <c r="A311" s="71" t="s">
        <v>568</v>
      </c>
      <c r="B311" s="72">
        <v>42921</v>
      </c>
      <c r="C311" s="71">
        <v>78700.2</v>
      </c>
      <c r="D311" s="71">
        <v>1009.85</v>
      </c>
      <c r="E311" s="71">
        <v>192.19</v>
      </c>
      <c r="F311" s="73">
        <v>6.0785410530997952E-2</v>
      </c>
      <c r="G311" s="73">
        <v>0.25409815707118377</v>
      </c>
      <c r="H311" s="73">
        <v>0.11028307336799537</v>
      </c>
    </row>
    <row r="312" spans="1:8">
      <c r="A312" s="71" t="s">
        <v>569</v>
      </c>
      <c r="B312" s="72">
        <v>42924</v>
      </c>
      <c r="C312" s="71">
        <v>78881.600000000006</v>
      </c>
      <c r="D312" s="71">
        <v>1009.514</v>
      </c>
      <c r="E312" s="71">
        <v>191.39500000000001</v>
      </c>
      <c r="F312" s="73">
        <v>6.682823845724184E-2</v>
      </c>
      <c r="G312" s="73">
        <v>0.22838821153050537</v>
      </c>
      <c r="H312" s="73">
        <v>9.3061107938321008E-2</v>
      </c>
    </row>
    <row r="313" spans="1:8">
      <c r="A313" s="71" t="s">
        <v>570</v>
      </c>
      <c r="B313" s="72">
        <v>42925</v>
      </c>
      <c r="C313" s="71">
        <v>78985.399999999994</v>
      </c>
      <c r="D313" s="71">
        <v>1009.402</v>
      </c>
      <c r="E313" s="71">
        <v>191.13</v>
      </c>
      <c r="F313" s="73">
        <v>6.7868127708188286E-2</v>
      </c>
      <c r="G313" s="73">
        <v>0.20918325786434755</v>
      </c>
      <c r="H313" s="73">
        <v>8.7495199214804975E-2</v>
      </c>
    </row>
    <row r="314" spans="1:8">
      <c r="A314" s="71" t="s">
        <v>571</v>
      </c>
      <c r="B314" s="72">
        <v>42926</v>
      </c>
      <c r="C314" s="71">
        <v>79377</v>
      </c>
      <c r="D314" s="71">
        <v>1009.29</v>
      </c>
      <c r="E314" s="71">
        <v>191.49</v>
      </c>
      <c r="F314" s="73">
        <v>7.1735255994815228E-2</v>
      </c>
      <c r="G314" s="73">
        <v>0.20282445477297095</v>
      </c>
      <c r="H314" s="73">
        <v>8.8196851736091375E-2</v>
      </c>
    </row>
    <row r="315" spans="1:8">
      <c r="A315" s="71" t="s">
        <v>572</v>
      </c>
      <c r="B315" s="72">
        <v>42927</v>
      </c>
      <c r="C315" s="71">
        <v>79490.399999999994</v>
      </c>
      <c r="D315" s="71">
        <v>1018.2</v>
      </c>
      <c r="E315" s="71">
        <v>192.19</v>
      </c>
      <c r="F315" s="73">
        <v>7.496159421857751E-2</v>
      </c>
      <c r="G315" s="73">
        <v>0.20722771572881848</v>
      </c>
      <c r="H315" s="73">
        <v>8.9203740436384349E-2</v>
      </c>
    </row>
    <row r="316" spans="1:8">
      <c r="A316" s="71" t="s">
        <v>573</v>
      </c>
      <c r="B316" s="72">
        <v>42928</v>
      </c>
      <c r="C316" s="71">
        <v>79509.600000000006</v>
      </c>
      <c r="D316" s="71">
        <v>1029.9000000000001</v>
      </c>
      <c r="E316" s="71">
        <v>193.97</v>
      </c>
      <c r="F316" s="73">
        <v>7.3741611984480482E-2</v>
      </c>
      <c r="G316" s="73">
        <v>0.23833686033089663</v>
      </c>
      <c r="H316" s="73">
        <v>0.10316783256554629</v>
      </c>
    </row>
    <row r="317" spans="1:8">
      <c r="A317" s="71" t="s">
        <v>574</v>
      </c>
      <c r="B317" s="72">
        <v>42931</v>
      </c>
      <c r="C317" s="71">
        <v>79658.899999999994</v>
      </c>
      <c r="D317" s="71">
        <v>1042.8900000000001</v>
      </c>
      <c r="E317" s="71">
        <v>194.78749999999999</v>
      </c>
      <c r="F317" s="73">
        <v>8.0610066118079082E-2</v>
      </c>
      <c r="G317" s="73">
        <v>0.23900853022010726</v>
      </c>
      <c r="H317" s="73">
        <v>0.1084728497774945</v>
      </c>
    </row>
    <row r="318" spans="1:8">
      <c r="A318" s="71" t="s">
        <v>575</v>
      </c>
      <c r="B318" s="72">
        <v>42932</v>
      </c>
      <c r="C318" s="71">
        <v>79620.800000000003</v>
      </c>
      <c r="D318" s="71">
        <v>1047.22</v>
      </c>
      <c r="E318" s="71">
        <v>195.06</v>
      </c>
      <c r="F318" s="73">
        <v>7.9396238283611975E-2</v>
      </c>
      <c r="G318" s="73">
        <v>0.24045619929994633</v>
      </c>
      <c r="H318" s="73">
        <v>0.11018782014797956</v>
      </c>
    </row>
    <row r="319" spans="1:8">
      <c r="A319" s="71" t="s">
        <v>576</v>
      </c>
      <c r="B319" s="72">
        <v>42933</v>
      </c>
      <c r="C319" s="71">
        <v>79692.899999999994</v>
      </c>
      <c r="D319" s="71">
        <v>1051.55</v>
      </c>
      <c r="E319" s="71">
        <v>195.49</v>
      </c>
      <c r="F319" s="73">
        <v>7.9605292569296715E-2</v>
      </c>
      <c r="G319" s="73">
        <v>0.24189529129710752</v>
      </c>
      <c r="H319" s="73">
        <v>9.6779622980251334E-2</v>
      </c>
    </row>
    <row r="320" spans="1:8">
      <c r="A320" s="71" t="s">
        <v>577</v>
      </c>
      <c r="B320" s="72">
        <v>42934</v>
      </c>
      <c r="C320" s="71">
        <v>79735.7</v>
      </c>
      <c r="D320" s="71">
        <v>1053.23</v>
      </c>
      <c r="E320" s="71">
        <v>195.48</v>
      </c>
      <c r="F320" s="73">
        <v>8.1367310404687032E-2</v>
      </c>
      <c r="G320" s="73">
        <v>0.23317487823154726</v>
      </c>
      <c r="H320" s="73">
        <v>9.206703910614511E-2</v>
      </c>
    </row>
    <row r="321" spans="1:8">
      <c r="A321" s="71" t="s">
        <v>578</v>
      </c>
      <c r="B321" s="72">
        <v>42935</v>
      </c>
      <c r="C321" s="71">
        <v>80162.5</v>
      </c>
      <c r="D321" s="71">
        <v>1060.1199999999999</v>
      </c>
      <c r="E321" s="71">
        <v>195.87</v>
      </c>
      <c r="F321" s="73">
        <v>8.6757588492875737E-2</v>
      </c>
      <c r="G321" s="73">
        <v>0.23793731608202151</v>
      </c>
      <c r="H321" s="73">
        <v>8.1557150745444673E-2</v>
      </c>
    </row>
    <row r="322" spans="1:8">
      <c r="A322" s="71" t="s">
        <v>407</v>
      </c>
      <c r="B322" s="72">
        <v>42938</v>
      </c>
      <c r="C322" s="71">
        <v>80670.8</v>
      </c>
      <c r="D322" s="71">
        <v>1080.79</v>
      </c>
      <c r="E322" s="71">
        <v>197.04</v>
      </c>
      <c r="F322" s="73">
        <v>9.2094005523366107E-2</v>
      </c>
      <c r="G322" s="73">
        <v>0.25001445718475823</v>
      </c>
      <c r="H322" s="73">
        <v>8.5096716459007293E-2</v>
      </c>
    </row>
    <row r="323" spans="1:8">
      <c r="A323" s="71" t="s">
        <v>653</v>
      </c>
      <c r="B323" s="72">
        <v>42939</v>
      </c>
      <c r="C323" s="71">
        <v>80863</v>
      </c>
      <c r="D323" s="71">
        <v>1063.44</v>
      </c>
      <c r="E323" s="71">
        <v>196.02</v>
      </c>
      <c r="F323" s="73">
        <v>8.9874222991368713E-2</v>
      </c>
      <c r="G323" s="73">
        <v>0.226042685063917</v>
      </c>
      <c r="H323" s="73">
        <v>7.8514442916093552E-2</v>
      </c>
    </row>
    <row r="324" spans="1:8">
      <c r="A324" s="71" t="s">
        <v>654</v>
      </c>
      <c r="B324" s="72">
        <v>42940</v>
      </c>
      <c r="C324" s="71">
        <v>80933.899999999994</v>
      </c>
      <c r="D324" s="71">
        <v>1064.27</v>
      </c>
      <c r="E324" s="71">
        <v>196.98</v>
      </c>
      <c r="F324" s="73">
        <v>9.079894173476255E-2</v>
      </c>
      <c r="G324" s="73">
        <v>0.22311608610207667</v>
      </c>
      <c r="H324" s="73">
        <v>8.7086092715231711E-2</v>
      </c>
    </row>
    <row r="325" spans="1:8">
      <c r="A325" s="71" t="s">
        <v>655</v>
      </c>
      <c r="B325" s="72">
        <v>42941</v>
      </c>
      <c r="C325" s="71">
        <v>81181.7</v>
      </c>
      <c r="D325" s="71">
        <v>1061.69</v>
      </c>
      <c r="E325" s="71">
        <v>196.97</v>
      </c>
      <c r="F325" s="73">
        <v>9.2420499074193474E-2</v>
      </c>
      <c r="G325" s="73">
        <v>0.22297608625535648</v>
      </c>
      <c r="H325" s="73">
        <v>9.3245268357662336E-2</v>
      </c>
    </row>
    <row r="326" spans="1:8">
      <c r="A326" s="71" t="s">
        <v>656</v>
      </c>
      <c r="B326" s="72">
        <v>42942</v>
      </c>
      <c r="C326" s="71">
        <v>81509.3</v>
      </c>
      <c r="D326" s="71">
        <v>1062.29</v>
      </c>
      <c r="E326" s="71">
        <v>196.82</v>
      </c>
      <c r="F326" s="73">
        <v>9.3877534587413658E-2</v>
      </c>
      <c r="G326" s="73">
        <v>0.21995727869906756</v>
      </c>
      <c r="H326" s="73">
        <v>9.4113069097782054E-2</v>
      </c>
    </row>
    <row r="327" spans="1:8">
      <c r="A327" s="71" t="s">
        <v>657</v>
      </c>
      <c r="B327" s="72">
        <v>42945</v>
      </c>
      <c r="C327" s="71">
        <v>81420.899999999994</v>
      </c>
      <c r="D327" s="71">
        <v>1064.654</v>
      </c>
      <c r="E327" s="71">
        <v>196.14500000000001</v>
      </c>
      <c r="F327" s="73">
        <v>8.656382991500533E-2</v>
      </c>
      <c r="G327" s="73">
        <v>0.22407227707746014</v>
      </c>
      <c r="H327" s="73">
        <v>0.10008412787436893</v>
      </c>
    </row>
    <row r="328" spans="1:8">
      <c r="A328" s="71" t="s">
        <v>658</v>
      </c>
      <c r="B328" s="72">
        <v>42946</v>
      </c>
      <c r="C328" s="71">
        <v>81491.399999999994</v>
      </c>
      <c r="D328" s="71">
        <v>1065.442</v>
      </c>
      <c r="E328" s="71">
        <v>195.92</v>
      </c>
      <c r="F328" s="73">
        <v>8.3894291197982529E-2</v>
      </c>
      <c r="G328" s="73">
        <v>0.22544603833307253</v>
      </c>
      <c r="H328" s="73">
        <v>0.10209821679698483</v>
      </c>
    </row>
    <row r="329" spans="1:8">
      <c r="A329" s="71" t="s">
        <v>659</v>
      </c>
      <c r="B329" s="72">
        <v>42947</v>
      </c>
      <c r="C329" s="71">
        <v>81533.5</v>
      </c>
      <c r="D329" s="71">
        <v>1066.23</v>
      </c>
      <c r="E329" s="71">
        <v>195.76</v>
      </c>
      <c r="F329" s="73">
        <v>8.0393287087648257E-2</v>
      </c>
      <c r="G329" s="73">
        <v>0.22682084915429757</v>
      </c>
      <c r="H329" s="73">
        <v>9.3020658849804594E-2</v>
      </c>
    </row>
    <row r="330" spans="1:8">
      <c r="A330" s="71" t="s">
        <v>660</v>
      </c>
      <c r="B330" s="72">
        <v>42948</v>
      </c>
      <c r="C330" s="71">
        <v>81415.899999999994</v>
      </c>
      <c r="D330" s="71">
        <v>1069</v>
      </c>
      <c r="E330" s="71">
        <v>195.02</v>
      </c>
      <c r="F330" s="73">
        <v>7.8342008715116318E-2</v>
      </c>
      <c r="G330" s="73">
        <v>0.22771958838662254</v>
      </c>
      <c r="H330" s="73">
        <v>8.9740724184175225E-2</v>
      </c>
    </row>
    <row r="331" spans="1:8">
      <c r="A331" s="71" t="s">
        <v>661</v>
      </c>
      <c r="B331" s="72">
        <v>42949</v>
      </c>
      <c r="C331" s="71">
        <v>81265.899999999994</v>
      </c>
      <c r="D331" s="71">
        <v>1069.97</v>
      </c>
      <c r="E331" s="71">
        <v>195.55</v>
      </c>
      <c r="F331" s="73">
        <v>6.6122055947009928E-2</v>
      </c>
      <c r="G331" s="73">
        <v>0.22415193638807862</v>
      </c>
      <c r="H331" s="73">
        <v>8.5906263882718825E-2</v>
      </c>
    </row>
    <row r="332" spans="1:8">
      <c r="A332" s="71" t="s">
        <v>662</v>
      </c>
      <c r="B332" s="72">
        <v>42953</v>
      </c>
      <c r="C332" s="71">
        <v>81384.100000000006</v>
      </c>
      <c r="D332" s="71">
        <v>1074.2819999999999</v>
      </c>
      <c r="E332" s="71">
        <v>195.78</v>
      </c>
      <c r="F332" s="73">
        <v>6.2737252822876233E-2</v>
      </c>
      <c r="G332" s="73">
        <v>0.2195969801895894</v>
      </c>
      <c r="H332" s="73">
        <v>9.8591549295774517E-2</v>
      </c>
    </row>
    <row r="333" spans="1:8">
      <c r="A333" s="71" t="s">
        <v>663</v>
      </c>
      <c r="B333" s="72">
        <v>42954</v>
      </c>
      <c r="C333" s="71">
        <v>81285.7</v>
      </c>
      <c r="D333" s="71">
        <v>1075.3599999999999</v>
      </c>
      <c r="E333" s="71">
        <v>196.15</v>
      </c>
      <c r="F333" s="73">
        <v>6.051477284291451E-2</v>
      </c>
      <c r="G333" s="73">
        <v>0.21846920854342522</v>
      </c>
      <c r="H333" s="73">
        <v>8.1848767304616432E-2</v>
      </c>
    </row>
    <row r="334" spans="1:8">
      <c r="A334" s="71" t="s">
        <v>664</v>
      </c>
      <c r="B334" s="72">
        <v>42955</v>
      </c>
      <c r="C334" s="71">
        <v>81313.899999999994</v>
      </c>
      <c r="D334" s="71">
        <v>1078.53</v>
      </c>
      <c r="E334" s="71">
        <v>196.73</v>
      </c>
      <c r="F334" s="73">
        <v>5.4794538317650243E-2</v>
      </c>
      <c r="G334" s="73">
        <v>0.23011736259224191</v>
      </c>
      <c r="H334" s="73">
        <v>9.4890917186108537E-2</v>
      </c>
    </row>
    <row r="335" spans="1:8">
      <c r="A335" s="71" t="s">
        <v>665</v>
      </c>
      <c r="B335" s="72">
        <v>42956</v>
      </c>
      <c r="C335" s="71">
        <v>81579.3</v>
      </c>
      <c r="D335" s="71">
        <v>1068.92</v>
      </c>
      <c r="E335" s="71">
        <v>196.54</v>
      </c>
      <c r="F335" s="73">
        <v>4.7460995931071004E-2</v>
      </c>
      <c r="G335" s="73">
        <v>0.23121933239650772</v>
      </c>
      <c r="H335" s="73">
        <v>9.952447552447552E-2</v>
      </c>
    </row>
    <row r="336" spans="1:8">
      <c r="A336" s="71" t="s">
        <v>666</v>
      </c>
      <c r="B336" s="72">
        <v>42959</v>
      </c>
      <c r="C336" s="71">
        <v>81763.100000000006</v>
      </c>
      <c r="D336" s="71">
        <v>1059.758</v>
      </c>
      <c r="E336" s="71">
        <v>195.25749999999999</v>
      </c>
      <c r="F336" s="73">
        <v>4.3896640787284946E-2</v>
      </c>
      <c r="G336" s="73">
        <v>0.1980216823613199</v>
      </c>
      <c r="H336" s="73">
        <v>7.997898201025988E-2</v>
      </c>
    </row>
    <row r="337" spans="1:8">
      <c r="A337" s="71" t="s">
        <v>667</v>
      </c>
      <c r="B337" s="72">
        <v>42960</v>
      </c>
      <c r="C337" s="71">
        <v>81661.5</v>
      </c>
      <c r="D337" s="71">
        <v>1056.704</v>
      </c>
      <c r="E337" s="71">
        <v>194.83</v>
      </c>
      <c r="F337" s="73">
        <v>3.756959567801621E-2</v>
      </c>
      <c r="G337" s="73">
        <v>0.18722782733748278</v>
      </c>
      <c r="H337" s="73">
        <v>7.3561824994489822E-2</v>
      </c>
    </row>
    <row r="338" spans="1:8">
      <c r="A338" s="71" t="s">
        <v>668</v>
      </c>
      <c r="B338" s="72">
        <v>42961</v>
      </c>
      <c r="C338" s="71">
        <v>81659.3</v>
      </c>
      <c r="D338" s="71">
        <v>1053.6500000000001</v>
      </c>
      <c r="E338" s="71">
        <v>195.51</v>
      </c>
      <c r="F338" s="73">
        <v>4.2571391728556396E-2</v>
      </c>
      <c r="G338" s="73">
        <v>0.17656583252375713</v>
      </c>
      <c r="H338" s="73">
        <v>7.2168905950096063E-2</v>
      </c>
    </row>
    <row r="339" spans="1:8">
      <c r="A339" s="71" t="s">
        <v>669</v>
      </c>
      <c r="B339" s="72">
        <v>42962</v>
      </c>
      <c r="C339" s="71">
        <v>81696.3</v>
      </c>
      <c r="D339" s="71">
        <v>1052.51</v>
      </c>
      <c r="E339" s="71">
        <v>195.05</v>
      </c>
      <c r="F339" s="73">
        <v>4.2464820003981218E-2</v>
      </c>
      <c r="G339" s="73">
        <v>0.16972849220373654</v>
      </c>
      <c r="H339" s="73">
        <v>6.6838046272493568E-2</v>
      </c>
    </row>
    <row r="340" spans="1:8">
      <c r="A340" s="71" t="s">
        <v>670</v>
      </c>
      <c r="B340" s="72">
        <v>42963</v>
      </c>
      <c r="C340" s="71">
        <v>81741.899999999994</v>
      </c>
      <c r="D340" s="71">
        <v>1060.27</v>
      </c>
      <c r="E340" s="71">
        <v>195.48</v>
      </c>
      <c r="F340" s="73">
        <v>4.5419840006138745E-2</v>
      </c>
      <c r="G340" s="73">
        <v>0.17417690118384477</v>
      </c>
      <c r="H340" s="73">
        <v>6.6506628839543946E-2</v>
      </c>
    </row>
    <row r="341" spans="1:8">
      <c r="A341" s="71" t="s">
        <v>671</v>
      </c>
      <c r="B341" s="72">
        <v>42966</v>
      </c>
      <c r="C341" s="71">
        <v>81954.899999999994</v>
      </c>
      <c r="D341" s="71">
        <v>1062.3040000000001</v>
      </c>
      <c r="E341" s="71">
        <v>196.71</v>
      </c>
      <c r="F341" s="73">
        <v>4.7764731752468537E-2</v>
      </c>
      <c r="G341" s="73">
        <v>0.16645437855216594</v>
      </c>
      <c r="H341" s="73">
        <v>7.4624419557497879E-2</v>
      </c>
    </row>
    <row r="342" spans="1:8">
      <c r="A342" s="71" t="s">
        <v>672</v>
      </c>
      <c r="B342" s="72">
        <v>42967</v>
      </c>
      <c r="C342" s="71">
        <v>82016.2</v>
      </c>
      <c r="D342" s="71">
        <v>1062.982</v>
      </c>
      <c r="E342" s="71">
        <v>197.12</v>
      </c>
      <c r="F342" s="73">
        <v>4.8732115936172882E-2</v>
      </c>
      <c r="G342" s="73">
        <v>0.16390922449265632</v>
      </c>
      <c r="H342" s="73">
        <v>7.7335082253921383E-2</v>
      </c>
    </row>
    <row r="343" spans="1:8">
      <c r="A343" s="71" t="s">
        <v>673</v>
      </c>
      <c r="B343" s="72">
        <v>42968</v>
      </c>
      <c r="C343" s="71">
        <v>82075</v>
      </c>
      <c r="D343" s="71">
        <v>1063.6600000000001</v>
      </c>
      <c r="E343" s="71">
        <v>197.1</v>
      </c>
      <c r="F343" s="73">
        <v>5.4558209814361769E-2</v>
      </c>
      <c r="G343" s="73">
        <v>0.16137837660777854</v>
      </c>
      <c r="H343" s="73">
        <v>7.7402427025254239E-2</v>
      </c>
    </row>
    <row r="344" spans="1:8">
      <c r="A344" s="71" t="s">
        <v>645</v>
      </c>
      <c r="B344" s="72">
        <v>42969</v>
      </c>
      <c r="C344" s="71">
        <v>82372.399999999994</v>
      </c>
      <c r="D344" s="71">
        <v>1072.52</v>
      </c>
      <c r="E344" s="71">
        <v>197.95</v>
      </c>
      <c r="F344" s="73">
        <v>5.8016453558194181E-2</v>
      </c>
      <c r="G344" s="73">
        <v>0.17138488422892095</v>
      </c>
      <c r="H344" s="73">
        <v>7.7103058004135416E-2</v>
      </c>
    </row>
    <row r="345" spans="1:8">
      <c r="A345" s="71" t="s">
        <v>678</v>
      </c>
      <c r="B345" s="72">
        <v>42970</v>
      </c>
      <c r="C345" s="71">
        <v>82541.8</v>
      </c>
      <c r="D345" s="71">
        <v>1075.5999999999999</v>
      </c>
      <c r="E345" s="71">
        <v>198.47</v>
      </c>
      <c r="F345" s="73">
        <v>5.9872366106395791E-2</v>
      </c>
      <c r="G345" s="73">
        <v>0.18240680686402766</v>
      </c>
      <c r="H345" s="73">
        <v>8.6792246194283162E-2</v>
      </c>
    </row>
    <row r="346" spans="1:8">
      <c r="A346" s="71" t="s">
        <v>679</v>
      </c>
      <c r="B346" s="72">
        <v>42973</v>
      </c>
      <c r="C346" s="71">
        <v>82897.100000000006</v>
      </c>
      <c r="D346" s="71">
        <v>1081.288</v>
      </c>
      <c r="E346" s="71">
        <v>198.38</v>
      </c>
      <c r="F346" s="73">
        <v>6.320998041521797E-2</v>
      </c>
      <c r="G346" s="73">
        <v>0.19294792586054732</v>
      </c>
      <c r="H346" s="73">
        <v>9.1274152513236562E-2</v>
      </c>
    </row>
    <row r="347" spans="1:8">
      <c r="A347" s="71" t="s">
        <v>680</v>
      </c>
      <c r="B347" s="72">
        <v>42974</v>
      </c>
      <c r="C347" s="71">
        <v>82885</v>
      </c>
      <c r="D347" s="71">
        <v>1083.184</v>
      </c>
      <c r="E347" s="71">
        <v>198.35</v>
      </c>
      <c r="F347" s="73">
        <v>6.1452442422752274E-2</v>
      </c>
      <c r="G347" s="73">
        <v>0.19647855430736438</v>
      </c>
      <c r="H347" s="73">
        <v>9.2777257451380102E-2</v>
      </c>
    </row>
    <row r="348" spans="1:8">
      <c r="A348" s="71" t="s">
        <v>681</v>
      </c>
      <c r="B348" s="72">
        <v>42975</v>
      </c>
      <c r="C348" s="71">
        <v>83012.100000000006</v>
      </c>
      <c r="D348" s="71">
        <v>1085.08</v>
      </c>
      <c r="E348" s="71">
        <v>198.77</v>
      </c>
      <c r="F348" s="73">
        <v>6.3084210890286485E-2</v>
      </c>
      <c r="G348" s="73">
        <v>0.20001769480878528</v>
      </c>
      <c r="H348" s="73">
        <v>9.8540952802033788E-2</v>
      </c>
    </row>
    <row r="349" spans="1:8">
      <c r="A349" s="71" t="s">
        <v>682</v>
      </c>
      <c r="B349" s="72">
        <v>42976</v>
      </c>
      <c r="C349" s="71">
        <v>83252</v>
      </c>
      <c r="D349" s="71">
        <v>1081.23</v>
      </c>
      <c r="E349" s="71">
        <v>198.79</v>
      </c>
      <c r="F349" s="73">
        <v>6.782617618387965E-2</v>
      </c>
      <c r="G349" s="73">
        <v>0.19275234418091558</v>
      </c>
      <c r="H349" s="73">
        <v>0.10187905326755731</v>
      </c>
    </row>
    <row r="350" spans="1:8">
      <c r="A350" s="71" t="s">
        <v>683</v>
      </c>
      <c r="B350" s="72">
        <v>42977</v>
      </c>
      <c r="C350" s="71">
        <v>83272.899999999994</v>
      </c>
      <c r="D350" s="71">
        <v>1088</v>
      </c>
      <c r="E350" s="71">
        <v>198.3</v>
      </c>
      <c r="F350" s="73">
        <v>6.6486939928152022E-2</v>
      </c>
      <c r="G350" s="73">
        <v>0.21327014218009488</v>
      </c>
      <c r="H350" s="73">
        <v>0.1072645038807305</v>
      </c>
    </row>
    <row r="351" spans="1:8">
      <c r="A351" s="71" t="s">
        <v>684</v>
      </c>
      <c r="B351" s="72">
        <v>42980</v>
      </c>
      <c r="C351" s="71">
        <v>83428.2</v>
      </c>
      <c r="D351" s="71">
        <v>1085.204</v>
      </c>
      <c r="E351" s="71">
        <v>198.114</v>
      </c>
      <c r="F351" s="73">
        <v>7.292663353807205E-2</v>
      </c>
      <c r="G351" s="73">
        <v>0.21078410589524266</v>
      </c>
      <c r="H351" s="73">
        <v>0.10216411682892912</v>
      </c>
    </row>
    <row r="352" spans="1:8">
      <c r="A352" s="71" t="s">
        <v>685</v>
      </c>
      <c r="B352" s="72">
        <v>42981</v>
      </c>
      <c r="C352" s="71">
        <v>83345.2</v>
      </c>
      <c r="D352" s="71">
        <v>1084.2719999999999</v>
      </c>
      <c r="E352" s="71">
        <v>198.05199999999999</v>
      </c>
      <c r="F352" s="73">
        <v>7.8014734794395801E-2</v>
      </c>
      <c r="G352" s="73">
        <v>0.20995485009920478</v>
      </c>
      <c r="H352" s="73">
        <v>0.10047230093904536</v>
      </c>
    </row>
    <row r="353" spans="1:8">
      <c r="A353" s="71" t="s">
        <v>686</v>
      </c>
      <c r="B353" s="72">
        <v>42982</v>
      </c>
      <c r="C353" s="71">
        <v>83452.100000000006</v>
      </c>
      <c r="D353" s="71">
        <v>1083.3399999999999</v>
      </c>
      <c r="E353" s="71">
        <v>197.99</v>
      </c>
      <c r="F353" s="73">
        <v>7.8950838832461123E-2</v>
      </c>
      <c r="G353" s="73">
        <v>0.20912530553478348</v>
      </c>
      <c r="H353" s="73">
        <v>0.10627479465832268</v>
      </c>
    </row>
    <row r="354" spans="1:8">
      <c r="A354" s="71" t="s">
        <v>687</v>
      </c>
      <c r="B354" s="72">
        <v>42983</v>
      </c>
      <c r="C354" s="71">
        <v>83733.5</v>
      </c>
      <c r="D354" s="71">
        <v>1084.93</v>
      </c>
      <c r="E354" s="71">
        <v>198.24</v>
      </c>
      <c r="F354" s="73">
        <v>8.2407127326502794E-2</v>
      </c>
      <c r="G354" s="73">
        <v>0.20692608908467958</v>
      </c>
      <c r="H354" s="73">
        <v>0.10452418096723881</v>
      </c>
    </row>
    <row r="355" spans="1:8">
      <c r="A355" s="71" t="s">
        <v>688</v>
      </c>
      <c r="B355" s="72">
        <v>42984</v>
      </c>
      <c r="C355" s="71">
        <v>83675.3</v>
      </c>
      <c r="D355" s="71">
        <v>1083.18</v>
      </c>
      <c r="E355" s="71">
        <v>198.62</v>
      </c>
      <c r="F355" s="73">
        <v>8.4327809879496618E-2</v>
      </c>
      <c r="G355" s="73">
        <v>0.21204457971533452</v>
      </c>
      <c r="H355" s="73">
        <v>0.11085011185682325</v>
      </c>
    </row>
    <row r="356" spans="1:8">
      <c r="A356" s="71" t="s">
        <v>689</v>
      </c>
      <c r="B356" s="72">
        <v>42988</v>
      </c>
      <c r="C356" s="71">
        <v>83255.7</v>
      </c>
      <c r="D356" s="71">
        <v>1095.98</v>
      </c>
      <c r="E356" s="71">
        <v>201.27</v>
      </c>
      <c r="F356" s="73">
        <v>8.4807223735129611E-2</v>
      </c>
      <c r="G356" s="73">
        <v>0.21339810812725868</v>
      </c>
      <c r="H356" s="73">
        <v>0.12784735647642265</v>
      </c>
    </row>
    <row r="357" spans="1:8">
      <c r="A357" s="71" t="s">
        <v>690</v>
      </c>
      <c r="B357" s="72">
        <v>42989</v>
      </c>
      <c r="C357" s="71">
        <v>83369.100000000006</v>
      </c>
      <c r="D357" s="71">
        <v>1099.18</v>
      </c>
      <c r="E357" s="71">
        <v>201.38</v>
      </c>
      <c r="F357" s="73">
        <v>8.9658264213286376E-2</v>
      </c>
      <c r="G357" s="73">
        <v>0.21266614887645408</v>
      </c>
      <c r="H357" s="73">
        <v>0.12919143209599637</v>
      </c>
    </row>
    <row r="358" spans="1:8">
      <c r="A358" s="71" t="s">
        <v>691</v>
      </c>
      <c r="B358" s="72">
        <v>42990</v>
      </c>
      <c r="C358" s="71">
        <v>83469.2</v>
      </c>
      <c r="D358" s="71">
        <v>1102.26</v>
      </c>
      <c r="E358" s="71">
        <v>200.76</v>
      </c>
      <c r="F358" s="73">
        <v>9.0784112322959798E-2</v>
      </c>
      <c r="G358" s="73">
        <v>0.21180738786279685</v>
      </c>
      <c r="H358" s="73">
        <v>0.11837780625034822</v>
      </c>
    </row>
    <row r="359" spans="1:8">
      <c r="A359" s="71" t="s">
        <v>692</v>
      </c>
      <c r="B359" s="72">
        <v>42991</v>
      </c>
      <c r="C359" s="71">
        <v>83523.8</v>
      </c>
      <c r="D359" s="71">
        <v>1099.46</v>
      </c>
      <c r="E359" s="71">
        <v>200.11</v>
      </c>
      <c r="F359" s="73">
        <v>8.9399188204972946E-2</v>
      </c>
      <c r="G359" s="73">
        <v>0.190600465645135</v>
      </c>
      <c r="H359" s="73">
        <v>0.11091989118969647</v>
      </c>
    </row>
    <row r="360" spans="1:8">
      <c r="A360" s="71" t="s">
        <v>693</v>
      </c>
      <c r="B360" s="72">
        <v>42994</v>
      </c>
      <c r="C360" s="71">
        <v>83683.199999999997</v>
      </c>
      <c r="D360" s="71">
        <v>1107.5360000000001</v>
      </c>
      <c r="E360" s="71">
        <v>200.36500000000001</v>
      </c>
      <c r="F360" s="73">
        <v>9.0445673957744166E-2</v>
      </c>
      <c r="G360" s="73">
        <v>0.1959915338430307</v>
      </c>
      <c r="H360" s="73">
        <v>0.11536962814517948</v>
      </c>
    </row>
    <row r="361" spans="1:8">
      <c r="A361" s="71" t="s">
        <v>694</v>
      </c>
      <c r="B361" s="72">
        <v>42995</v>
      </c>
      <c r="C361" s="71">
        <v>83916.6</v>
      </c>
      <c r="D361" s="71">
        <v>1110.2280000000001</v>
      </c>
      <c r="E361" s="71">
        <v>200.45</v>
      </c>
      <c r="F361" s="73">
        <v>9.4940912287660773E-2</v>
      </c>
      <c r="G361" s="73">
        <v>0.22538340553516756</v>
      </c>
      <c r="H361" s="73">
        <v>0.12426035502958577</v>
      </c>
    </row>
    <row r="362" spans="1:8">
      <c r="A362" s="71" t="s">
        <v>695</v>
      </c>
      <c r="B362" s="72">
        <v>42996</v>
      </c>
      <c r="C362" s="71">
        <v>84414.5</v>
      </c>
      <c r="D362" s="71">
        <v>1112.92</v>
      </c>
      <c r="E362" s="71">
        <v>199.76</v>
      </c>
      <c r="F362" s="73">
        <v>0.10138575933635963</v>
      </c>
      <c r="G362" s="73">
        <v>0.23746692067633823</v>
      </c>
      <c r="H362" s="73">
        <v>0.12321475428271333</v>
      </c>
    </row>
    <row r="363" spans="1:8">
      <c r="A363" s="71" t="s">
        <v>696</v>
      </c>
      <c r="B363" s="72">
        <v>42997</v>
      </c>
      <c r="C363" s="71">
        <v>85343.9</v>
      </c>
      <c r="D363" s="71">
        <v>1109.6300000000001</v>
      </c>
      <c r="E363" s="71">
        <v>199.24</v>
      </c>
      <c r="F363" s="73">
        <v>0.11642086646207295</v>
      </c>
      <c r="G363" s="73">
        <v>0.2523899278789179</v>
      </c>
      <c r="H363" s="73">
        <v>0.12596778751059623</v>
      </c>
    </row>
    <row r="364" spans="1:8">
      <c r="A364" s="71" t="s">
        <v>697</v>
      </c>
      <c r="B364" s="72">
        <v>42998</v>
      </c>
      <c r="C364" s="71">
        <v>85831.8</v>
      </c>
      <c r="D364" s="71">
        <v>1112.07</v>
      </c>
      <c r="E364" s="71">
        <v>199.15</v>
      </c>
      <c r="F364" s="73">
        <v>0.1226388194947643</v>
      </c>
      <c r="G364" s="73">
        <v>0.25637752219987786</v>
      </c>
      <c r="H364" s="73">
        <v>0.13333712724789448</v>
      </c>
    </row>
    <row r="365" spans="1:8">
      <c r="A365" s="71" t="s">
        <v>708</v>
      </c>
      <c r="B365" s="72">
        <v>43001</v>
      </c>
      <c r="C365" s="71">
        <v>85798.399999999994</v>
      </c>
      <c r="D365" s="71">
        <v>1097.7840000000001</v>
      </c>
      <c r="E365" s="71">
        <v>198.0625</v>
      </c>
      <c r="F365" s="73">
        <v>0.12737024817061715</v>
      </c>
      <c r="G365" s="73">
        <v>0.22978410689800421</v>
      </c>
      <c r="H365" s="73">
        <v>0.13009057841808724</v>
      </c>
    </row>
    <row r="366" spans="1:8">
      <c r="A366" s="71" t="s">
        <v>709</v>
      </c>
      <c r="B366" s="72">
        <v>43002</v>
      </c>
      <c r="C366" s="71">
        <v>85588.800000000003</v>
      </c>
      <c r="D366" s="71">
        <v>1093.0219999999999</v>
      </c>
      <c r="E366" s="71">
        <v>197.7</v>
      </c>
      <c r="F366" s="73">
        <v>0.12370366577520109</v>
      </c>
      <c r="G366" s="73">
        <v>0.22101897735854115</v>
      </c>
      <c r="H366" s="73">
        <v>0.12900462566386817</v>
      </c>
    </row>
    <row r="367" spans="1:8">
      <c r="A367" s="71" t="s">
        <v>710</v>
      </c>
      <c r="B367" s="72">
        <v>43003</v>
      </c>
      <c r="C367" s="71">
        <v>85516.9</v>
      </c>
      <c r="D367" s="71">
        <v>1088.26</v>
      </c>
      <c r="E367" s="71">
        <v>196.14</v>
      </c>
      <c r="F367" s="73">
        <v>0.12120079818965124</v>
      </c>
      <c r="G367" s="73">
        <v>0.21230282506015508</v>
      </c>
      <c r="H367" s="73">
        <v>0.12394705174488574</v>
      </c>
    </row>
    <row r="368" spans="1:8">
      <c r="A368" s="71" t="s">
        <v>711</v>
      </c>
      <c r="B368" s="72">
        <v>43004</v>
      </c>
      <c r="C368" s="71">
        <v>85628.800000000003</v>
      </c>
      <c r="D368" s="71">
        <v>1080.1099999999999</v>
      </c>
      <c r="E368" s="71">
        <v>196.66</v>
      </c>
      <c r="F368" s="73">
        <v>0.12004960046251911</v>
      </c>
      <c r="G368" s="73">
        <v>0.19263512394412841</v>
      </c>
      <c r="H368" s="73">
        <v>0.12776694575065939</v>
      </c>
    </row>
    <row r="369" spans="1:8">
      <c r="A369" s="71" t="s">
        <v>712</v>
      </c>
      <c r="B369" s="72">
        <v>43005</v>
      </c>
      <c r="C369" s="71">
        <v>85819</v>
      </c>
      <c r="D369" s="71">
        <v>1078.57</v>
      </c>
      <c r="E369" s="71">
        <v>195.81</v>
      </c>
      <c r="F369" s="73">
        <v>0.11588166991518323</v>
      </c>
      <c r="G369" s="73">
        <v>0.19106094169977705</v>
      </c>
      <c r="H369" s="73">
        <v>0.10877689694224246</v>
      </c>
    </row>
    <row r="370" spans="1:8">
      <c r="A370" s="71" t="s">
        <v>713</v>
      </c>
      <c r="B370" s="72">
        <v>43010</v>
      </c>
      <c r="C370" s="71">
        <v>85514.9</v>
      </c>
      <c r="D370" s="71">
        <v>1082.97</v>
      </c>
      <c r="E370" s="71">
        <v>196.12</v>
      </c>
      <c r="F370" s="73">
        <v>0.10940887242723596</v>
      </c>
      <c r="G370" s="73">
        <v>0.19596210804375813</v>
      </c>
      <c r="H370" s="73">
        <v>0.10589827450095868</v>
      </c>
    </row>
    <row r="371" spans="1:8">
      <c r="A371" s="71" t="s">
        <v>714</v>
      </c>
      <c r="B371" s="72">
        <v>43011</v>
      </c>
      <c r="C371" s="71">
        <v>85355</v>
      </c>
      <c r="D371" s="71">
        <v>1097.03</v>
      </c>
      <c r="E371" s="71">
        <v>196.76</v>
      </c>
      <c r="F371" s="73">
        <v>0.10721522172842568</v>
      </c>
      <c r="G371" s="73">
        <v>0.21153187776783833</v>
      </c>
      <c r="H371" s="73">
        <v>0.11384092838947057</v>
      </c>
    </row>
    <row r="372" spans="1:8">
      <c r="A372" s="71" t="s">
        <v>715</v>
      </c>
      <c r="B372" s="72">
        <v>43012</v>
      </c>
      <c r="C372" s="71">
        <v>85429.5</v>
      </c>
      <c r="D372" s="71">
        <v>1101.8399999999999</v>
      </c>
      <c r="E372" s="71">
        <v>197.42</v>
      </c>
      <c r="F372" s="73">
        <v>0.10741595813494653</v>
      </c>
      <c r="G372" s="73">
        <v>0.20931151427348449</v>
      </c>
      <c r="H372" s="73">
        <v>0.12227843783753056</v>
      </c>
    </row>
    <row r="373" spans="1:8">
      <c r="A373" s="71" t="s">
        <v>716</v>
      </c>
      <c r="B373" s="72">
        <v>43015</v>
      </c>
      <c r="C373" s="71">
        <v>85069.5</v>
      </c>
      <c r="D373" s="71">
        <v>1100.982</v>
      </c>
      <c r="E373" s="71">
        <v>196.67750000000001</v>
      </c>
      <c r="F373" s="73">
        <v>0.10050672507092462</v>
      </c>
      <c r="G373" s="73">
        <v>0.20696565408522338</v>
      </c>
      <c r="H373" s="73">
        <v>0.12819078758676072</v>
      </c>
    </row>
    <row r="374" spans="1:8">
      <c r="A374" s="71" t="s">
        <v>717</v>
      </c>
      <c r="B374" s="72">
        <v>43016</v>
      </c>
      <c r="C374" s="71">
        <v>84564.9</v>
      </c>
      <c r="D374" s="71">
        <v>1100.6959999999999</v>
      </c>
      <c r="E374" s="71">
        <v>196.43</v>
      </c>
      <c r="F374" s="73">
        <v>9.1458566730511892E-2</v>
      </c>
      <c r="G374" s="73">
        <v>0.20711263574171834</v>
      </c>
      <c r="H374" s="73">
        <v>0.13173738945063818</v>
      </c>
    </row>
    <row r="375" spans="1:8">
      <c r="A375" s="71" t="s">
        <v>718</v>
      </c>
      <c r="B375" s="72">
        <v>43017</v>
      </c>
      <c r="C375" s="71">
        <v>84611.6</v>
      </c>
      <c r="D375" s="71">
        <v>1100.4100000000001</v>
      </c>
      <c r="E375" s="71">
        <v>195.24</v>
      </c>
      <c r="F375" s="73">
        <v>9.4762937392285362E-2</v>
      </c>
      <c r="G375" s="73">
        <v>0.20695252740406667</v>
      </c>
      <c r="H375" s="73">
        <v>0.12653626449714395</v>
      </c>
    </row>
    <row r="376" spans="1:8">
      <c r="A376" s="71" t="s">
        <v>719</v>
      </c>
      <c r="B376" s="72">
        <v>43018</v>
      </c>
      <c r="C376" s="71">
        <v>84734.399999999994</v>
      </c>
      <c r="D376" s="71">
        <v>1112.52</v>
      </c>
      <c r="E376" s="71">
        <v>195.7</v>
      </c>
      <c r="F376" s="73">
        <v>9.6668232699542944E-2</v>
      </c>
      <c r="G376" s="73">
        <v>0.22039029848290381</v>
      </c>
      <c r="H376" s="73">
        <v>0.12639576378496598</v>
      </c>
    </row>
    <row r="377" spans="1:8">
      <c r="A377" s="71" t="s">
        <v>720</v>
      </c>
      <c r="B377" s="72">
        <v>43019</v>
      </c>
      <c r="C377" s="71">
        <v>84744.1</v>
      </c>
      <c r="D377" s="71">
        <v>1117.33</v>
      </c>
      <c r="E377" s="71">
        <v>194.64</v>
      </c>
      <c r="F377" s="73">
        <v>9.5801011957023618E-2</v>
      </c>
      <c r="G377" s="73">
        <v>0.22031214163235435</v>
      </c>
      <c r="H377" s="73">
        <v>0.11439367914805909</v>
      </c>
    </row>
    <row r="378" spans="1:8">
      <c r="A378" s="71" t="s">
        <v>721</v>
      </c>
      <c r="B378" s="72">
        <v>43022</v>
      </c>
      <c r="C378" s="71">
        <v>85263.6</v>
      </c>
      <c r="D378" s="71">
        <v>1126.0239999999999</v>
      </c>
      <c r="E378" s="71">
        <v>195.5925</v>
      </c>
      <c r="F378" s="73">
        <v>0.10469403884275041</v>
      </c>
      <c r="G378" s="73">
        <v>0.23027773528833317</v>
      </c>
      <c r="H378" s="73">
        <v>0.11984713156990723</v>
      </c>
    </row>
    <row r="379" spans="1:8">
      <c r="A379" s="71" t="s">
        <v>722</v>
      </c>
      <c r="B379" s="72">
        <v>43023</v>
      </c>
      <c r="C379" s="71">
        <v>85394.9</v>
      </c>
      <c r="D379" s="71">
        <v>1128.922</v>
      </c>
      <c r="E379" s="71">
        <v>195.91</v>
      </c>
      <c r="F379" s="73">
        <v>0.10590802543481348</v>
      </c>
      <c r="G379" s="73">
        <v>0.23068487057838549</v>
      </c>
      <c r="H379" s="73">
        <v>0.12601661062735281</v>
      </c>
    </row>
    <row r="380" spans="1:8">
      <c r="A380" s="71" t="s">
        <v>723</v>
      </c>
      <c r="B380" s="72">
        <v>43024</v>
      </c>
      <c r="C380" s="71">
        <v>85590.7</v>
      </c>
      <c r="D380" s="71">
        <v>1131.82</v>
      </c>
      <c r="E380" s="71">
        <v>196.55</v>
      </c>
      <c r="F380" s="73">
        <v>0.10531175502803602</v>
      </c>
      <c r="G380" s="73">
        <v>0.2329247621993995</v>
      </c>
      <c r="H380" s="73">
        <v>0.13115791896869267</v>
      </c>
    </row>
    <row r="381" spans="1:8">
      <c r="A381" s="71" t="s">
        <v>724</v>
      </c>
      <c r="B381" s="72">
        <v>43025</v>
      </c>
      <c r="C381" s="71">
        <v>85660</v>
      </c>
      <c r="D381" s="71">
        <v>1125.6600000000001</v>
      </c>
      <c r="E381" s="71">
        <v>195.94</v>
      </c>
      <c r="F381" s="73">
        <v>0.10308273378052424</v>
      </c>
      <c r="G381" s="73">
        <v>0.22530151957155931</v>
      </c>
      <c r="H381" s="73">
        <v>0.12609195402298856</v>
      </c>
    </row>
    <row r="382" spans="1:8">
      <c r="A382" s="71" t="s">
        <v>725</v>
      </c>
      <c r="B382" s="72">
        <v>43026</v>
      </c>
      <c r="C382" s="71">
        <v>85768</v>
      </c>
      <c r="D382" s="71">
        <v>1126.9000000000001</v>
      </c>
      <c r="E382" s="71">
        <v>195.55</v>
      </c>
      <c r="F382" s="73">
        <v>0.10119353314570967</v>
      </c>
      <c r="G382" s="73">
        <v>0.24994652118315819</v>
      </c>
      <c r="H382" s="73">
        <v>0.12530571140843039</v>
      </c>
    </row>
    <row r="383" spans="1:8">
      <c r="A383" s="71" t="s">
        <v>726</v>
      </c>
      <c r="B383" s="72">
        <v>43029</v>
      </c>
      <c r="C383" s="71">
        <v>86430.5</v>
      </c>
      <c r="D383" s="71">
        <v>1130.6199999999999</v>
      </c>
      <c r="E383" s="71">
        <v>195.3475</v>
      </c>
      <c r="F383" s="73">
        <v>0.11423878838351853</v>
      </c>
      <c r="G383" s="73">
        <v>0.2588540689111074</v>
      </c>
      <c r="H383" s="73">
        <v>0.12443158924768327</v>
      </c>
    </row>
    <row r="384" spans="1:8">
      <c r="A384" s="71" t="s">
        <v>704</v>
      </c>
      <c r="B384" s="72">
        <v>43030</v>
      </c>
      <c r="C384" s="71">
        <v>86480.2</v>
      </c>
      <c r="D384" s="71">
        <v>1131.8599999999999</v>
      </c>
      <c r="E384" s="71">
        <v>195.28</v>
      </c>
      <c r="F384" s="73">
        <v>0.11289816130294228</v>
      </c>
      <c r="G384" s="73">
        <v>0.26505795173855207</v>
      </c>
      <c r="H384" s="73">
        <v>0.12943898207056104</v>
      </c>
    </row>
    <row r="385" spans="1:8">
      <c r="A385" s="71" t="s">
        <v>736</v>
      </c>
      <c r="B385" s="72">
        <v>43031</v>
      </c>
      <c r="C385" s="71">
        <v>86346.2</v>
      </c>
      <c r="D385" s="71">
        <v>1115.9000000000001</v>
      </c>
      <c r="E385" s="71">
        <v>194.05</v>
      </c>
      <c r="F385" s="73">
        <v>0.10914264060783951</v>
      </c>
      <c r="G385" s="73">
        <v>0.22822079137086582</v>
      </c>
      <c r="H385" s="73">
        <v>0.11670599067733201</v>
      </c>
    </row>
    <row r="386" spans="1:8">
      <c r="A386" s="71" t="s">
        <v>737</v>
      </c>
      <c r="B386" s="72">
        <v>43032</v>
      </c>
      <c r="C386" s="71">
        <v>86529.2</v>
      </c>
      <c r="D386" s="71">
        <v>1113.32</v>
      </c>
      <c r="E386" s="71">
        <v>193.87</v>
      </c>
      <c r="F386" s="73">
        <v>0.10804889136461715</v>
      </c>
      <c r="G386" s="73">
        <v>0.2189412601959817</v>
      </c>
      <c r="H386" s="73">
        <v>0.11030296088425628</v>
      </c>
    </row>
    <row r="387" spans="1:8">
      <c r="A387" s="71" t="s">
        <v>738</v>
      </c>
      <c r="B387" s="72">
        <v>43033</v>
      </c>
      <c r="C387" s="71">
        <v>86636.800000000003</v>
      </c>
      <c r="D387" s="71">
        <v>1114.0899999999999</v>
      </c>
      <c r="E387" s="71">
        <v>195.05</v>
      </c>
      <c r="F387" s="73">
        <v>0.10524167210973223</v>
      </c>
      <c r="G387" s="73">
        <v>0.21575110761910987</v>
      </c>
      <c r="H387" s="73">
        <v>0.11333085989896974</v>
      </c>
    </row>
    <row r="388" spans="1:8">
      <c r="A388" s="71" t="s">
        <v>739</v>
      </c>
      <c r="B388" s="72">
        <v>43036</v>
      </c>
      <c r="C388" s="71">
        <v>86935.4</v>
      </c>
      <c r="D388" s="71">
        <v>1114.954</v>
      </c>
      <c r="E388" s="71">
        <v>194.5925</v>
      </c>
      <c r="F388" s="73">
        <v>0.10929012648924386</v>
      </c>
      <c r="G388" s="73">
        <v>0.21535442941388072</v>
      </c>
      <c r="H388" s="73">
        <v>0.10948457722789229</v>
      </c>
    </row>
    <row r="389" spans="1:8">
      <c r="A389" s="71" t="s">
        <v>740</v>
      </c>
      <c r="B389" s="72">
        <v>43037</v>
      </c>
      <c r="C389" s="71">
        <v>87416.6</v>
      </c>
      <c r="D389" s="71">
        <v>1115.242</v>
      </c>
      <c r="E389" s="71">
        <v>194.44</v>
      </c>
      <c r="F389" s="73">
        <v>0.11261213102401979</v>
      </c>
      <c r="G389" s="73">
        <v>0.21433144599303144</v>
      </c>
      <c r="H389" s="73">
        <v>0.10414537194775697</v>
      </c>
    </row>
    <row r="390" spans="1:8">
      <c r="A390" s="71" t="s">
        <v>741</v>
      </c>
      <c r="B390" s="72">
        <v>43038</v>
      </c>
      <c r="C390" s="71">
        <v>87477.2</v>
      </c>
      <c r="D390" s="71">
        <v>1115.53</v>
      </c>
      <c r="E390" s="71">
        <v>195.04</v>
      </c>
      <c r="F390" s="73">
        <v>0.11065375517858267</v>
      </c>
      <c r="G390" s="73">
        <v>0.21484345221889467</v>
      </c>
      <c r="H390" s="73">
        <v>0.10248148776213895</v>
      </c>
    </row>
    <row r="391" spans="1:8">
      <c r="A391" s="71" t="s">
        <v>742</v>
      </c>
      <c r="B391" s="72">
        <v>43039</v>
      </c>
      <c r="C391" s="71">
        <v>87649.9</v>
      </c>
      <c r="D391" s="71">
        <v>1119.08</v>
      </c>
      <c r="E391" s="71">
        <v>195.22</v>
      </c>
      <c r="F391" s="73">
        <v>0.10530065725426097</v>
      </c>
      <c r="G391" s="73">
        <v>0.22897493904983612</v>
      </c>
      <c r="H391" s="73">
        <v>0.10756836491546573</v>
      </c>
    </row>
    <row r="392" spans="1:8">
      <c r="A392" s="71" t="s">
        <v>743</v>
      </c>
      <c r="B392" s="72">
        <v>43040</v>
      </c>
      <c r="C392" s="71">
        <v>87844.9</v>
      </c>
      <c r="D392" s="71">
        <v>1128.94</v>
      </c>
      <c r="E392" s="71">
        <v>195.89</v>
      </c>
      <c r="F392" s="73">
        <v>9.3404712679874491E-2</v>
      </c>
      <c r="G392" s="73">
        <v>0.24430444203922486</v>
      </c>
      <c r="H392" s="73">
        <v>0.11378658441244616</v>
      </c>
    </row>
    <row r="393" spans="1:8">
      <c r="A393" s="71" t="s">
        <v>744</v>
      </c>
      <c r="B393" s="72">
        <v>43043</v>
      </c>
      <c r="C393" s="71">
        <v>87868.6</v>
      </c>
      <c r="D393" s="71">
        <v>1130.194</v>
      </c>
      <c r="E393" s="71">
        <v>195.785</v>
      </c>
      <c r="F393" s="73">
        <v>9.3720126662949266E-2</v>
      </c>
      <c r="G393" s="73">
        <v>0.24719594609507078</v>
      </c>
      <c r="H393" s="73">
        <v>0.11399715504978669</v>
      </c>
    </row>
    <row r="394" spans="1:8">
      <c r="A394" s="71" t="s">
        <v>745</v>
      </c>
      <c r="B394" s="72">
        <v>43044</v>
      </c>
      <c r="C394" s="71">
        <v>87905.1</v>
      </c>
      <c r="D394" s="71">
        <v>1130.6120000000001</v>
      </c>
      <c r="E394" s="71">
        <v>195.75</v>
      </c>
      <c r="F394" s="73">
        <v>9.5203684853800707E-2</v>
      </c>
      <c r="G394" s="73">
        <v>0.24917080069385378</v>
      </c>
      <c r="H394" s="73">
        <v>0.1129114787651373</v>
      </c>
    </row>
    <row r="395" spans="1:8">
      <c r="A395" s="71" t="s">
        <v>746</v>
      </c>
      <c r="B395" s="72">
        <v>43045</v>
      </c>
      <c r="C395" s="71">
        <v>87843.7</v>
      </c>
      <c r="D395" s="71">
        <v>1131.03</v>
      </c>
      <c r="E395" s="71">
        <v>195.85</v>
      </c>
      <c r="F395" s="73">
        <v>0.10274393918091063</v>
      </c>
      <c r="G395" s="73">
        <v>0.25310775776108474</v>
      </c>
      <c r="H395" s="73">
        <v>0.11481102003642984</v>
      </c>
    </row>
    <row r="396" spans="1:8">
      <c r="A396" s="71" t="s">
        <v>747</v>
      </c>
      <c r="B396" s="72">
        <v>43046</v>
      </c>
      <c r="C396" s="71">
        <v>87883.1</v>
      </c>
      <c r="D396" s="71">
        <v>1134.55</v>
      </c>
      <c r="E396" s="71">
        <v>194.59</v>
      </c>
      <c r="F396" s="73">
        <v>0.10307653107972947</v>
      </c>
      <c r="G396" s="73">
        <v>0.27447456218195687</v>
      </c>
      <c r="H396" s="73">
        <v>0.1139798488664987</v>
      </c>
    </row>
    <row r="397" spans="1:8">
      <c r="A397" s="71" t="s">
        <v>748</v>
      </c>
      <c r="B397" s="72">
        <v>43047</v>
      </c>
      <c r="C397" s="71">
        <v>87897.4</v>
      </c>
      <c r="D397" s="71">
        <v>1134.68</v>
      </c>
      <c r="E397" s="71">
        <v>193.92</v>
      </c>
      <c r="F397" s="73">
        <v>0.10906647655939472</v>
      </c>
      <c r="G397" s="73">
        <v>0.27071513842942352</v>
      </c>
      <c r="H397" s="73">
        <v>0.1143546718767956</v>
      </c>
    </row>
    <row r="398" spans="1:8">
      <c r="A398" s="71" t="s">
        <v>749</v>
      </c>
      <c r="B398" s="72">
        <v>43050</v>
      </c>
      <c r="C398" s="71">
        <v>87795.199999999997</v>
      </c>
      <c r="D398" s="71">
        <v>1127.828</v>
      </c>
      <c r="E398" s="71">
        <v>193.45500000000001</v>
      </c>
      <c r="F398" s="73">
        <v>0.10940072658347799</v>
      </c>
      <c r="G398" s="73">
        <v>0.26175298537351566</v>
      </c>
      <c r="H398" s="73">
        <v>0.1130897583429229</v>
      </c>
    </row>
    <row r="399" spans="1:8">
      <c r="A399" s="71" t="s">
        <v>750</v>
      </c>
      <c r="B399" s="72">
        <v>43051</v>
      </c>
      <c r="C399" s="71">
        <v>87744.7</v>
      </c>
      <c r="D399" s="71">
        <v>1125.5440000000001</v>
      </c>
      <c r="E399" s="71">
        <v>193.3</v>
      </c>
      <c r="F399" s="73">
        <v>0.10187323485570543</v>
      </c>
      <c r="G399" s="73">
        <v>0.25791432435150941</v>
      </c>
      <c r="H399" s="73">
        <v>0.1086258316127553</v>
      </c>
    </row>
    <row r="400" spans="1:8">
      <c r="A400" s="71" t="s">
        <v>751</v>
      </c>
      <c r="B400" s="72">
        <v>43052</v>
      </c>
      <c r="C400" s="71">
        <v>87832.5</v>
      </c>
      <c r="D400" s="71">
        <v>1123.26</v>
      </c>
      <c r="E400" s="71">
        <v>193.42</v>
      </c>
      <c r="F400" s="73">
        <v>9.9673975916285462E-2</v>
      </c>
      <c r="G400" s="73">
        <v>0.24467837553327043</v>
      </c>
      <c r="H400" s="73">
        <v>9.4190190643208549E-2</v>
      </c>
    </row>
    <row r="401" spans="1:8">
      <c r="A401" s="71" t="s">
        <v>752</v>
      </c>
      <c r="B401" s="72">
        <v>43053</v>
      </c>
      <c r="C401" s="71">
        <v>87949.8</v>
      </c>
      <c r="D401" s="71">
        <v>1118.32</v>
      </c>
      <c r="E401" s="71">
        <v>193.63</v>
      </c>
      <c r="F401" s="73">
        <v>0.12164271612873612</v>
      </c>
      <c r="G401" s="73">
        <v>0.2706016019996591</v>
      </c>
      <c r="H401" s="73">
        <v>0.10343059038067026</v>
      </c>
    </row>
    <row r="402" spans="1:8">
      <c r="A402" s="71" t="s">
        <v>753</v>
      </c>
      <c r="B402" s="72">
        <v>43054</v>
      </c>
      <c r="C402" s="71">
        <v>88005.9</v>
      </c>
      <c r="D402" s="71">
        <v>1111.1199999999999</v>
      </c>
      <c r="E402" s="71">
        <v>192.62</v>
      </c>
      <c r="F402" s="73">
        <v>0.11384787123769313</v>
      </c>
      <c r="G402" s="73">
        <v>0.29889319598426978</v>
      </c>
      <c r="H402" s="73">
        <v>0.11255830072343453</v>
      </c>
    </row>
    <row r="403" spans="1:8">
      <c r="A403" s="71" t="s">
        <v>754</v>
      </c>
      <c r="B403" s="72">
        <v>43057</v>
      </c>
      <c r="C403" s="71">
        <v>88202.3</v>
      </c>
      <c r="D403" s="71">
        <v>1126.1079999999999</v>
      </c>
      <c r="E403" s="71">
        <v>192.30799999999999</v>
      </c>
      <c r="F403" s="73">
        <v>0.11579979379747884</v>
      </c>
      <c r="G403" s="73">
        <v>0.32921465820268692</v>
      </c>
      <c r="H403" s="73">
        <v>0.11579924572091671</v>
      </c>
    </row>
    <row r="404" spans="1:8">
      <c r="A404" s="71" t="s">
        <v>755</v>
      </c>
      <c r="B404" s="72">
        <v>43059</v>
      </c>
      <c r="C404" s="71">
        <v>88261.2</v>
      </c>
      <c r="D404" s="71">
        <v>1136.0999999999999</v>
      </c>
      <c r="E404" s="71">
        <v>192.1</v>
      </c>
      <c r="F404" s="73">
        <v>0.11242162046343962</v>
      </c>
      <c r="G404" s="73">
        <v>0.35417659959950387</v>
      </c>
      <c r="H404" s="73">
        <v>0.1338684925038367</v>
      </c>
    </row>
    <row r="405" spans="1:8">
      <c r="A405" s="71" t="s">
        <v>735</v>
      </c>
      <c r="B405" s="72">
        <v>43060</v>
      </c>
      <c r="C405" s="71">
        <v>88774.6</v>
      </c>
      <c r="D405" s="71">
        <v>1150.98</v>
      </c>
      <c r="E405" s="71">
        <v>191.97</v>
      </c>
      <c r="F405" s="73">
        <v>0.12037932157271558</v>
      </c>
      <c r="G405" s="73">
        <v>0.36778809017338299</v>
      </c>
      <c r="H405" s="73">
        <v>0.1337034193586486</v>
      </c>
    </row>
    <row r="406" spans="1:8">
      <c r="A406" s="71" t="s">
        <v>760</v>
      </c>
      <c r="B406" s="72">
        <v>43061</v>
      </c>
      <c r="C406" s="71">
        <v>89339.1</v>
      </c>
      <c r="D406" s="71">
        <v>1156.67</v>
      </c>
      <c r="E406" s="71">
        <v>192.86</v>
      </c>
      <c r="F406" s="73">
        <v>0.12704558184598169</v>
      </c>
      <c r="G406" s="73">
        <v>0.36536622794074258</v>
      </c>
      <c r="H406" s="73">
        <v>0.12651869158878526</v>
      </c>
    </row>
    <row r="407" spans="1:8">
      <c r="A407" s="71" t="s">
        <v>761</v>
      </c>
      <c r="B407" s="72">
        <v>43064</v>
      </c>
      <c r="C407" s="71">
        <v>90469.5</v>
      </c>
      <c r="D407" s="71">
        <v>1151.585</v>
      </c>
      <c r="E407" s="71">
        <v>193.49</v>
      </c>
      <c r="F407" s="73">
        <v>0.14115915265910339</v>
      </c>
      <c r="G407" s="73">
        <v>0.33265249441634936</v>
      </c>
      <c r="H407" s="73">
        <v>9.4338555511566113E-2</v>
      </c>
    </row>
    <row r="408" spans="1:8">
      <c r="A408" s="71" t="s">
        <v>762</v>
      </c>
      <c r="B408" s="72">
        <v>43065</v>
      </c>
      <c r="C408" s="71">
        <v>90655.5</v>
      </c>
      <c r="D408" s="71">
        <v>1149.8900000000001</v>
      </c>
      <c r="E408" s="71">
        <v>193.7</v>
      </c>
      <c r="F408" s="73">
        <v>0.14292432194596749</v>
      </c>
      <c r="G408" s="73">
        <v>0.35696247344819465</v>
      </c>
      <c r="H408" s="73">
        <v>0.1441904424360565</v>
      </c>
    </row>
    <row r="409" spans="1:8">
      <c r="A409" s="71" t="s">
        <v>763</v>
      </c>
      <c r="B409" s="72">
        <v>43067</v>
      </c>
      <c r="C409" s="71">
        <v>91255.2</v>
      </c>
      <c r="D409" s="71">
        <v>1146.5</v>
      </c>
      <c r="E409" s="71">
        <v>193.31</v>
      </c>
      <c r="F409" s="73">
        <v>0.14939957528169701</v>
      </c>
      <c r="G409" s="73">
        <v>0.3371042043267829</v>
      </c>
      <c r="H409" s="73">
        <v>0.14283180608926993</v>
      </c>
    </row>
    <row r="410" spans="1:8">
      <c r="A410" s="71" t="s">
        <v>764</v>
      </c>
      <c r="B410" s="72">
        <v>43068</v>
      </c>
      <c r="C410" s="71">
        <v>91152.2</v>
      </c>
      <c r="D410" s="71">
        <v>1141.3800000000001</v>
      </c>
      <c r="E410" s="71">
        <v>194.04</v>
      </c>
      <c r="F410" s="73">
        <v>0.14822083602063829</v>
      </c>
      <c r="G410" s="73">
        <v>0.33351247780166382</v>
      </c>
      <c r="H410" s="73">
        <v>0.13753077734787178</v>
      </c>
    </row>
    <row r="411" spans="1:8">
      <c r="A411" s="71" t="s">
        <v>765</v>
      </c>
      <c r="B411" s="72">
        <v>43071</v>
      </c>
      <c r="C411" s="71">
        <v>91296.7</v>
      </c>
      <c r="D411" s="71">
        <v>1129.722</v>
      </c>
      <c r="E411" s="71">
        <v>193.62</v>
      </c>
      <c r="F411" s="73">
        <v>0.14778844727399831</v>
      </c>
      <c r="G411" s="73">
        <v>0.31792882599641836</v>
      </c>
      <c r="H411" s="73">
        <v>0.13982957304958266</v>
      </c>
    </row>
    <row r="412" spans="1:8">
      <c r="A412" s="71" t="s">
        <v>766</v>
      </c>
      <c r="B412" s="72">
        <v>43072</v>
      </c>
      <c r="C412" s="71">
        <v>90951.8</v>
      </c>
      <c r="D412" s="71">
        <v>1125.836</v>
      </c>
      <c r="E412" s="71">
        <v>193.48</v>
      </c>
      <c r="F412" s="73">
        <v>0.14223889463101846</v>
      </c>
      <c r="G412" s="73">
        <v>0.31274457218814855</v>
      </c>
      <c r="H412" s="73">
        <v>0.14060012969404001</v>
      </c>
    </row>
    <row r="413" spans="1:8">
      <c r="A413" s="71" t="s">
        <v>767</v>
      </c>
      <c r="B413" s="72">
        <v>43073</v>
      </c>
      <c r="C413" s="71">
        <v>90936.6</v>
      </c>
      <c r="D413" s="71">
        <v>1121.95</v>
      </c>
      <c r="E413" s="71">
        <v>194.72</v>
      </c>
      <c r="F413" s="73">
        <v>0.13644327693811187</v>
      </c>
      <c r="G413" s="73">
        <v>0.30691812177478539</v>
      </c>
      <c r="H413" s="73">
        <v>0.14595103578154434</v>
      </c>
    </row>
    <row r="414" spans="1:8">
      <c r="A414" s="71" t="s">
        <v>768</v>
      </c>
      <c r="B414" s="72">
        <v>43074</v>
      </c>
      <c r="C414" s="71">
        <v>91092.2</v>
      </c>
      <c r="D414" s="71">
        <v>1117.69</v>
      </c>
      <c r="E414" s="71">
        <v>194.17</v>
      </c>
      <c r="F414" s="73">
        <v>0.13781620508925929</v>
      </c>
      <c r="G414" s="73">
        <v>0.30652156124703378</v>
      </c>
      <c r="H414" s="73">
        <v>0.12643291409476953</v>
      </c>
    </row>
    <row r="415" spans="1:8">
      <c r="A415" s="71" t="s">
        <v>769</v>
      </c>
      <c r="B415" s="72">
        <v>43078</v>
      </c>
      <c r="C415" s="71">
        <v>91160.3</v>
      </c>
      <c r="D415" s="71">
        <v>1119.21</v>
      </c>
      <c r="E415" s="71">
        <v>194.482</v>
      </c>
      <c r="F415" s="73">
        <v>0.1385971420256622</v>
      </c>
      <c r="G415" s="73">
        <v>0.30944636840134776</v>
      </c>
      <c r="H415" s="73">
        <v>0.12423839528296421</v>
      </c>
    </row>
    <row r="416" spans="1:8">
      <c r="A416" s="71" t="s">
        <v>770</v>
      </c>
      <c r="B416" s="72">
        <v>43079</v>
      </c>
      <c r="C416" s="71">
        <v>91198.9</v>
      </c>
      <c r="D416" s="71">
        <v>1119.5899999999999</v>
      </c>
      <c r="E416" s="71">
        <v>194.56</v>
      </c>
      <c r="F416" s="73">
        <v>0.13883033720773419</v>
      </c>
      <c r="G416" s="73">
        <v>0.31104137147674971</v>
      </c>
      <c r="H416" s="73">
        <v>0.12377981863339693</v>
      </c>
    </row>
    <row r="417" spans="1:8">
      <c r="A417" s="71" t="s">
        <v>771</v>
      </c>
      <c r="B417" s="72">
        <v>43080</v>
      </c>
      <c r="C417" s="71">
        <v>91552.4</v>
      </c>
      <c r="D417" s="71">
        <v>1119.97</v>
      </c>
      <c r="E417" s="71">
        <v>194.74</v>
      </c>
      <c r="F417" s="73">
        <v>0.13264671132802586</v>
      </c>
      <c r="G417" s="73">
        <v>0.30003830572612578</v>
      </c>
      <c r="H417" s="73">
        <v>0.11554104370739537</v>
      </c>
    </row>
    <row r="418" spans="1:8">
      <c r="A418" s="71" t="s">
        <v>772</v>
      </c>
      <c r="B418" s="72">
        <v>43081</v>
      </c>
      <c r="C418" s="71">
        <v>92628.9</v>
      </c>
      <c r="D418" s="71">
        <v>1112.3699999999999</v>
      </c>
      <c r="E418" s="71">
        <v>195.72</v>
      </c>
      <c r="F418" s="73">
        <v>0.13876417478879177</v>
      </c>
      <c r="G418" s="73">
        <v>0.28210832055877622</v>
      </c>
      <c r="H418" s="73">
        <v>0.11903945111492287</v>
      </c>
    </row>
    <row r="419" spans="1:8">
      <c r="A419" s="71" t="s">
        <v>773</v>
      </c>
      <c r="B419" s="72">
        <v>43082</v>
      </c>
      <c r="C419" s="71">
        <v>93283.7</v>
      </c>
      <c r="D419" s="71">
        <v>1118.81</v>
      </c>
      <c r="E419" s="71">
        <v>196.51</v>
      </c>
      <c r="F419" s="73">
        <v>0.14810001169223574</v>
      </c>
      <c r="G419" s="73">
        <v>0.28541524009981734</v>
      </c>
      <c r="H419" s="73">
        <v>0.1166609842027504</v>
      </c>
    </row>
    <row r="420" spans="1:8">
      <c r="A420" s="71" t="s">
        <v>774</v>
      </c>
      <c r="B420" s="72">
        <v>43085</v>
      </c>
      <c r="C420" s="71">
        <v>94606.399999999994</v>
      </c>
      <c r="D420" s="71">
        <v>1125.758</v>
      </c>
      <c r="E420" s="71">
        <v>197.11</v>
      </c>
      <c r="F420" s="73">
        <v>0.16904971090837417</v>
      </c>
      <c r="G420" s="73">
        <v>0.29202331191740294</v>
      </c>
      <c r="H420" s="73">
        <v>0.11778382669842347</v>
      </c>
    </row>
    <row r="421" spans="1:8">
      <c r="A421" s="71" t="s">
        <v>775</v>
      </c>
      <c r="B421" s="72">
        <v>43086</v>
      </c>
      <c r="C421" s="71">
        <v>95600.7</v>
      </c>
      <c r="D421" s="71">
        <v>1128.0740000000001</v>
      </c>
      <c r="E421" s="71">
        <v>197.31</v>
      </c>
      <c r="F421" s="73">
        <v>0.18148809560590973</v>
      </c>
      <c r="G421" s="73">
        <v>0.29330688801247362</v>
      </c>
      <c r="H421" s="73">
        <v>0.11575435421850266</v>
      </c>
    </row>
    <row r="422" spans="1:8">
      <c r="A422" s="71" t="s">
        <v>776</v>
      </c>
      <c r="B422" s="72">
        <v>43087</v>
      </c>
      <c r="C422" s="71">
        <v>95477.4</v>
      </c>
      <c r="D422" s="71">
        <v>1130.3900000000001</v>
      </c>
      <c r="E422" s="71">
        <v>198.49</v>
      </c>
      <c r="F422" s="73">
        <v>0.18251153066835757</v>
      </c>
      <c r="G422" s="73">
        <v>0.28863429092567272</v>
      </c>
      <c r="H422" s="73">
        <v>0.1243344284581398</v>
      </c>
    </row>
    <row r="423" spans="1:8">
      <c r="A423" s="71" t="s">
        <v>777</v>
      </c>
      <c r="B423" s="72">
        <v>43088</v>
      </c>
      <c r="C423" s="71">
        <v>95590.6</v>
      </c>
      <c r="D423" s="71">
        <v>1132.2</v>
      </c>
      <c r="E423" s="71">
        <v>198.27</v>
      </c>
      <c r="F423" s="73">
        <v>0.18475873659578901</v>
      </c>
      <c r="G423" s="73">
        <v>0.29726385260552735</v>
      </c>
      <c r="H423" s="73">
        <v>0.12755914467697904</v>
      </c>
    </row>
    <row r="424" spans="1:8">
      <c r="A424" s="71" t="s">
        <v>778</v>
      </c>
      <c r="B424" s="72">
        <v>43089</v>
      </c>
      <c r="C424" s="71">
        <v>95508.6</v>
      </c>
      <c r="D424" s="71">
        <v>1132.8499999999999</v>
      </c>
      <c r="E424" s="71">
        <v>197.84</v>
      </c>
      <c r="F424" s="73">
        <v>0.18336988439950952</v>
      </c>
      <c r="G424" s="73">
        <v>0.32426448584146916</v>
      </c>
      <c r="H424" s="73">
        <v>0.12928820138135744</v>
      </c>
    </row>
    <row r="425" spans="1:8">
      <c r="A425" s="71" t="s">
        <v>787</v>
      </c>
      <c r="B425" s="72">
        <v>43092</v>
      </c>
      <c r="C425" s="71">
        <v>96816</v>
      </c>
      <c r="D425" s="71">
        <v>1137.806</v>
      </c>
      <c r="E425" s="71">
        <v>198.95</v>
      </c>
      <c r="F425" s="73">
        <v>0.2039829331290548</v>
      </c>
      <c r="G425" s="73">
        <v>0.33681811239176151</v>
      </c>
      <c r="H425" s="73">
        <v>0.14358797493820763</v>
      </c>
    </row>
    <row r="426" spans="1:8">
      <c r="A426" s="71" t="s">
        <v>788</v>
      </c>
      <c r="B426" s="72">
        <v>43093</v>
      </c>
      <c r="C426" s="71">
        <v>97529.3</v>
      </c>
      <c r="D426" s="71">
        <v>1139.4580000000001</v>
      </c>
      <c r="E426" s="71">
        <v>199.32</v>
      </c>
      <c r="F426" s="73">
        <v>0.21724929389548797</v>
      </c>
      <c r="G426" s="73">
        <v>0.33847599581820975</v>
      </c>
      <c r="H426" s="73">
        <v>0.14756174794173527</v>
      </c>
    </row>
    <row r="427" spans="1:8">
      <c r="A427" s="71" t="s">
        <v>789</v>
      </c>
      <c r="B427" s="72">
        <v>43094</v>
      </c>
      <c r="C427" s="71">
        <v>98358.399999999994</v>
      </c>
      <c r="D427" s="71">
        <v>1141.1099999999999</v>
      </c>
      <c r="E427" s="71">
        <v>199.36</v>
      </c>
      <c r="F427" s="73">
        <v>0.22564984423676004</v>
      </c>
      <c r="G427" s="73">
        <v>0.34063700553355969</v>
      </c>
      <c r="H427" s="73">
        <v>0.14911522277941103</v>
      </c>
    </row>
    <row r="428" spans="1:8">
      <c r="A428" s="71" t="s">
        <v>790</v>
      </c>
      <c r="B428" s="72">
        <v>43095</v>
      </c>
      <c r="C428" s="71">
        <v>98152.7</v>
      </c>
      <c r="D428" s="71">
        <v>1138.6300000000001</v>
      </c>
      <c r="E428" s="71">
        <v>199.05</v>
      </c>
      <c r="F428" s="73">
        <v>0.22444150037674082</v>
      </c>
      <c r="G428" s="73">
        <v>0.34599698795892864</v>
      </c>
      <c r="H428" s="73">
        <v>0.14802318539666071</v>
      </c>
    </row>
    <row r="429" spans="1:8">
      <c r="A429" s="71" t="s">
        <v>791</v>
      </c>
      <c r="B429" s="72">
        <v>43096</v>
      </c>
      <c r="C429" s="71">
        <v>97899.1</v>
      </c>
      <c r="D429" s="71">
        <v>1144.3900000000001</v>
      </c>
      <c r="E429" s="71">
        <v>199.98</v>
      </c>
      <c r="F429" s="73">
        <v>0.22528720670747671</v>
      </c>
      <c r="G429" s="73">
        <v>0.35560072684714661</v>
      </c>
      <c r="H429" s="73">
        <v>0.15361984424574548</v>
      </c>
    </row>
    <row r="430" spans="1:8">
      <c r="A430" s="71" t="s">
        <v>792</v>
      </c>
      <c r="B430" s="72">
        <v>43099</v>
      </c>
      <c r="C430" s="71">
        <v>97211.4</v>
      </c>
      <c r="D430" s="71">
        <v>1152.2860000000001</v>
      </c>
      <c r="E430" s="71">
        <v>202.23</v>
      </c>
      <c r="F430" s="73">
        <v>0.21565155408827441</v>
      </c>
      <c r="G430" s="73">
        <v>0.36777969018932866</v>
      </c>
      <c r="H430" s="73">
        <v>0.16835172453636837</v>
      </c>
    </row>
    <row r="431" spans="1:8">
      <c r="A431" s="71" t="s">
        <v>793</v>
      </c>
      <c r="B431" s="72">
        <v>43100</v>
      </c>
      <c r="C431" s="71">
        <v>95561.5</v>
      </c>
      <c r="D431" s="71">
        <v>1154.9179999999999</v>
      </c>
      <c r="E431" s="71">
        <v>202.98</v>
      </c>
      <c r="F431" s="73">
        <v>0.19750052631051318</v>
      </c>
      <c r="G431" s="73">
        <v>0.36731702696943147</v>
      </c>
      <c r="H431" s="73">
        <v>0.17031826568265673</v>
      </c>
    </row>
    <row r="432" spans="1:8">
      <c r="A432" s="71" t="s">
        <v>794</v>
      </c>
      <c r="B432" s="72">
        <v>43101</v>
      </c>
      <c r="C432" s="71">
        <v>96207.9</v>
      </c>
      <c r="D432" s="71">
        <v>1157.55</v>
      </c>
      <c r="E432" s="71">
        <v>202.91</v>
      </c>
      <c r="F432" s="73">
        <v>0.20724967938984928</v>
      </c>
      <c r="G432" s="73">
        <v>0.35993561878803537</v>
      </c>
      <c r="H432" s="73">
        <v>0.16347477064220173</v>
      </c>
    </row>
    <row r="433" spans="1:8">
      <c r="A433" s="71" t="s">
        <v>795</v>
      </c>
      <c r="B433" s="72">
        <v>43102</v>
      </c>
      <c r="C433" s="71">
        <v>96241.2</v>
      </c>
      <c r="D433" s="71">
        <v>1177.98</v>
      </c>
      <c r="E433" s="71">
        <v>203.77</v>
      </c>
      <c r="F433" s="73">
        <v>0.21078521411156093</v>
      </c>
      <c r="G433" s="73">
        <v>0.37357742537313432</v>
      </c>
      <c r="H433" s="73">
        <v>0.16200958029197077</v>
      </c>
    </row>
    <row r="434" spans="1:8">
      <c r="A434" s="71" t="s">
        <v>796</v>
      </c>
      <c r="B434" s="72">
        <v>43103</v>
      </c>
      <c r="C434" s="71">
        <v>95929.4</v>
      </c>
      <c r="D434" s="71">
        <v>1184.21</v>
      </c>
      <c r="E434" s="71">
        <v>203.83</v>
      </c>
      <c r="F434" s="73">
        <v>0.21589687690123704</v>
      </c>
      <c r="G434" s="73">
        <v>0.37740479679903238</v>
      </c>
      <c r="H434" s="73">
        <v>0.16023451730418947</v>
      </c>
    </row>
    <row r="435" spans="1:8">
      <c r="A435" s="71" t="s">
        <v>797</v>
      </c>
      <c r="B435" s="72">
        <v>43106</v>
      </c>
      <c r="C435" s="71">
        <v>96270.3</v>
      </c>
      <c r="D435" s="71">
        <v>1197.8</v>
      </c>
      <c r="E435" s="71">
        <v>206.8075</v>
      </c>
      <c r="F435" s="73">
        <v>0.21909131316252362</v>
      </c>
      <c r="G435" s="73">
        <v>0.38975263377732405</v>
      </c>
      <c r="H435" s="73">
        <v>0.17644632800500615</v>
      </c>
    </row>
    <row r="436" spans="1:8">
      <c r="A436" s="71" t="s">
        <v>798</v>
      </c>
      <c r="B436" s="72">
        <v>43107</v>
      </c>
      <c r="C436" s="71">
        <v>96234.5</v>
      </c>
      <c r="D436" s="71">
        <v>1202.33</v>
      </c>
      <c r="E436" s="71">
        <v>207.8</v>
      </c>
      <c r="F436" s="73">
        <v>0.21840962122564545</v>
      </c>
      <c r="G436" s="73">
        <v>0.38447100548109225</v>
      </c>
      <c r="H436" s="73">
        <v>0.18418053339411911</v>
      </c>
    </row>
    <row r="437" spans="1:8">
      <c r="A437" s="71" t="s">
        <v>799</v>
      </c>
      <c r="B437" s="72">
        <v>43108</v>
      </c>
      <c r="C437" s="71">
        <v>96332.5</v>
      </c>
      <c r="D437" s="71">
        <v>1206.8599999999999</v>
      </c>
      <c r="E437" s="71">
        <v>208.31</v>
      </c>
      <c r="F437" s="73">
        <v>0.21954847620530615</v>
      </c>
      <c r="G437" s="73">
        <v>0.38488725687073244</v>
      </c>
      <c r="H437" s="73">
        <v>0.18190070921985813</v>
      </c>
    </row>
    <row r="438" spans="1:8">
      <c r="A438" s="71" t="s">
        <v>800</v>
      </c>
      <c r="B438" s="72">
        <v>43109</v>
      </c>
      <c r="C438" s="71">
        <v>96149.2</v>
      </c>
      <c r="D438" s="71">
        <v>1205.1400000000001</v>
      </c>
      <c r="E438" s="71">
        <v>207.57</v>
      </c>
      <c r="F438" s="73">
        <v>0.21975731511610941</v>
      </c>
      <c r="G438" s="73">
        <v>0.37628990777073801</v>
      </c>
      <c r="H438" s="73">
        <v>0.16870064608758084</v>
      </c>
    </row>
    <row r="439" spans="1:8">
      <c r="A439" s="71" t="s">
        <v>801</v>
      </c>
      <c r="B439" s="72">
        <v>43110</v>
      </c>
      <c r="C439" s="71">
        <v>96185.9</v>
      </c>
      <c r="D439" s="71">
        <v>1197.53</v>
      </c>
      <c r="E439" s="71">
        <v>207.68</v>
      </c>
      <c r="F439" s="73">
        <v>0.22011609292508005</v>
      </c>
      <c r="G439" s="73">
        <v>0.36541921595545013</v>
      </c>
      <c r="H439" s="73">
        <v>0.16634842188026511</v>
      </c>
    </row>
    <row r="440" spans="1:8">
      <c r="A440" s="71" t="s">
        <v>802</v>
      </c>
      <c r="B440" s="72">
        <v>43113</v>
      </c>
      <c r="C440" s="71">
        <v>96627.5</v>
      </c>
      <c r="D440" s="71">
        <v>1205.396</v>
      </c>
      <c r="E440" s="71">
        <v>208.67750000000001</v>
      </c>
      <c r="F440" s="73">
        <v>0.22920893785102314</v>
      </c>
      <c r="G440" s="73">
        <v>0.37220071945721944</v>
      </c>
      <c r="H440" s="73">
        <v>0.17763826185101594</v>
      </c>
    </row>
    <row r="441" spans="1:8">
      <c r="A441" s="71" t="s">
        <v>803</v>
      </c>
      <c r="B441" s="72">
        <v>43114</v>
      </c>
      <c r="C441" s="71">
        <v>97228.6</v>
      </c>
      <c r="D441" s="71">
        <v>1208.018</v>
      </c>
      <c r="E441" s="71">
        <v>209.01</v>
      </c>
      <c r="F441" s="73">
        <v>0.23665895042100193</v>
      </c>
      <c r="G441" s="73">
        <v>0.36232900657471845</v>
      </c>
      <c r="H441" s="73">
        <v>0.18600692277137831</v>
      </c>
    </row>
    <row r="442" spans="1:8">
      <c r="A442" s="71" t="s">
        <v>804</v>
      </c>
      <c r="B442" s="72">
        <v>43115</v>
      </c>
      <c r="C442" s="71">
        <v>97944</v>
      </c>
      <c r="D442" s="71">
        <v>1210.6400000000001</v>
      </c>
      <c r="E442" s="71">
        <v>209.14</v>
      </c>
      <c r="F442" s="73">
        <v>0.24174339027488645</v>
      </c>
      <c r="G442" s="73">
        <v>0.36309080141146066</v>
      </c>
      <c r="H442" s="73">
        <v>0.18006517047297965</v>
      </c>
    </row>
    <row r="443" spans="1:8">
      <c r="A443" s="71" t="s">
        <v>805</v>
      </c>
      <c r="B443" s="72">
        <v>43116</v>
      </c>
      <c r="C443" s="71">
        <v>98596.9</v>
      </c>
      <c r="D443" s="71">
        <v>1217.8699999999999</v>
      </c>
      <c r="E443" s="71">
        <v>210.79</v>
      </c>
      <c r="F443" s="73">
        <v>0.24690666369895231</v>
      </c>
      <c r="G443" s="73">
        <v>0.37049673994017773</v>
      </c>
      <c r="H443" s="73">
        <v>0.18714800630772688</v>
      </c>
    </row>
    <row r="444" spans="1:8">
      <c r="A444" s="71" t="s">
        <v>806</v>
      </c>
      <c r="B444" s="72">
        <v>43117</v>
      </c>
      <c r="C444" s="71">
        <v>98923.5</v>
      </c>
      <c r="D444" s="71">
        <v>1222.6199999999999</v>
      </c>
      <c r="E444" s="71">
        <v>211.8</v>
      </c>
      <c r="F444" s="73">
        <v>0.25086300424104957</v>
      </c>
      <c r="G444" s="73">
        <v>0.37510544252117262</v>
      </c>
      <c r="H444" s="73">
        <v>0.20136131593874085</v>
      </c>
    </row>
    <row r="445" spans="1:8">
      <c r="A445" s="71" t="s">
        <v>807</v>
      </c>
      <c r="B445" s="72">
        <v>43120</v>
      </c>
      <c r="C445" s="71">
        <v>98817.2</v>
      </c>
      <c r="D445" s="71">
        <v>1236.8699999999999</v>
      </c>
      <c r="E445" s="71">
        <v>214.83</v>
      </c>
      <c r="F445" s="73">
        <v>0.24642660733295996</v>
      </c>
      <c r="G445" s="73">
        <v>0.38217841697676747</v>
      </c>
      <c r="H445" s="73">
        <v>0.21071911632101004</v>
      </c>
    </row>
    <row r="446" spans="1:8">
      <c r="A446" s="71" t="s">
        <v>814</v>
      </c>
      <c r="B446" s="72">
        <v>43121</v>
      </c>
      <c r="C446" s="71">
        <v>98221</v>
      </c>
      <c r="D446" s="71">
        <v>1235.3240000000001</v>
      </c>
      <c r="E446" s="71">
        <v>211.58</v>
      </c>
      <c r="F446" s="73">
        <v>0.23731768582881307</v>
      </c>
      <c r="G446" s="73">
        <v>0.37580772700442155</v>
      </c>
      <c r="H446" s="73">
        <v>0.18985490945900363</v>
      </c>
    </row>
    <row r="447" spans="1:8">
      <c r="A447" s="71" t="s">
        <v>815</v>
      </c>
      <c r="B447" s="72">
        <v>43122</v>
      </c>
      <c r="C447" s="71">
        <v>98628.4</v>
      </c>
      <c r="D447" s="71">
        <v>1238.5</v>
      </c>
      <c r="E447" s="71">
        <v>211.39</v>
      </c>
      <c r="F447" s="73">
        <v>0.24520431378193219</v>
      </c>
      <c r="G447" s="73">
        <v>0.37543867442583623</v>
      </c>
      <c r="H447" s="73">
        <v>0.18688414137727749</v>
      </c>
    </row>
    <row r="448" spans="1:8">
      <c r="A448" s="71" t="s">
        <v>816</v>
      </c>
      <c r="B448" s="72">
        <v>43123</v>
      </c>
      <c r="C448" s="71">
        <v>99224.7</v>
      </c>
      <c r="D448" s="71">
        <v>1252.3900000000001</v>
      </c>
      <c r="E448" s="71">
        <v>212.79</v>
      </c>
      <c r="F448" s="73">
        <v>0.25255245020071193</v>
      </c>
      <c r="G448" s="73">
        <v>0.38955275216633956</v>
      </c>
      <c r="H448" s="73">
        <v>0.19410774410774412</v>
      </c>
    </row>
    <row r="449" spans="1:8">
      <c r="A449" s="71" t="s">
        <v>817</v>
      </c>
      <c r="B449" s="72">
        <v>43124</v>
      </c>
      <c r="C449" s="71">
        <v>99522.1</v>
      </c>
      <c r="D449" s="71">
        <v>1258.75</v>
      </c>
      <c r="E449" s="71">
        <v>213.05</v>
      </c>
      <c r="F449" s="73">
        <v>0.25558548386079361</v>
      </c>
      <c r="G449" s="73">
        <v>0.39529341343915592</v>
      </c>
      <c r="H449" s="73">
        <v>0.18949249064820495</v>
      </c>
    </row>
    <row r="450" spans="1:8">
      <c r="A450" s="71" t="s">
        <v>818</v>
      </c>
      <c r="B450" s="72">
        <v>43127</v>
      </c>
      <c r="C450" s="71">
        <v>99355.5</v>
      </c>
      <c r="D450" s="71">
        <v>1264.288</v>
      </c>
      <c r="E450" s="71">
        <v>214.29499999999999</v>
      </c>
      <c r="F450" s="73">
        <v>0.26973345380330249</v>
      </c>
      <c r="G450" s="73">
        <v>0.39142225108129813</v>
      </c>
      <c r="H450" s="73">
        <v>0.18362330847832076</v>
      </c>
    </row>
    <row r="451" spans="1:8">
      <c r="A451" s="71" t="s">
        <v>819</v>
      </c>
      <c r="B451" s="72">
        <v>43128</v>
      </c>
      <c r="C451" s="71">
        <v>99414.5</v>
      </c>
      <c r="D451" s="71">
        <v>1266.134</v>
      </c>
      <c r="E451" s="71">
        <v>214.71</v>
      </c>
      <c r="F451" s="73">
        <v>0.27374469884303454</v>
      </c>
      <c r="G451" s="73">
        <v>0.38806130503420455</v>
      </c>
      <c r="H451" s="73">
        <v>0.19124500665778954</v>
      </c>
    </row>
    <row r="452" spans="1:8">
      <c r="A452" s="71" t="s">
        <v>820</v>
      </c>
      <c r="B452" s="72">
        <v>43129</v>
      </c>
      <c r="C452" s="71">
        <v>99046.1</v>
      </c>
      <c r="D452" s="71">
        <v>1267.98</v>
      </c>
      <c r="E452" s="71">
        <v>214.12</v>
      </c>
      <c r="F452" s="73">
        <v>0.27449330301708441</v>
      </c>
      <c r="G452" s="73">
        <v>0.38923522928220988</v>
      </c>
      <c r="H452" s="73">
        <v>0.18634254449754128</v>
      </c>
    </row>
    <row r="453" spans="1:8">
      <c r="A453" s="71" t="s">
        <v>821</v>
      </c>
      <c r="B453" s="72">
        <v>43130</v>
      </c>
      <c r="C453" s="71">
        <v>98557.8</v>
      </c>
      <c r="D453" s="71">
        <v>1247.6300000000001</v>
      </c>
      <c r="E453" s="71">
        <v>212.48</v>
      </c>
      <c r="F453" s="73">
        <v>0.26832099429525935</v>
      </c>
      <c r="G453" s="73">
        <v>0.36666067845030814</v>
      </c>
      <c r="H453" s="73">
        <v>0.17671817023868863</v>
      </c>
    </row>
    <row r="454" spans="1:8">
      <c r="A454" s="71" t="s">
        <v>822</v>
      </c>
      <c r="B454" s="72">
        <v>43131</v>
      </c>
      <c r="C454" s="71">
        <v>98133.5</v>
      </c>
      <c r="D454" s="71">
        <v>1254.5899999999999</v>
      </c>
      <c r="E454" s="71">
        <v>212.44</v>
      </c>
      <c r="F454" s="73">
        <v>0.25874471212677053</v>
      </c>
      <c r="G454" s="73">
        <v>0.37400475309115189</v>
      </c>
      <c r="H454" s="73">
        <v>0.17688770705224099</v>
      </c>
    </row>
    <row r="455" spans="1:8">
      <c r="A455" s="71" t="s">
        <v>823</v>
      </c>
      <c r="B455" s="72">
        <v>43134</v>
      </c>
      <c r="C455" s="71">
        <v>97718.8</v>
      </c>
      <c r="D455" s="71">
        <v>1227.44</v>
      </c>
      <c r="E455" s="71">
        <v>211.5025</v>
      </c>
      <c r="F455" s="73">
        <v>0.25320036832129111</v>
      </c>
      <c r="G455" s="73">
        <v>0.34997745344962228</v>
      </c>
      <c r="H455" s="73">
        <v>0.18006193159627304</v>
      </c>
    </row>
    <row r="456" spans="1:8">
      <c r="A456" s="71" t="s">
        <v>824</v>
      </c>
      <c r="B456" s="72">
        <v>43135</v>
      </c>
      <c r="C456" s="71">
        <v>97808.1</v>
      </c>
      <c r="D456" s="71">
        <v>1218.3900000000001</v>
      </c>
      <c r="E456" s="71">
        <v>211.19</v>
      </c>
      <c r="F456" s="73">
        <v>0.26342732471397645</v>
      </c>
      <c r="G456" s="73">
        <v>0.33449069003285881</v>
      </c>
      <c r="H456" s="73">
        <v>0.17510572000890279</v>
      </c>
    </row>
    <row r="457" spans="1:8">
      <c r="A457" s="71" t="s">
        <v>825</v>
      </c>
      <c r="B457" s="72">
        <v>43136</v>
      </c>
      <c r="C457" s="71">
        <v>98033.5</v>
      </c>
      <c r="D457" s="71">
        <v>1209.3399999999999</v>
      </c>
      <c r="E457" s="71">
        <v>209.51</v>
      </c>
      <c r="F457" s="73">
        <v>0.27605085277452734</v>
      </c>
      <c r="G457" s="73">
        <v>0.31593895063515087</v>
      </c>
      <c r="H457" s="73">
        <v>0.161009670000831</v>
      </c>
    </row>
    <row r="458" spans="1:8">
      <c r="A458" s="71" t="s">
        <v>826</v>
      </c>
      <c r="B458" s="72">
        <v>43137</v>
      </c>
      <c r="C458" s="71">
        <v>97927.5</v>
      </c>
      <c r="D458" s="71">
        <v>1176.18</v>
      </c>
      <c r="E458" s="71">
        <v>205.7</v>
      </c>
      <c r="F458" s="73">
        <v>0.27815991437819787</v>
      </c>
      <c r="G458" s="73">
        <v>0.27707949689030964</v>
      </c>
      <c r="H458" s="73">
        <v>0.1383508577753183</v>
      </c>
    </row>
    <row r="459" spans="1:8">
      <c r="A459" s="71" t="s">
        <v>827</v>
      </c>
      <c r="B459" s="72">
        <v>43138</v>
      </c>
      <c r="C459" s="71">
        <v>98299.7</v>
      </c>
      <c r="D459" s="71">
        <v>1173.3800000000001</v>
      </c>
      <c r="E459" s="71">
        <v>207.12</v>
      </c>
      <c r="F459" s="73">
        <v>0.28196878663827118</v>
      </c>
      <c r="G459" s="73">
        <v>0.27128137899652227</v>
      </c>
      <c r="H459" s="73">
        <v>0.14241588527302818</v>
      </c>
    </row>
    <row r="460" spans="1:8">
      <c r="A460" s="71" t="s">
        <v>828</v>
      </c>
      <c r="B460" s="72">
        <v>43141</v>
      </c>
      <c r="C460" s="71">
        <v>97782.7</v>
      </c>
      <c r="D460" s="71">
        <v>1161.374</v>
      </c>
      <c r="E460" s="71">
        <v>206.82599999999999</v>
      </c>
      <c r="F460" s="73">
        <v>0.27377615090013796</v>
      </c>
      <c r="G460" s="73">
        <v>0.26263752989780387</v>
      </c>
      <c r="H460" s="73">
        <v>0.14604089322325042</v>
      </c>
    </row>
    <row r="461" spans="1:8">
      <c r="A461" s="71" t="s">
        <v>829</v>
      </c>
      <c r="B461" s="72">
        <v>43143</v>
      </c>
      <c r="C461" s="71">
        <v>97924.7</v>
      </c>
      <c r="D461" s="71">
        <v>1153.3699999999999</v>
      </c>
      <c r="E461" s="71">
        <v>206.63</v>
      </c>
      <c r="F461" s="73">
        <v>0.27518074611161447</v>
      </c>
      <c r="G461" s="73">
        <v>0.25137791858345615</v>
      </c>
      <c r="H461" s="73">
        <v>0.14387732506643047</v>
      </c>
    </row>
    <row r="462" spans="1:8">
      <c r="A462" s="71" t="s">
        <v>830</v>
      </c>
      <c r="B462" s="72">
        <v>43144</v>
      </c>
      <c r="C462" s="71">
        <v>98103.3</v>
      </c>
      <c r="D462" s="71">
        <v>1164.49</v>
      </c>
      <c r="E462" s="71">
        <v>207.16</v>
      </c>
      <c r="F462" s="73">
        <v>0.27710735151685562</v>
      </c>
      <c r="G462" s="73">
        <v>0.25221788025489755</v>
      </c>
      <c r="H462" s="73">
        <v>0.14590737488418393</v>
      </c>
    </row>
    <row r="463" spans="1:8">
      <c r="A463" s="71" t="s">
        <v>831</v>
      </c>
      <c r="B463" s="72">
        <v>43145</v>
      </c>
      <c r="C463" s="71">
        <v>98347.9</v>
      </c>
      <c r="D463" s="71">
        <v>1185.33</v>
      </c>
      <c r="E463" s="71">
        <v>207.68</v>
      </c>
      <c r="F463" s="73">
        <v>0.28010990827527049</v>
      </c>
      <c r="G463" s="73">
        <v>0.27086424730029934</v>
      </c>
      <c r="H463" s="73">
        <v>0.14848199966819653</v>
      </c>
    </row>
    <row r="464" spans="1:8">
      <c r="A464" s="71" t="s">
        <v>832</v>
      </c>
      <c r="B464" s="72">
        <v>43148</v>
      </c>
      <c r="C464" s="71">
        <v>98429.6</v>
      </c>
      <c r="D464" s="71">
        <v>1194.7560000000001</v>
      </c>
      <c r="E464" s="71">
        <v>209.08250000000001</v>
      </c>
      <c r="F464" s="73">
        <v>0.27871335684730858</v>
      </c>
      <c r="G464" s="73">
        <v>0.27719920893687533</v>
      </c>
      <c r="H464" s="73">
        <v>0.15152558242000347</v>
      </c>
    </row>
    <row r="465" spans="1:8">
      <c r="A465" s="71" t="s">
        <v>833</v>
      </c>
      <c r="B465" s="72">
        <v>43149</v>
      </c>
      <c r="C465" s="71">
        <v>98311.6</v>
      </c>
      <c r="D465" s="71">
        <v>1197.8979999999999</v>
      </c>
      <c r="E465" s="71">
        <v>209.55</v>
      </c>
      <c r="F465" s="73">
        <v>0.27677070968646844</v>
      </c>
      <c r="G465" s="73">
        <v>0.28243619390202102</v>
      </c>
      <c r="H465" s="73">
        <v>0.15786274726489125</v>
      </c>
    </row>
    <row r="466" spans="1:8">
      <c r="A466" s="71" t="s">
        <v>834</v>
      </c>
      <c r="B466" s="72">
        <v>43150</v>
      </c>
      <c r="C466" s="71">
        <v>98148.5</v>
      </c>
      <c r="D466" s="71">
        <v>1201.04</v>
      </c>
      <c r="E466" s="71">
        <v>210.74</v>
      </c>
      <c r="F466" s="73">
        <v>0.27152327318282099</v>
      </c>
      <c r="G466" s="73">
        <v>0.27528722206884826</v>
      </c>
      <c r="H466" s="73">
        <v>0.1634095175002761</v>
      </c>
    </row>
    <row r="467" spans="1:8">
      <c r="A467" s="71" t="s">
        <v>842</v>
      </c>
      <c r="B467" s="72">
        <v>43152</v>
      </c>
      <c r="C467" s="71">
        <v>98157.3</v>
      </c>
      <c r="D467" s="71">
        <v>1209.67</v>
      </c>
      <c r="E467" s="71">
        <v>209.88</v>
      </c>
      <c r="F467" s="73">
        <v>0.26492833035434682</v>
      </c>
      <c r="G467" s="73">
        <v>0.25369994196169476</v>
      </c>
      <c r="H467" s="73">
        <v>0.15559960356788904</v>
      </c>
    </row>
    <row r="468" spans="1:8">
      <c r="A468" s="71" t="s">
        <v>843</v>
      </c>
      <c r="B468" s="72">
        <v>43155</v>
      </c>
      <c r="C468" s="71">
        <v>98176.9</v>
      </c>
      <c r="D468" s="71">
        <v>1216.5160000000001</v>
      </c>
      <c r="E468" s="71">
        <v>209.25</v>
      </c>
      <c r="F468" s="73">
        <v>0.26421156188754358</v>
      </c>
      <c r="G468" s="73">
        <v>0.28974788490490022</v>
      </c>
      <c r="H468" s="73">
        <v>0.1487784792753224</v>
      </c>
    </row>
    <row r="469" spans="1:8">
      <c r="A469" s="71" t="s">
        <v>844</v>
      </c>
      <c r="B469" s="72">
        <v>43156</v>
      </c>
      <c r="C469" s="71">
        <v>98080.2</v>
      </c>
      <c r="D469" s="71">
        <v>1218.798</v>
      </c>
      <c r="E469" s="71">
        <v>209.04</v>
      </c>
      <c r="F469" s="73">
        <v>0.26232267928986763</v>
      </c>
      <c r="G469" s="73">
        <v>0.29167426185379086</v>
      </c>
      <c r="H469" s="73">
        <v>0.15396080596190997</v>
      </c>
    </row>
    <row r="470" spans="1:8">
      <c r="A470" s="71" t="s">
        <v>845</v>
      </c>
      <c r="B470" s="72">
        <v>43157</v>
      </c>
      <c r="C470" s="71">
        <v>98098.5</v>
      </c>
      <c r="D470" s="71">
        <v>1221.08</v>
      </c>
      <c r="E470" s="71">
        <v>209.03</v>
      </c>
      <c r="F470" s="73">
        <v>0.26090292827010741</v>
      </c>
      <c r="G470" s="73">
        <v>0.2912736347870224</v>
      </c>
      <c r="H470" s="73">
        <v>0.15409673144876312</v>
      </c>
    </row>
    <row r="471" spans="1:8">
      <c r="A471" s="71" t="s">
        <v>846</v>
      </c>
      <c r="B471" s="72">
        <v>43158</v>
      </c>
      <c r="C471" s="71">
        <v>98100.800000000003</v>
      </c>
      <c r="D471" s="71">
        <v>1212.33</v>
      </c>
      <c r="E471" s="71">
        <v>209.22</v>
      </c>
      <c r="F471" s="73">
        <v>0.26017120718535813</v>
      </c>
      <c r="G471" s="73">
        <v>0.27486198012513796</v>
      </c>
      <c r="H471" s="73">
        <v>0.15133171912832921</v>
      </c>
    </row>
    <row r="472" spans="1:8">
      <c r="A472" s="71" t="s">
        <v>847</v>
      </c>
      <c r="B472" s="72">
        <v>43159</v>
      </c>
      <c r="C472" s="71">
        <v>97961.7</v>
      </c>
      <c r="D472" s="71">
        <v>1195.19</v>
      </c>
      <c r="E472" s="71">
        <v>207.42</v>
      </c>
      <c r="F472" s="73">
        <v>0.25812094241846295</v>
      </c>
      <c r="G472" s="73">
        <v>0.26532440089267939</v>
      </c>
      <c r="H472" s="73">
        <v>0.14232214894466555</v>
      </c>
    </row>
    <row r="473" spans="1:8">
      <c r="A473" s="71" t="s">
        <v>848</v>
      </c>
      <c r="B473" s="72">
        <v>43162</v>
      </c>
      <c r="C473" s="71">
        <v>97388.7</v>
      </c>
      <c r="D473" s="71">
        <v>1183.748</v>
      </c>
      <c r="E473" s="71">
        <v>207.3075</v>
      </c>
      <c r="F473" s="73">
        <v>0.25541832582014501</v>
      </c>
      <c r="G473" s="73">
        <v>0.25603801172693186</v>
      </c>
      <c r="H473" s="73">
        <v>0.14200132209552141</v>
      </c>
    </row>
    <row r="474" spans="1:8">
      <c r="A474" s="71" t="s">
        <v>849</v>
      </c>
      <c r="B474" s="72">
        <v>43163</v>
      </c>
      <c r="C474" s="71">
        <v>97354.3</v>
      </c>
      <c r="D474" s="71">
        <v>1179.934</v>
      </c>
      <c r="E474" s="71">
        <v>207.27</v>
      </c>
      <c r="F474" s="73">
        <v>0.25471609355244906</v>
      </c>
      <c r="G474" s="73">
        <v>0.25482176280415159</v>
      </c>
      <c r="H474" s="73">
        <v>0.14678543764523622</v>
      </c>
    </row>
    <row r="475" spans="1:8">
      <c r="A475" s="71" t="s">
        <v>850</v>
      </c>
      <c r="B475" s="72">
        <v>43164</v>
      </c>
      <c r="C475" s="71">
        <v>97182.6</v>
      </c>
      <c r="D475" s="71">
        <v>1176.1199999999999</v>
      </c>
      <c r="E475" s="71">
        <v>206.73</v>
      </c>
      <c r="F475" s="73">
        <v>0.25231597517083904</v>
      </c>
      <c r="G475" s="73">
        <v>0.25604194922947121</v>
      </c>
      <c r="H475" s="73">
        <v>0.15035334705915071</v>
      </c>
    </row>
    <row r="476" spans="1:8">
      <c r="A476" s="71" t="s">
        <v>851</v>
      </c>
      <c r="B476" s="72">
        <v>43165</v>
      </c>
      <c r="C476" s="71">
        <v>96991</v>
      </c>
      <c r="D476" s="71">
        <v>1193.93</v>
      </c>
      <c r="E476" s="71">
        <v>206.95</v>
      </c>
      <c r="F476" s="73">
        <v>0.25189738135558226</v>
      </c>
      <c r="G476" s="73">
        <v>0.27220902106620359</v>
      </c>
      <c r="H476" s="73">
        <v>0.15795658012533575</v>
      </c>
    </row>
    <row r="477" spans="1:8">
      <c r="A477" s="71" t="s">
        <v>852</v>
      </c>
      <c r="B477" s="72">
        <v>43166</v>
      </c>
      <c r="C477" s="71">
        <v>96860.3</v>
      </c>
      <c r="D477" s="71">
        <v>1189.2</v>
      </c>
      <c r="E477" s="71">
        <v>205.48</v>
      </c>
      <c r="F477" s="73">
        <v>0.25572275138037015</v>
      </c>
      <c r="G477" s="73">
        <v>0.27045852741335841</v>
      </c>
      <c r="H477" s="73">
        <v>0.14631595096302696</v>
      </c>
    </row>
    <row r="478" spans="1:8">
      <c r="A478" s="71" t="s">
        <v>853</v>
      </c>
      <c r="B478" s="72">
        <v>43169</v>
      </c>
      <c r="C478" s="71">
        <v>96594.5</v>
      </c>
      <c r="D478" s="71">
        <v>1209</v>
      </c>
      <c r="E478" s="71">
        <v>207.28749999999999</v>
      </c>
      <c r="F478" s="73">
        <v>0.2582831923654596</v>
      </c>
      <c r="G478" s="73">
        <v>0.29273013055611985</v>
      </c>
      <c r="H478" s="73">
        <v>0.15525553140500459</v>
      </c>
    </row>
    <row r="479" spans="1:8">
      <c r="A479" s="71" t="s">
        <v>854</v>
      </c>
      <c r="B479" s="72">
        <v>43170</v>
      </c>
      <c r="C479" s="71">
        <v>96028.4</v>
      </c>
      <c r="D479" s="71">
        <v>1215.5999999999999</v>
      </c>
      <c r="E479" s="71">
        <v>207.89</v>
      </c>
      <c r="F479" s="73">
        <v>0.25053750698335842</v>
      </c>
      <c r="G479" s="73">
        <v>0.30091393591746751</v>
      </c>
      <c r="H479" s="73">
        <v>0.15078881815665635</v>
      </c>
    </row>
    <row r="480" spans="1:8">
      <c r="A480" s="71" t="s">
        <v>855</v>
      </c>
      <c r="B480" s="72">
        <v>43171</v>
      </c>
      <c r="C480" s="71">
        <v>96194.4</v>
      </c>
      <c r="D480" s="71">
        <v>1222.2</v>
      </c>
      <c r="E480" s="71">
        <v>210.28</v>
      </c>
      <c r="F480" s="73">
        <v>0.25252472643371648</v>
      </c>
      <c r="G480" s="73">
        <v>0.30507207688200744</v>
      </c>
      <c r="H480" s="73">
        <v>0.16376113786042401</v>
      </c>
    </row>
    <row r="481" spans="1:8">
      <c r="A481" s="71" t="s">
        <v>856</v>
      </c>
      <c r="B481" s="72">
        <v>43172</v>
      </c>
      <c r="C481" s="71">
        <v>96314.1</v>
      </c>
      <c r="D481" s="71">
        <v>1223.83</v>
      </c>
      <c r="E481" s="71">
        <v>209.83</v>
      </c>
      <c r="F481" s="73">
        <v>0.26254792850541731</v>
      </c>
      <c r="G481" s="73">
        <v>0.30904909616001697</v>
      </c>
      <c r="H481" s="73">
        <v>0.16449303512958546</v>
      </c>
    </row>
    <row r="482" spans="1:8">
      <c r="A482" s="71" t="s">
        <v>857</v>
      </c>
      <c r="B482" s="72">
        <v>43173</v>
      </c>
      <c r="C482" s="71">
        <v>95525.9</v>
      </c>
      <c r="D482" s="71">
        <v>1218.7</v>
      </c>
      <c r="E482" s="71">
        <v>208.5</v>
      </c>
      <c r="F482" s="73">
        <v>0.25172179737825529</v>
      </c>
      <c r="G482" s="73">
        <v>0.30055706144750616</v>
      </c>
      <c r="H482" s="73">
        <v>0.15962180200222464</v>
      </c>
    </row>
    <row r="483" spans="1:8">
      <c r="A483" s="71" t="s">
        <v>858</v>
      </c>
      <c r="B483" s="72">
        <v>43176</v>
      </c>
      <c r="C483" s="71">
        <v>95577.3</v>
      </c>
      <c r="D483" s="71">
        <v>1209.634</v>
      </c>
      <c r="E483" s="71">
        <v>207.1875</v>
      </c>
      <c r="F483" s="73">
        <v>0.25217545100813576</v>
      </c>
      <c r="G483" s="73">
        <v>0.28989101921559435</v>
      </c>
      <c r="H483" s="73">
        <v>0.15315578560694609</v>
      </c>
    </row>
    <row r="484" spans="1:8">
      <c r="A484" s="71" t="s">
        <v>859</v>
      </c>
      <c r="B484" s="72">
        <v>43177</v>
      </c>
      <c r="C484" s="71">
        <v>95819.6</v>
      </c>
      <c r="D484" s="71">
        <v>1206.6120000000001</v>
      </c>
      <c r="E484" s="71">
        <v>206.75</v>
      </c>
      <c r="F484" s="73">
        <v>0.25530052926688684</v>
      </c>
      <c r="G484" s="73">
        <v>0.28568140649973373</v>
      </c>
      <c r="H484" s="73">
        <v>0.14931346934237588</v>
      </c>
    </row>
    <row r="485" spans="1:8">
      <c r="A485" s="71" t="s">
        <v>860</v>
      </c>
      <c r="B485" s="72">
        <v>43178</v>
      </c>
      <c r="C485" s="71">
        <v>96289.9</v>
      </c>
      <c r="D485" s="71">
        <v>1203.5899999999999</v>
      </c>
      <c r="E485" s="71">
        <v>206.42</v>
      </c>
      <c r="F485" s="73">
        <v>0.25640861702266471</v>
      </c>
      <c r="G485" s="73">
        <v>0.28045575922635813</v>
      </c>
      <c r="H485" s="73">
        <v>0.14875619121820916</v>
      </c>
    </row>
    <row r="486" spans="1:8">
      <c r="A486" s="71" t="s">
        <v>879</v>
      </c>
      <c r="B486" s="72">
        <v>43184</v>
      </c>
      <c r="C486" s="71">
        <v>96425.9</v>
      </c>
      <c r="D486" s="71">
        <v>1185.32428571429</v>
      </c>
      <c r="E486" s="71">
        <v>206.64</v>
      </c>
      <c r="F486" s="73">
        <v>0.25656162078972722</v>
      </c>
      <c r="G486" s="73">
        <v>0.2562789190629664</v>
      </c>
      <c r="H486" s="73">
        <v>0.14998052201012846</v>
      </c>
    </row>
    <row r="487" spans="1:8">
      <c r="A487" s="71" t="s">
        <v>880</v>
      </c>
      <c r="B487" s="72">
        <v>43185</v>
      </c>
      <c r="C487" s="71">
        <v>96489.7</v>
      </c>
      <c r="D487" s="71">
        <v>1182.28</v>
      </c>
      <c r="E487" s="71">
        <v>207.17</v>
      </c>
      <c r="F487" s="73">
        <v>0.24938106953256511</v>
      </c>
      <c r="G487" s="73">
        <v>0.23906641374178617</v>
      </c>
      <c r="H487" s="73">
        <v>0.15293004619066175</v>
      </c>
    </row>
    <row r="488" spans="1:8">
      <c r="A488" s="71" t="s">
        <v>881</v>
      </c>
      <c r="B488" s="72">
        <v>43186</v>
      </c>
      <c r="C488" s="71">
        <v>96596.6</v>
      </c>
      <c r="D488" s="71">
        <v>1185.18</v>
      </c>
      <c r="E488" s="71">
        <v>208.05</v>
      </c>
      <c r="F488" s="73">
        <v>0.2466361578508578</v>
      </c>
      <c r="G488" s="73">
        <v>0.23198090113252223</v>
      </c>
      <c r="H488" s="73">
        <v>0.13323165749768506</v>
      </c>
    </row>
    <row r="489" spans="1:8">
      <c r="A489" s="71" t="s">
        <v>882</v>
      </c>
      <c r="B489" s="72">
        <v>43187</v>
      </c>
      <c r="C489" s="71">
        <v>96938.8</v>
      </c>
      <c r="D489" s="71">
        <v>1162.67</v>
      </c>
      <c r="E489" s="71">
        <v>207.02</v>
      </c>
      <c r="F489" s="73">
        <v>0.25077642255967203</v>
      </c>
      <c r="G489" s="73">
        <v>0.20626335233388704</v>
      </c>
      <c r="H489" s="73">
        <v>0.12523100336993154</v>
      </c>
    </row>
    <row r="490" spans="1:8">
      <c r="A490" s="71" t="s">
        <v>883</v>
      </c>
      <c r="B490" s="72">
        <v>43193</v>
      </c>
      <c r="C490" s="71">
        <v>97086.1</v>
      </c>
      <c r="D490" s="71">
        <v>1170.1500000000001</v>
      </c>
      <c r="E490" s="71">
        <v>207.98</v>
      </c>
      <c r="F490" s="73">
        <v>0.25234735879406589</v>
      </c>
      <c r="G490" s="73">
        <v>0.21169916434540403</v>
      </c>
      <c r="H490" s="73">
        <v>0.13167918163020986</v>
      </c>
    </row>
    <row r="491" spans="1:8">
      <c r="A491" s="71" t="s">
        <v>884</v>
      </c>
      <c r="B491" s="72">
        <v>43194</v>
      </c>
      <c r="C491" s="71">
        <v>97150.5</v>
      </c>
      <c r="D491" s="71">
        <v>1155.6400000000001</v>
      </c>
      <c r="E491" s="71">
        <v>207.24</v>
      </c>
      <c r="F491" s="73">
        <v>0.25277084663146288</v>
      </c>
      <c r="G491" s="73">
        <v>0.19098853986313791</v>
      </c>
      <c r="H491" s="73">
        <v>0.12881965248651883</v>
      </c>
    </row>
    <row r="492" spans="1:8">
      <c r="A492" s="71" t="s">
        <v>885</v>
      </c>
      <c r="B492" s="72">
        <v>43197</v>
      </c>
      <c r="C492" s="71">
        <v>96779.8</v>
      </c>
      <c r="D492" s="71">
        <v>1160.098</v>
      </c>
      <c r="E492" s="71">
        <v>208.69499999999999</v>
      </c>
      <c r="F492" s="73">
        <v>0.24741313975489931</v>
      </c>
      <c r="G492" s="73">
        <v>0.19368839133208482</v>
      </c>
      <c r="H492" s="73">
        <v>0.13699264505584297</v>
      </c>
    </row>
    <row r="493" spans="1:8">
      <c r="A493" s="71" t="s">
        <v>886</v>
      </c>
      <c r="B493" s="72">
        <v>43198</v>
      </c>
      <c r="C493" s="71">
        <v>96341.2</v>
      </c>
      <c r="D493" s="71">
        <v>1161.5840000000001</v>
      </c>
      <c r="E493" s="71">
        <v>209.18</v>
      </c>
      <c r="F493" s="73">
        <v>0.24124158687294495</v>
      </c>
      <c r="G493" s="73">
        <v>0.20352691291509095</v>
      </c>
      <c r="H493" s="73">
        <v>0.13777536034811</v>
      </c>
    </row>
    <row r="494" spans="1:8">
      <c r="A494" s="71" t="s">
        <v>887</v>
      </c>
      <c r="B494" s="72">
        <v>43199</v>
      </c>
      <c r="C494" s="71">
        <v>97120.7</v>
      </c>
      <c r="D494" s="71">
        <v>1163.07</v>
      </c>
      <c r="E494" s="71">
        <v>211.23</v>
      </c>
      <c r="F494" s="73">
        <v>0.25079623063836243</v>
      </c>
      <c r="G494" s="73">
        <v>0.20504159888931484</v>
      </c>
      <c r="H494" s="73">
        <v>0.14030446987691625</v>
      </c>
    </row>
    <row r="495" spans="1:8">
      <c r="A495" s="71" t="s">
        <v>888</v>
      </c>
      <c r="B495" s="72">
        <v>43200</v>
      </c>
      <c r="C495" s="71">
        <v>96748</v>
      </c>
      <c r="D495" s="71">
        <v>1175.32</v>
      </c>
      <c r="E495" s="71">
        <v>212.05</v>
      </c>
      <c r="F495" s="73">
        <v>0.24530987940517379</v>
      </c>
      <c r="G495" s="73">
        <v>0.21264521986752216</v>
      </c>
      <c r="H495" s="73">
        <v>0.13827902732299124</v>
      </c>
    </row>
    <row r="496" spans="1:8">
      <c r="A496" s="71" t="s">
        <v>889</v>
      </c>
      <c r="B496" s="72">
        <v>43201</v>
      </c>
      <c r="C496" s="71">
        <v>96287</v>
      </c>
      <c r="D496" s="71">
        <v>1175.53</v>
      </c>
      <c r="E496" s="71">
        <v>211.46</v>
      </c>
      <c r="F496" s="73">
        <v>0.23754734611148165</v>
      </c>
      <c r="G496" s="73">
        <v>0.22134509728952456</v>
      </c>
      <c r="H496" s="73">
        <v>0.13818206284061096</v>
      </c>
    </row>
    <row r="497" spans="1:8">
      <c r="A497" s="71" t="s">
        <v>890</v>
      </c>
      <c r="B497" s="72">
        <v>43205</v>
      </c>
      <c r="C497" s="71">
        <v>95987.5</v>
      </c>
      <c r="D497" s="71">
        <v>1165.7059999999999</v>
      </c>
      <c r="E497" s="71">
        <v>210.69</v>
      </c>
      <c r="F497" s="73">
        <v>0.23281539781455018</v>
      </c>
      <c r="G497" s="73">
        <v>0.21396853299786289</v>
      </c>
      <c r="H497" s="73">
        <v>0.13506087706066161</v>
      </c>
    </row>
    <row r="498" spans="1:8">
      <c r="A498" s="71" t="s">
        <v>891</v>
      </c>
      <c r="B498" s="72">
        <v>43206</v>
      </c>
      <c r="C498" s="71">
        <v>95506.2</v>
      </c>
      <c r="D498" s="71">
        <v>1163.25</v>
      </c>
      <c r="E498" s="71">
        <v>211.89</v>
      </c>
      <c r="F498" s="73">
        <v>0.22274856032304058</v>
      </c>
      <c r="G498" s="73">
        <v>0.21424843423799578</v>
      </c>
      <c r="H498" s="73">
        <v>0.13968373493975905</v>
      </c>
    </row>
    <row r="499" spans="1:8">
      <c r="A499" s="71" t="s">
        <v>892</v>
      </c>
      <c r="B499" s="72">
        <v>43207</v>
      </c>
      <c r="C499" s="71">
        <v>95522.7</v>
      </c>
      <c r="D499" s="71">
        <v>1164.3599999999999</v>
      </c>
      <c r="E499" s="71">
        <v>212.42</v>
      </c>
      <c r="F499" s="73">
        <v>0.22257475771894897</v>
      </c>
      <c r="G499" s="73">
        <v>0.21515341264871624</v>
      </c>
      <c r="H499" s="73">
        <v>0.13551077136900624</v>
      </c>
    </row>
    <row r="500" spans="1:8">
      <c r="A500" s="71" t="s">
        <v>893</v>
      </c>
      <c r="B500" s="72">
        <v>43208</v>
      </c>
      <c r="C500" s="71">
        <v>95523.8</v>
      </c>
      <c r="D500" s="71">
        <v>1176.1400000000001</v>
      </c>
      <c r="E500" s="71">
        <v>213.3</v>
      </c>
      <c r="F500" s="73">
        <v>0.21867540662360474</v>
      </c>
      <c r="G500" s="73">
        <v>0.22399069211764755</v>
      </c>
      <c r="H500" s="73">
        <v>0.15073370738023306</v>
      </c>
    </row>
    <row r="501" spans="1:8">
      <c r="A501" s="71" t="s">
        <v>898</v>
      </c>
      <c r="B501" s="72">
        <v>43211</v>
      </c>
      <c r="C501" s="71">
        <v>95265.8</v>
      </c>
      <c r="D501" s="71">
        <v>1165.412</v>
      </c>
      <c r="E501" s="71">
        <v>213.2775</v>
      </c>
      <c r="F501" s="73">
        <v>0.21401473397415893</v>
      </c>
      <c r="G501" s="73">
        <v>0.2116888193901485</v>
      </c>
      <c r="H501" s="73">
        <v>0.15416148059959967</v>
      </c>
    </row>
    <row r="502" spans="1:8">
      <c r="A502" s="71" t="s">
        <v>899</v>
      </c>
      <c r="B502" s="72">
        <v>43212</v>
      </c>
      <c r="C502" s="71">
        <v>94494.2</v>
      </c>
      <c r="D502" s="71">
        <v>1161.836</v>
      </c>
      <c r="E502" s="71">
        <v>213.27</v>
      </c>
      <c r="F502" s="73">
        <v>0.2076321927218121</v>
      </c>
      <c r="G502" s="73">
        <v>0.20683902732910209</v>
      </c>
      <c r="H502" s="73">
        <v>0.15675001355968976</v>
      </c>
    </row>
    <row r="503" spans="1:8">
      <c r="A503" s="71" t="s">
        <v>900</v>
      </c>
      <c r="B503" s="72">
        <v>43213</v>
      </c>
      <c r="C503" s="71">
        <v>94299.5</v>
      </c>
      <c r="D503" s="71">
        <v>1158.26</v>
      </c>
      <c r="E503" s="71">
        <v>213.11</v>
      </c>
      <c r="F503" s="73">
        <v>0.20372403299472297</v>
      </c>
      <c r="G503" s="73">
        <v>0.20941839824579711</v>
      </c>
      <c r="H503" s="73">
        <v>0.15694896851248652</v>
      </c>
    </row>
    <row r="504" spans="1:8">
      <c r="A504" s="71" t="s">
        <v>901</v>
      </c>
      <c r="B504" s="72">
        <v>43214</v>
      </c>
      <c r="C504" s="71">
        <v>94576.3</v>
      </c>
      <c r="D504" s="71">
        <v>1154.21</v>
      </c>
      <c r="E504" s="71">
        <v>212.02</v>
      </c>
      <c r="F504" s="73">
        <v>0.20247446326448104</v>
      </c>
      <c r="G504" s="73">
        <v>0.21123494102338092</v>
      </c>
      <c r="H504" s="73">
        <v>0.15128149435273675</v>
      </c>
    </row>
    <row r="505" spans="1:8">
      <c r="A505" s="71" t="s">
        <v>902</v>
      </c>
      <c r="B505" s="72">
        <v>43215</v>
      </c>
      <c r="C505" s="71">
        <v>94796.1</v>
      </c>
      <c r="D505" s="71">
        <v>1140.27</v>
      </c>
      <c r="E505" s="71">
        <v>210.23</v>
      </c>
      <c r="F505" s="73">
        <v>0.19537039722481087</v>
      </c>
      <c r="G505" s="73">
        <v>0.1828723298312005</v>
      </c>
      <c r="H505" s="73">
        <v>0.13882531385002905</v>
      </c>
    </row>
    <row r="506" spans="1:8">
      <c r="A506" s="71" t="s">
        <v>903</v>
      </c>
      <c r="B506" s="72">
        <v>43218</v>
      </c>
      <c r="C506" s="71">
        <v>94284.4</v>
      </c>
      <c r="D506" s="71">
        <v>1154.7660000000001</v>
      </c>
      <c r="E506" s="71">
        <v>210.32</v>
      </c>
      <c r="F506" s="73">
        <v>0.18760155484402419</v>
      </c>
      <c r="G506" s="73">
        <v>0.19334443902479359</v>
      </c>
      <c r="H506" s="73">
        <v>0.13840324763193501</v>
      </c>
    </row>
    <row r="507" spans="1:8">
      <c r="A507" s="71" t="s">
        <v>904</v>
      </c>
      <c r="B507" s="72">
        <v>43219</v>
      </c>
      <c r="C507" s="71">
        <v>93805.5</v>
      </c>
      <c r="D507" s="71">
        <v>1159.598</v>
      </c>
      <c r="E507" s="71">
        <v>210.35</v>
      </c>
      <c r="F507" s="73">
        <v>0.18104421857353836</v>
      </c>
      <c r="G507" s="73">
        <v>0.19378809092406524</v>
      </c>
      <c r="H507" s="73">
        <v>0.13616722480285204</v>
      </c>
    </row>
    <row r="508" spans="1:8">
      <c r="A508" s="71" t="s">
        <v>905</v>
      </c>
      <c r="B508" s="72">
        <v>43220</v>
      </c>
      <c r="C508" s="71">
        <v>93586.9</v>
      </c>
      <c r="D508" s="71">
        <v>1164.43</v>
      </c>
      <c r="E508" s="71">
        <v>209.89</v>
      </c>
      <c r="F508" s="73">
        <v>0.17576061379274832</v>
      </c>
      <c r="G508" s="73">
        <v>0.18513429615380717</v>
      </c>
      <c r="H508" s="73">
        <v>0.12354798993629879</v>
      </c>
    </row>
    <row r="509" spans="1:8">
      <c r="A509" s="71" t="s">
        <v>906</v>
      </c>
      <c r="B509" s="72">
        <v>43221</v>
      </c>
      <c r="C509" s="71">
        <v>93612.1</v>
      </c>
      <c r="D509" s="71">
        <v>1160.46</v>
      </c>
      <c r="E509" s="71">
        <v>209.23</v>
      </c>
      <c r="F509" s="73">
        <v>0.17373701658566931</v>
      </c>
      <c r="G509" s="73">
        <v>0.1830949730238931</v>
      </c>
      <c r="H509" s="73">
        <v>0.11893684154232842</v>
      </c>
    </row>
    <row r="510" spans="1:8">
      <c r="A510" s="71" t="s">
        <v>907</v>
      </c>
      <c r="B510" s="72">
        <v>43225</v>
      </c>
      <c r="C510" s="71">
        <v>93100.6</v>
      </c>
      <c r="D510" s="71">
        <v>1146.52</v>
      </c>
      <c r="E510" s="71">
        <v>207.27799999999999</v>
      </c>
      <c r="F510" s="73">
        <v>0.16689352635207122</v>
      </c>
      <c r="G510" s="73">
        <v>0.16954363601866351</v>
      </c>
      <c r="H510" s="73">
        <v>0.10814220796578433</v>
      </c>
    </row>
    <row r="511" spans="1:8">
      <c r="A511" s="71" t="s">
        <v>908</v>
      </c>
      <c r="B511" s="72">
        <v>43226</v>
      </c>
      <c r="C511" s="71">
        <v>92849.9</v>
      </c>
      <c r="D511" s="71">
        <v>1143.0350000000001</v>
      </c>
      <c r="E511" s="71">
        <v>206.79</v>
      </c>
      <c r="F511" s="73">
        <v>0.16314486649813453</v>
      </c>
      <c r="G511" s="73">
        <v>0.1666479546011268</v>
      </c>
      <c r="H511" s="73">
        <v>0.10517877184543845</v>
      </c>
    </row>
    <row r="512" spans="1:8">
      <c r="A512" s="71" t="s">
        <v>909</v>
      </c>
      <c r="B512" s="72">
        <v>43227</v>
      </c>
      <c r="C512" s="71">
        <v>93165.9</v>
      </c>
      <c r="D512" s="71">
        <v>1139.55</v>
      </c>
      <c r="E512" s="71">
        <v>207.14</v>
      </c>
      <c r="F512" s="73">
        <v>0.16541722071349119</v>
      </c>
      <c r="G512" s="73">
        <v>0.15316892500430068</v>
      </c>
      <c r="H512" s="73">
        <v>0.10746364414029075</v>
      </c>
    </row>
    <row r="513" spans="1:8">
      <c r="A513" s="71" t="s">
        <v>910</v>
      </c>
      <c r="B513" s="72">
        <v>43228</v>
      </c>
      <c r="C513" s="71">
        <v>93605.8</v>
      </c>
      <c r="D513" s="71">
        <v>1142.6600000000001</v>
      </c>
      <c r="E513" s="71">
        <v>205.52</v>
      </c>
      <c r="F513" s="73">
        <v>0.17052315141329411</v>
      </c>
      <c r="G513" s="73">
        <v>0.15919005011463483</v>
      </c>
      <c r="H513" s="73">
        <v>0.10162950257289882</v>
      </c>
    </row>
    <row r="514" spans="1:8">
      <c r="A514" s="71" t="s">
        <v>911</v>
      </c>
      <c r="B514" s="72">
        <v>43229</v>
      </c>
      <c r="C514" s="71">
        <v>93691.1</v>
      </c>
      <c r="D514" s="71">
        <v>1143.76</v>
      </c>
      <c r="E514" s="71">
        <v>205.52</v>
      </c>
      <c r="F514" s="73">
        <v>0.17558540178224158</v>
      </c>
      <c r="G514" s="73">
        <v>0.16075107422449819</v>
      </c>
      <c r="H514" s="73">
        <v>0.10554061323292085</v>
      </c>
    </row>
    <row r="515" spans="1:8">
      <c r="A515" s="71" t="s">
        <v>912</v>
      </c>
      <c r="B515" s="72">
        <v>43232</v>
      </c>
      <c r="C515" s="71">
        <v>93891.1</v>
      </c>
      <c r="D515" s="71">
        <v>1158.8440000000001</v>
      </c>
      <c r="E515" s="71">
        <v>206.8475</v>
      </c>
      <c r="F515" s="73">
        <v>0.17863468778283975</v>
      </c>
      <c r="G515" s="73">
        <v>0.17620955791302806</v>
      </c>
      <c r="H515" s="73">
        <v>0.11399989228780694</v>
      </c>
    </row>
    <row r="516" spans="1:8">
      <c r="A516" s="71" t="s">
        <v>913</v>
      </c>
      <c r="B516" s="72">
        <v>43233</v>
      </c>
      <c r="C516" s="71">
        <v>94165.8</v>
      </c>
      <c r="D516" s="71">
        <v>1163.8720000000001</v>
      </c>
      <c r="E516" s="71">
        <v>207.29</v>
      </c>
      <c r="F516" s="73">
        <v>0.18084974311579161</v>
      </c>
      <c r="G516" s="73">
        <v>0.18146399894428034</v>
      </c>
      <c r="H516" s="73">
        <v>0.11326530612244889</v>
      </c>
    </row>
    <row r="517" spans="1:8">
      <c r="A517" s="71" t="s">
        <v>914</v>
      </c>
      <c r="B517" s="72">
        <v>43234</v>
      </c>
      <c r="C517" s="71">
        <v>94703.4</v>
      </c>
      <c r="D517" s="71">
        <v>1168.9000000000001</v>
      </c>
      <c r="E517" s="71">
        <v>207.95</v>
      </c>
      <c r="F517" s="73">
        <v>0.18588558806293087</v>
      </c>
      <c r="G517" s="73">
        <v>0.17999192408641229</v>
      </c>
      <c r="H517" s="73">
        <v>0.11167539826793527</v>
      </c>
    </row>
    <row r="518" spans="1:8">
      <c r="A518" s="71" t="s">
        <v>915</v>
      </c>
      <c r="B518" s="72">
        <v>43235</v>
      </c>
      <c r="C518" s="71">
        <v>94905.9</v>
      </c>
      <c r="D518" s="71">
        <v>1150.27</v>
      </c>
      <c r="E518" s="71">
        <v>205.67</v>
      </c>
      <c r="F518" s="73">
        <v>0.18444196782361999</v>
      </c>
      <c r="G518" s="73">
        <v>0.15594569335436992</v>
      </c>
      <c r="H518" s="73">
        <v>9.7433434715330058E-2</v>
      </c>
    </row>
    <row r="519" spans="1:8">
      <c r="A519" s="71" t="s">
        <v>916</v>
      </c>
      <c r="B519" s="72">
        <v>43236</v>
      </c>
      <c r="C519" s="71">
        <v>94940.2</v>
      </c>
      <c r="D519" s="71">
        <v>1155.0899999999999</v>
      </c>
      <c r="E519" s="71">
        <v>204.81</v>
      </c>
      <c r="F519" s="73">
        <v>0.18464974669960821</v>
      </c>
      <c r="G519" s="73">
        <v>0.15028869498712361</v>
      </c>
      <c r="H519" s="73">
        <v>9.0270291851319628E-2</v>
      </c>
    </row>
    <row r="520" spans="1:8">
      <c r="A520" s="71" t="s">
        <v>917</v>
      </c>
      <c r="B520" s="72">
        <v>43239</v>
      </c>
      <c r="C520" s="71">
        <v>95103.1</v>
      </c>
      <c r="D520" s="71">
        <v>1143.93</v>
      </c>
      <c r="E520" s="71">
        <v>204.1275</v>
      </c>
      <c r="F520" s="73">
        <v>0.18933881920388185</v>
      </c>
      <c r="G520" s="73">
        <v>0.1357503261510602</v>
      </c>
      <c r="H520" s="73">
        <v>8.5784574468085184E-2</v>
      </c>
    </row>
    <row r="521" spans="1:8">
      <c r="A521" s="71" t="s">
        <v>918</v>
      </c>
      <c r="B521" s="72">
        <v>43240</v>
      </c>
      <c r="C521" s="71">
        <v>95136.4</v>
      </c>
      <c r="D521" s="71">
        <v>1140.21</v>
      </c>
      <c r="E521" s="71">
        <v>203.9</v>
      </c>
      <c r="F521" s="73">
        <v>0.18983710095988493</v>
      </c>
      <c r="G521" s="73">
        <v>0.12866376963661752</v>
      </c>
      <c r="H521" s="73">
        <v>7.9292822358670412E-2</v>
      </c>
    </row>
    <row r="522" spans="1:8">
      <c r="A522" s="71" t="s">
        <v>919</v>
      </c>
      <c r="B522" s="72">
        <v>43241</v>
      </c>
      <c r="C522" s="71">
        <v>95227.4</v>
      </c>
      <c r="D522" s="71">
        <v>1136.49</v>
      </c>
      <c r="E522" s="71">
        <v>203.31</v>
      </c>
      <c r="F522" s="73">
        <v>0.18842171340570801</v>
      </c>
      <c r="G522" s="73">
        <v>0.11963942662923022</v>
      </c>
      <c r="H522" s="73">
        <v>7.7253218884120178E-2</v>
      </c>
    </row>
    <row r="523" spans="1:8">
      <c r="A523" s="71" t="s">
        <v>937</v>
      </c>
      <c r="B523" s="72">
        <v>43242</v>
      </c>
      <c r="C523" s="71">
        <v>95229.9</v>
      </c>
      <c r="D523" s="71">
        <v>1142.05</v>
      </c>
      <c r="E523" s="71">
        <v>203.99</v>
      </c>
      <c r="F523" s="73">
        <v>0.18527410814968603</v>
      </c>
      <c r="G523" s="73">
        <v>0.13227843708793108</v>
      </c>
      <c r="H523" s="73">
        <v>8.1658624529402424E-2</v>
      </c>
    </row>
    <row r="524" spans="1:8">
      <c r="A524" s="71" t="s">
        <v>938</v>
      </c>
      <c r="B524" s="72">
        <v>43243</v>
      </c>
      <c r="C524" s="71">
        <v>95445</v>
      </c>
      <c r="D524" s="71">
        <v>1133.0999999999999</v>
      </c>
      <c r="E524" s="71">
        <v>201.14</v>
      </c>
      <c r="F524" s="73">
        <v>0.17720554135790878</v>
      </c>
      <c r="G524" s="73">
        <v>0.14527426544164457</v>
      </c>
      <c r="H524" s="73">
        <v>6.2700603627045437E-2</v>
      </c>
    </row>
    <row r="525" spans="1:8">
      <c r="A525" s="71" t="s">
        <v>939</v>
      </c>
      <c r="B525" s="72">
        <v>43246</v>
      </c>
      <c r="C525" s="71">
        <v>95794</v>
      </c>
      <c r="D525" s="71">
        <v>1135.44</v>
      </c>
      <c r="E525" s="71">
        <v>202.95500000000001</v>
      </c>
      <c r="F525" s="73">
        <v>0.17981624257950091</v>
      </c>
      <c r="G525" s="73">
        <v>0.15513505264764227</v>
      </c>
      <c r="H525" s="73">
        <v>7.1002638522427608E-2</v>
      </c>
    </row>
    <row r="526" spans="1:8">
      <c r="A526" s="71" t="s">
        <v>940</v>
      </c>
      <c r="B526" s="72">
        <v>43247</v>
      </c>
      <c r="C526" s="71">
        <v>95626</v>
      </c>
      <c r="D526" s="71">
        <v>1136.22</v>
      </c>
      <c r="E526" s="71">
        <v>203.56</v>
      </c>
      <c r="F526" s="73">
        <v>0.17875756245963004</v>
      </c>
      <c r="G526" s="73">
        <v>0.13207659964529816</v>
      </c>
      <c r="H526" s="73">
        <v>7.0298122929701945E-2</v>
      </c>
    </row>
    <row r="527" spans="1:8">
      <c r="A527" s="71" t="s">
        <v>941</v>
      </c>
      <c r="B527" s="72">
        <v>43248</v>
      </c>
      <c r="C527" s="71">
        <v>95529.600000000006</v>
      </c>
      <c r="D527" s="71">
        <v>1137</v>
      </c>
      <c r="E527" s="71">
        <v>204.61</v>
      </c>
      <c r="F527" s="73">
        <v>0.17756926399455675</v>
      </c>
      <c r="G527" s="73">
        <v>0.13194022718448539</v>
      </c>
      <c r="H527" s="73">
        <v>7.774558862259684E-2</v>
      </c>
    </row>
    <row r="528" spans="1:8">
      <c r="A528" s="71" t="s">
        <v>942</v>
      </c>
      <c r="B528" s="72">
        <v>43249</v>
      </c>
      <c r="C528" s="71">
        <v>95409.600000000006</v>
      </c>
      <c r="D528" s="71">
        <v>1126.25</v>
      </c>
      <c r="E528" s="71">
        <v>205.03</v>
      </c>
      <c r="F528" s="73">
        <v>0.17577409663052634</v>
      </c>
      <c r="G528" s="73">
        <v>0.12061331502542205</v>
      </c>
      <c r="H528" s="73">
        <v>8.4298482204241409E-2</v>
      </c>
    </row>
    <row r="529" spans="1:8">
      <c r="A529" s="71" t="s">
        <v>943</v>
      </c>
      <c r="B529" s="72">
        <v>43250</v>
      </c>
      <c r="C529" s="71">
        <v>95577.600000000006</v>
      </c>
      <c r="D529" s="71">
        <v>1112.75</v>
      </c>
      <c r="E529" s="71">
        <v>202.19</v>
      </c>
      <c r="F529" s="73">
        <v>0.18111940999392018</v>
      </c>
      <c r="G529" s="73">
        <v>0.10050577277213724</v>
      </c>
      <c r="H529" s="73">
        <v>6.9703462688146534E-2</v>
      </c>
    </row>
    <row r="530" spans="1:8">
      <c r="A530" s="71" t="s">
        <v>944</v>
      </c>
      <c r="B530" s="72">
        <v>43253</v>
      </c>
      <c r="C530" s="71">
        <v>95951.9</v>
      </c>
      <c r="D530" s="71">
        <v>1119.4275</v>
      </c>
      <c r="E530" s="71">
        <v>203.8775</v>
      </c>
      <c r="F530" s="73">
        <v>0.1888005927159373</v>
      </c>
      <c r="G530" s="73">
        <v>0.10488936572578011</v>
      </c>
      <c r="H530" s="73">
        <v>7.8774009206836304E-2</v>
      </c>
    </row>
    <row r="531" spans="1:8">
      <c r="A531" s="71" t="s">
        <v>945</v>
      </c>
      <c r="B531" s="72">
        <v>43254</v>
      </c>
      <c r="C531" s="71">
        <v>95998.8</v>
      </c>
      <c r="D531" s="71">
        <v>1121.65333333333</v>
      </c>
      <c r="E531" s="71">
        <v>204.44</v>
      </c>
      <c r="F531" s="73">
        <v>0.190935379782875</v>
      </c>
      <c r="G531" s="73">
        <v>0.10487035267617872</v>
      </c>
      <c r="H531" s="73">
        <v>8.106393104542331E-2</v>
      </c>
    </row>
    <row r="532" spans="1:8">
      <c r="A532" s="71" t="s">
        <v>946</v>
      </c>
      <c r="B532" s="72">
        <v>43260</v>
      </c>
      <c r="C532" s="71">
        <v>96077.1</v>
      </c>
      <c r="D532" s="71">
        <v>1135.00833333333</v>
      </c>
      <c r="E532" s="71">
        <v>205.45142857142901</v>
      </c>
      <c r="F532" s="73">
        <v>0.19333387155872139</v>
      </c>
      <c r="G532" s="73">
        <v>0.121804692107228</v>
      </c>
      <c r="H532" s="73">
        <v>8.3604581072937778E-2</v>
      </c>
    </row>
    <row r="533" spans="1:8">
      <c r="A533" s="71" t="s">
        <v>947</v>
      </c>
      <c r="B533" s="72">
        <v>43261</v>
      </c>
      <c r="C533" s="71">
        <v>95915.9</v>
      </c>
      <c r="D533" s="71">
        <v>1137.23416666667</v>
      </c>
      <c r="E533" s="71">
        <v>205.62</v>
      </c>
      <c r="F533" s="73">
        <v>0.1913050390432387</v>
      </c>
      <c r="G533" s="73">
        <v>0.13120484484365336</v>
      </c>
      <c r="H533" s="73">
        <v>8.3807716635041052E-2</v>
      </c>
    </row>
    <row r="534" spans="1:8">
      <c r="A534" s="71" t="s">
        <v>948</v>
      </c>
      <c r="B534" s="72">
        <v>43262</v>
      </c>
      <c r="C534" s="71">
        <v>95847.4</v>
      </c>
      <c r="D534" s="71">
        <v>1139.46</v>
      </c>
      <c r="E534" s="71">
        <v>205.95</v>
      </c>
      <c r="F534" s="73">
        <v>0.19378145671444003</v>
      </c>
      <c r="G534" s="73">
        <v>0.1274972541336421</v>
      </c>
      <c r="H534" s="73">
        <v>8.4204153615329735E-2</v>
      </c>
    </row>
    <row r="535" spans="1:8">
      <c r="A535" s="71" t="s">
        <v>949</v>
      </c>
      <c r="B535" s="72">
        <v>43263</v>
      </c>
      <c r="C535" s="71">
        <v>96378.7</v>
      </c>
      <c r="D535" s="71">
        <v>1140.6400000000001</v>
      </c>
      <c r="E535" s="71">
        <v>205.31</v>
      </c>
      <c r="F535" s="73">
        <v>0.20033003916879943</v>
      </c>
      <c r="G535" s="73">
        <v>0.12279872820876281</v>
      </c>
      <c r="H535" s="73">
        <v>7.9499447920500677E-2</v>
      </c>
    </row>
    <row r="536" spans="1:8">
      <c r="A536" s="71" t="s">
        <v>950</v>
      </c>
      <c r="B536" s="72">
        <v>43264</v>
      </c>
      <c r="C536" s="71">
        <v>99146.2</v>
      </c>
      <c r="D536" s="71">
        <v>1135.68</v>
      </c>
      <c r="E536" s="71">
        <v>204.29</v>
      </c>
      <c r="F536" s="73">
        <v>0.24308004789458182</v>
      </c>
      <c r="G536" s="73">
        <v>0.11807039133645092</v>
      </c>
      <c r="H536" s="73">
        <v>7.4531874605512138E-2</v>
      </c>
    </row>
    <row r="537" spans="1:8">
      <c r="A537" s="71" t="s">
        <v>951</v>
      </c>
      <c r="B537" s="72">
        <v>43268</v>
      </c>
      <c r="C537" s="71">
        <v>102452.4</v>
      </c>
      <c r="D537" s="71">
        <v>1111.92</v>
      </c>
      <c r="E537" s="71">
        <v>203.482</v>
      </c>
      <c r="F537" s="73">
        <v>0.28296915561443958</v>
      </c>
      <c r="G537" s="73">
        <v>9.9113133765365902E-2</v>
      </c>
      <c r="H537" s="73">
        <v>7.1761716023860167E-2</v>
      </c>
    </row>
    <row r="538" spans="1:8">
      <c r="A538" s="71" t="s">
        <v>952</v>
      </c>
      <c r="B538" s="72">
        <v>43269</v>
      </c>
      <c r="C538" s="71">
        <v>104533.5</v>
      </c>
      <c r="D538" s="71">
        <v>1105.98</v>
      </c>
      <c r="E538" s="71">
        <v>203.28</v>
      </c>
      <c r="F538" s="73">
        <v>0.30878407225678517</v>
      </c>
      <c r="G538" s="73">
        <v>9.4719713031755415E-2</v>
      </c>
      <c r="H538" s="73">
        <v>7.1191442272224181E-2</v>
      </c>
    </row>
    <row r="539" spans="1:8">
      <c r="A539" s="71" t="s">
        <v>953</v>
      </c>
      <c r="B539" s="72">
        <v>43270</v>
      </c>
      <c r="C539" s="71">
        <v>106504.1</v>
      </c>
      <c r="D539" s="71">
        <v>1085.03</v>
      </c>
      <c r="E539" s="71">
        <v>202.49</v>
      </c>
      <c r="F539" s="73">
        <v>0.33859491906525685</v>
      </c>
      <c r="G539" s="73">
        <v>7.5437101058557721E-2</v>
      </c>
      <c r="H539" s="73">
        <v>6.5288299663299743E-2</v>
      </c>
    </row>
    <row r="540" spans="1:8">
      <c r="A540" s="71" t="s">
        <v>954</v>
      </c>
      <c r="B540" s="72">
        <v>43271</v>
      </c>
      <c r="C540" s="71">
        <v>108872.9</v>
      </c>
      <c r="D540" s="71">
        <v>1093.26</v>
      </c>
      <c r="E540" s="71">
        <v>201.46</v>
      </c>
      <c r="F540" s="73">
        <v>0.37073082293278481</v>
      </c>
      <c r="G540" s="73">
        <v>8.267147299411759E-2</v>
      </c>
      <c r="H540" s="73">
        <v>5.7033422530038402E-2</v>
      </c>
    </row>
    <row r="541" spans="1:8">
      <c r="A541" s="71" t="s">
        <v>1012</v>
      </c>
      <c r="B541" s="72">
        <v>43274</v>
      </c>
      <c r="C541" s="71">
        <v>109401.414</v>
      </c>
      <c r="D541" s="71">
        <v>1079.94</v>
      </c>
      <c r="E541" s="71">
        <v>201.67750000000001</v>
      </c>
      <c r="F541" s="73">
        <v>0.37671239289404124</v>
      </c>
      <c r="G541" s="73">
        <v>6.5355286132841472E-2</v>
      </c>
      <c r="H541" s="73">
        <v>5.3696447230930033E-2</v>
      </c>
    </row>
    <row r="542" spans="1:8">
      <c r="A542" s="71" t="s">
        <v>1013</v>
      </c>
      <c r="B542" s="72">
        <v>43275</v>
      </c>
      <c r="C542" s="71">
        <v>112061.317</v>
      </c>
      <c r="D542" s="71">
        <v>1075.5</v>
      </c>
      <c r="E542" s="71">
        <v>201.75</v>
      </c>
      <c r="F542" s="73">
        <v>0.41339871350192348</v>
      </c>
      <c r="G542" s="73">
        <v>6.1440163593046604E-2</v>
      </c>
      <c r="H542" s="73">
        <v>5.5771419600455285E-2</v>
      </c>
    </row>
    <row r="543" spans="1:8">
      <c r="A543" s="71" t="s">
        <v>1014</v>
      </c>
      <c r="B543" s="72">
        <v>43276</v>
      </c>
      <c r="C543" s="71">
        <v>115174.54</v>
      </c>
      <c r="D543" s="71">
        <v>1071.06</v>
      </c>
      <c r="E543" s="71">
        <v>200.61</v>
      </c>
      <c r="F543" s="73">
        <v>0.45808275436002344</v>
      </c>
      <c r="G543" s="73">
        <v>5.7212628985547243E-2</v>
      </c>
      <c r="H543" s="73">
        <v>5.0369129273784008E-2</v>
      </c>
    </row>
    <row r="544" spans="1:8">
      <c r="A544" s="71" t="s">
        <v>1015</v>
      </c>
      <c r="B544" s="72">
        <v>43277</v>
      </c>
      <c r="C544" s="71">
        <v>113527.663</v>
      </c>
      <c r="D544" s="71">
        <v>1067.75</v>
      </c>
      <c r="E544" s="71">
        <v>200.3</v>
      </c>
      <c r="F544" s="73">
        <v>0.43962483768539373</v>
      </c>
      <c r="G544" s="73">
        <v>5.4099412606742669E-2</v>
      </c>
      <c r="H544" s="73">
        <v>4.1710006240898823E-2</v>
      </c>
    </row>
    <row r="545" spans="1:8">
      <c r="A545" s="71" t="s">
        <v>1016</v>
      </c>
      <c r="B545" s="72">
        <v>43278</v>
      </c>
      <c r="C545" s="71">
        <v>111324.821</v>
      </c>
      <c r="D545" s="71">
        <v>1052.1199999999999</v>
      </c>
      <c r="E545" s="71">
        <v>199.93</v>
      </c>
      <c r="F545" s="73">
        <v>0.4115424097378515</v>
      </c>
      <c r="G545" s="73">
        <v>4.3076526515113844E-2</v>
      </c>
      <c r="H545" s="73">
        <v>4.1899004638074056E-2</v>
      </c>
    </row>
    <row r="546" spans="1:8">
      <c r="A546" s="71" t="s">
        <v>1017</v>
      </c>
      <c r="B546" s="72">
        <v>43281</v>
      </c>
      <c r="C546" s="71">
        <v>111528.18799999999</v>
      </c>
      <c r="D546" s="71">
        <v>1056.44</v>
      </c>
      <c r="E546" s="71">
        <v>200.8</v>
      </c>
      <c r="F546" s="73">
        <v>0.41647917984357896</v>
      </c>
      <c r="G546" s="73">
        <v>4.9648772442298261E-2</v>
      </c>
      <c r="H546" s="73">
        <v>3.8584876383572997E-2</v>
      </c>
    </row>
    <row r="547" spans="1:8">
      <c r="A547" s="71" t="s">
        <v>1018</v>
      </c>
      <c r="B547" s="72">
        <v>43282</v>
      </c>
      <c r="C547" s="71">
        <v>108694.076</v>
      </c>
      <c r="D547" s="71">
        <v>1057.8800000000001</v>
      </c>
      <c r="E547" s="71">
        <v>201.09</v>
      </c>
      <c r="F547" s="73">
        <v>0.38194971056301941</v>
      </c>
      <c r="G547" s="73">
        <v>4.856574032380645E-2</v>
      </c>
      <c r="H547" s="73">
        <v>3.7600801993189714E-2</v>
      </c>
    </row>
    <row r="548" spans="1:8">
      <c r="A548" s="71" t="s">
        <v>1019</v>
      </c>
      <c r="B548" s="72">
        <v>43283</v>
      </c>
      <c r="C548" s="71">
        <v>109937.07</v>
      </c>
      <c r="D548" s="71">
        <v>1059.32</v>
      </c>
      <c r="E548" s="71">
        <v>200.56</v>
      </c>
      <c r="F548" s="73">
        <v>0.39752585313765265</v>
      </c>
      <c r="G548" s="73">
        <v>4.9156669463386926E-2</v>
      </c>
      <c r="H548" s="73">
        <v>3.40428666126531E-2</v>
      </c>
    </row>
    <row r="549" spans="1:8">
      <c r="A549" s="71" t="s">
        <v>1020</v>
      </c>
      <c r="B549" s="72">
        <v>43284</v>
      </c>
      <c r="C549" s="71">
        <v>112346.469</v>
      </c>
      <c r="D549" s="71">
        <v>1057.7</v>
      </c>
      <c r="E549" s="71">
        <v>199.32</v>
      </c>
      <c r="F549" s="73">
        <v>0.42744657548170695</v>
      </c>
      <c r="G549" s="73">
        <v>4.5054836478608751E-2</v>
      </c>
      <c r="H549" s="73">
        <v>2.5203168398312936E-2</v>
      </c>
    </row>
    <row r="550" spans="1:8">
      <c r="A550" s="71" t="s">
        <v>1021</v>
      </c>
      <c r="B550" s="72">
        <v>43285</v>
      </c>
      <c r="C550" s="71">
        <v>112489.99800000001</v>
      </c>
      <c r="D550" s="71">
        <v>1056.07</v>
      </c>
      <c r="E550" s="71">
        <v>201.33</v>
      </c>
      <c r="F550" s="73">
        <v>0.4275434804954843</v>
      </c>
      <c r="G550" s="73">
        <v>4.2122235993463431E-2</v>
      </c>
      <c r="H550" s="73">
        <v>3.5861288330932384E-2</v>
      </c>
    </row>
    <row r="551" spans="1:8">
      <c r="A551" s="71" t="s">
        <v>1022</v>
      </c>
      <c r="B551" s="72">
        <v>43288</v>
      </c>
      <c r="C551" s="71">
        <v>111051.60400000001</v>
      </c>
      <c r="D551" s="71">
        <v>1066.1300000000001</v>
      </c>
      <c r="E551" s="71">
        <v>202.30500000000001</v>
      </c>
      <c r="F551" s="73">
        <v>0.40990517397889681</v>
      </c>
      <c r="G551" s="73">
        <v>5.1605228582814355E-2</v>
      </c>
      <c r="H551" s="73">
        <v>4.0984871874035322E-2</v>
      </c>
    </row>
    <row r="552" spans="1:8">
      <c r="A552" s="71" t="s">
        <v>1023</v>
      </c>
      <c r="B552" s="72">
        <v>43289</v>
      </c>
      <c r="C552" s="71">
        <v>110851.425</v>
      </c>
      <c r="D552" s="71">
        <v>1069.4833333333299</v>
      </c>
      <c r="E552" s="71">
        <v>202.63</v>
      </c>
      <c r="F552" s="73">
        <v>0.40926204436353286</v>
      </c>
      <c r="G552" s="73">
        <v>5.4467713098802939E-2</v>
      </c>
      <c r="H552" s="73">
        <v>3.7319545408006416E-2</v>
      </c>
    </row>
    <row r="553" spans="1:8">
      <c r="A553" s="71" t="s">
        <v>1024</v>
      </c>
      <c r="B553" s="72">
        <v>43291</v>
      </c>
      <c r="C553" s="71">
        <v>110848.963</v>
      </c>
      <c r="D553" s="71">
        <v>1076.19</v>
      </c>
      <c r="E553" s="71">
        <v>205.22</v>
      </c>
      <c r="F553" s="73">
        <v>0.40970925507900691</v>
      </c>
      <c r="G553" s="73">
        <v>6.9006277813095984E-2</v>
      </c>
      <c r="H553" s="73">
        <v>6.1720730508562305E-2</v>
      </c>
    </row>
    <row r="554" spans="1:8">
      <c r="A554" s="71" t="s">
        <v>1025</v>
      </c>
      <c r="B554" s="72">
        <v>43292</v>
      </c>
      <c r="C554" s="71">
        <v>109505.129</v>
      </c>
      <c r="D554" s="71">
        <v>1064.72</v>
      </c>
      <c r="E554" s="71">
        <v>203.94</v>
      </c>
      <c r="F554" s="73">
        <v>0.39142122891682618</v>
      </c>
      <c r="G554" s="73">
        <v>5.4334802198346299E-2</v>
      </c>
      <c r="H554" s="73">
        <v>6.113741609865242E-2</v>
      </c>
    </row>
    <row r="555" spans="1:8">
      <c r="A555" s="71" t="s">
        <v>1026</v>
      </c>
      <c r="B555" s="72">
        <v>43295</v>
      </c>
      <c r="C555" s="71">
        <v>108916.599</v>
      </c>
      <c r="D555" s="71">
        <v>1068.0319999999999</v>
      </c>
      <c r="E555" s="71">
        <v>204.03749999999999</v>
      </c>
      <c r="F555" s="73">
        <v>0.38076051956349755</v>
      </c>
      <c r="G555" s="73">
        <v>5.7966506655677819E-2</v>
      </c>
      <c r="H555" s="73">
        <v>6.6054494631521132E-2</v>
      </c>
    </row>
    <row r="556" spans="1:8">
      <c r="A556" s="71" t="s">
        <v>1027</v>
      </c>
      <c r="B556" s="72">
        <v>43296</v>
      </c>
      <c r="C556" s="71">
        <v>108072.257</v>
      </c>
      <c r="D556" s="71">
        <v>1069.136</v>
      </c>
      <c r="E556" s="71">
        <v>204.07</v>
      </c>
      <c r="F556" s="73">
        <v>0.3682561207514301</v>
      </c>
      <c r="G556" s="73">
        <v>5.9177612091119158E-2</v>
      </c>
      <c r="H556" s="73">
        <v>6.770261078846862E-2</v>
      </c>
    </row>
    <row r="557" spans="1:8">
      <c r="A557" s="71" t="s">
        <v>1028</v>
      </c>
      <c r="B557" s="72">
        <v>43297</v>
      </c>
      <c r="C557" s="71">
        <v>108109.99</v>
      </c>
      <c r="D557" s="71">
        <v>1070.24</v>
      </c>
      <c r="E557" s="71">
        <v>205.35</v>
      </c>
      <c r="F557" s="73">
        <v>0.36198130440807796</v>
      </c>
      <c r="G557" s="73">
        <v>6.0388986317114091E-2</v>
      </c>
      <c r="H557" s="73">
        <v>7.2379758734137489E-2</v>
      </c>
    </row>
    <row r="558" spans="1:8">
      <c r="A558" s="71" t="s">
        <v>1029</v>
      </c>
      <c r="B558" s="72">
        <v>43298</v>
      </c>
      <c r="C558" s="71">
        <v>107780.607</v>
      </c>
      <c r="D558" s="71">
        <v>1070.9100000000001</v>
      </c>
      <c r="E558" s="71">
        <v>205.04</v>
      </c>
      <c r="F558" s="73">
        <v>0.35589463633344409</v>
      </c>
      <c r="G558" s="73">
        <v>5.1767825574543291E-2</v>
      </c>
      <c r="H558" s="73">
        <v>6.6860918882355902E-2</v>
      </c>
    </row>
    <row r="559" spans="1:8">
      <c r="A559" s="71" t="s">
        <v>1030</v>
      </c>
      <c r="B559" s="72">
        <v>43299</v>
      </c>
      <c r="C559" s="71">
        <v>107776.552</v>
      </c>
      <c r="D559" s="71">
        <v>1068.75</v>
      </c>
      <c r="E559" s="71">
        <v>205.93</v>
      </c>
      <c r="F559" s="73">
        <v>0.35551621439423653</v>
      </c>
      <c r="G559" s="73">
        <v>3.7722108942615629E-2</v>
      </c>
      <c r="H559" s="73">
        <v>6.1659019435995388E-2</v>
      </c>
    </row>
    <row r="560" spans="1:8">
      <c r="A560" s="71" t="s">
        <v>1031</v>
      </c>
      <c r="B560" s="72">
        <v>43302</v>
      </c>
      <c r="C560" s="71">
        <v>108295.518</v>
      </c>
      <c r="D560" s="71">
        <v>1062.27</v>
      </c>
      <c r="E560" s="71">
        <v>205.8175</v>
      </c>
      <c r="F560" s="73">
        <v>0.35949050263059124</v>
      </c>
      <c r="G560" s="73">
        <v>1.8582976152806019E-2</v>
      </c>
      <c r="H560" s="73">
        <v>5.6625810177757918E-2</v>
      </c>
    </row>
    <row r="561" spans="1:8">
      <c r="A561" s="71" t="s">
        <v>1032</v>
      </c>
      <c r="B561" s="72">
        <v>43303</v>
      </c>
      <c r="C561" s="71">
        <v>108830.777</v>
      </c>
      <c r="D561" s="71">
        <v>1060.1099999999999</v>
      </c>
      <c r="E561" s="71">
        <v>205.78</v>
      </c>
      <c r="F561" s="73">
        <v>0.3668636461829069</v>
      </c>
      <c r="G561" s="73">
        <v>1.2308779435075579E-2</v>
      </c>
      <c r="H561" s="73">
        <v>5.4957448990054392E-2</v>
      </c>
    </row>
    <row r="562" spans="1:8">
      <c r="A562" s="71" t="s">
        <v>1105</v>
      </c>
      <c r="B562" s="72">
        <v>43304</v>
      </c>
      <c r="C562" s="71">
        <v>108658.9</v>
      </c>
      <c r="D562" s="71">
        <v>1069.52</v>
      </c>
      <c r="E562" s="71">
        <v>207.04</v>
      </c>
      <c r="F562" s="73">
        <v>0.36347027150473887</v>
      </c>
      <c r="G562" s="73">
        <v>1.7089059008130958E-2</v>
      </c>
      <c r="H562" s="73">
        <v>5.9082306000306728E-2</v>
      </c>
    </row>
    <row r="563" spans="1:8">
      <c r="A563" s="71" t="s">
        <v>1106</v>
      </c>
      <c r="B563" s="72">
        <v>43305</v>
      </c>
      <c r="C563" s="71">
        <v>108395.9</v>
      </c>
      <c r="D563" s="71">
        <v>1080.3800000000001</v>
      </c>
      <c r="E563" s="71">
        <v>207.69</v>
      </c>
      <c r="F563" s="73">
        <v>0.35943999989966846</v>
      </c>
      <c r="G563" s="73">
        <v>2.5777845294949975E-2</v>
      </c>
      <c r="H563" s="73">
        <v>6.2461632903621833E-2</v>
      </c>
    </row>
    <row r="564" spans="1:8">
      <c r="A564" s="71" t="s">
        <v>1107</v>
      </c>
      <c r="B564" s="72">
        <v>43306</v>
      </c>
      <c r="C564" s="71">
        <v>108800.1</v>
      </c>
      <c r="D564" s="71">
        <v>1088.82</v>
      </c>
      <c r="E564" s="71">
        <v>208.03</v>
      </c>
      <c r="F564" s="73">
        <v>0.35724434741930455</v>
      </c>
      <c r="G564" s="73">
        <v>2.7072406897332479E-2</v>
      </c>
      <c r="H564" s="73">
        <v>6.2081993158727755E-2</v>
      </c>
    </row>
    <row r="565" spans="1:8">
      <c r="A565" s="71" t="s">
        <v>1108</v>
      </c>
      <c r="B565" s="72">
        <v>43309</v>
      </c>
      <c r="C565" s="71">
        <v>111877.9</v>
      </c>
      <c r="D565" s="71">
        <v>1089.6120000000001</v>
      </c>
      <c r="E565" s="71">
        <v>208.375</v>
      </c>
      <c r="F565" s="73">
        <v>0.38684505422036208</v>
      </c>
      <c r="G565" s="73">
        <v>8.1625477659861279E-3</v>
      </c>
      <c r="H565" s="73">
        <v>5.7526390580592723E-2</v>
      </c>
    </row>
    <row r="566" spans="1:8">
      <c r="A566" s="71" t="s">
        <v>1109</v>
      </c>
      <c r="B566" s="72">
        <v>43310</v>
      </c>
      <c r="C566" s="71">
        <v>113852.3</v>
      </c>
      <c r="D566" s="71">
        <v>1089.876</v>
      </c>
      <c r="E566" s="71">
        <v>208.49</v>
      </c>
      <c r="F566" s="73">
        <v>0.40796532406663122</v>
      </c>
      <c r="G566" s="73">
        <v>2.4858948318663865E-2</v>
      </c>
      <c r="H566" s="73">
        <v>6.3615957555351432E-2</v>
      </c>
    </row>
    <row r="567" spans="1:8">
      <c r="A567" s="71" t="s">
        <v>1110</v>
      </c>
      <c r="B567" s="72">
        <v>43311</v>
      </c>
      <c r="C567" s="71">
        <v>116759.5</v>
      </c>
      <c r="D567" s="71">
        <v>1090.1400000000001</v>
      </c>
      <c r="E567" s="71">
        <v>209.19</v>
      </c>
      <c r="F567" s="73">
        <v>0.44265258439294297</v>
      </c>
      <c r="G567" s="73">
        <v>2.4307741456585319E-2</v>
      </c>
      <c r="H567" s="73">
        <v>6.1985988425220961E-2</v>
      </c>
    </row>
    <row r="568" spans="1:8">
      <c r="A568" s="71" t="s">
        <v>1111</v>
      </c>
      <c r="B568" s="72">
        <v>43312</v>
      </c>
      <c r="C568" s="71">
        <v>121173.5</v>
      </c>
      <c r="D568" s="71">
        <v>1087.46</v>
      </c>
      <c r="E568" s="71">
        <v>207.7</v>
      </c>
      <c r="F568" s="73">
        <v>0.49262087391616594</v>
      </c>
      <c r="G568" s="73">
        <v>2.4272621951793916E-2</v>
      </c>
      <c r="H568" s="73">
        <v>5.4475300807229399E-2</v>
      </c>
    </row>
    <row r="569" spans="1:8">
      <c r="A569" s="71" t="s">
        <v>1112</v>
      </c>
      <c r="B569" s="72">
        <v>43313</v>
      </c>
      <c r="C569" s="71">
        <v>123951.3</v>
      </c>
      <c r="D569" s="71">
        <v>1086.8699999999999</v>
      </c>
      <c r="E569" s="71">
        <v>209.19</v>
      </c>
      <c r="F569" s="73">
        <v>0.52070131874522296</v>
      </c>
      <c r="G569" s="73">
        <v>2.3138690941268303E-2</v>
      </c>
      <c r="H569" s="73">
        <v>6.2849303932527301E-2</v>
      </c>
    </row>
    <row r="570" spans="1:8">
      <c r="A570" s="71" t="s">
        <v>1113</v>
      </c>
      <c r="B570" s="72">
        <v>43316</v>
      </c>
      <c r="C570" s="71">
        <v>124353.7</v>
      </c>
      <c r="D570" s="71">
        <v>1077.348</v>
      </c>
      <c r="E570" s="71">
        <v>208.17750000000001</v>
      </c>
      <c r="F570" s="73">
        <v>0.52729458898145332</v>
      </c>
      <c r="G570" s="73">
        <v>1.1923122441657164E-2</v>
      </c>
      <c r="H570" s="73">
        <v>6.1344923398506168E-2</v>
      </c>
    </row>
    <row r="571" spans="1:8">
      <c r="A571" s="71" t="s">
        <v>1114</v>
      </c>
      <c r="B571" s="72">
        <v>43317</v>
      </c>
      <c r="C571" s="71">
        <v>128448</v>
      </c>
      <c r="D571" s="71">
        <v>1074.174</v>
      </c>
      <c r="E571" s="71">
        <v>207.84</v>
      </c>
      <c r="F571" s="73">
        <v>0.57621540432487373</v>
      </c>
      <c r="G571" s="73">
        <v>8.195659641726083E-3</v>
      </c>
      <c r="H571" s="73">
        <v>6.0841159657002875E-2</v>
      </c>
    </row>
    <row r="572" spans="1:8">
      <c r="A572" s="71" t="s">
        <v>1115</v>
      </c>
      <c r="B572" s="72">
        <v>43318</v>
      </c>
      <c r="C572" s="71">
        <v>133328.29999999999</v>
      </c>
      <c r="D572" s="71">
        <v>1071</v>
      </c>
      <c r="E572" s="71">
        <v>208.76</v>
      </c>
      <c r="F572" s="73">
        <v>0.63525790012694161</v>
      </c>
      <c r="G572" s="73">
        <v>4.4737064235671475E-3</v>
      </c>
      <c r="H572" s="73">
        <v>6.6407846342460219E-2</v>
      </c>
    </row>
    <row r="573" spans="1:8">
      <c r="A573" s="71" t="s">
        <v>1116</v>
      </c>
      <c r="B573" s="72">
        <v>43319</v>
      </c>
      <c r="C573" s="71">
        <v>133584.4</v>
      </c>
      <c r="D573" s="71">
        <v>1079.79</v>
      </c>
      <c r="E573" s="71">
        <v>209.16</v>
      </c>
      <c r="F573" s="73">
        <v>0.64076550157892997</v>
      </c>
      <c r="G573" s="73">
        <v>1.0093545369504131E-2</v>
      </c>
      <c r="H573" s="73">
        <v>7.2505384063172862E-2</v>
      </c>
    </row>
    <row r="574" spans="1:8">
      <c r="A574" s="71" t="s">
        <v>1117</v>
      </c>
      <c r="B574" s="72">
        <v>43320</v>
      </c>
      <c r="C574" s="71">
        <v>131521.60000000001</v>
      </c>
      <c r="D574" s="71">
        <v>1079.73</v>
      </c>
      <c r="E574" s="71">
        <v>209.01</v>
      </c>
      <c r="F574" s="73">
        <v>0.6184106740957771</v>
      </c>
      <c r="G574" s="73">
        <v>9.121751077133089E-3</v>
      </c>
      <c r="H574" s="73">
        <v>6.8831500894911635E-2</v>
      </c>
    </row>
    <row r="575" spans="1:8">
      <c r="A575" s="71" t="s">
        <v>1118</v>
      </c>
      <c r="B575" s="72">
        <v>43323</v>
      </c>
      <c r="C575" s="71">
        <v>129013.8</v>
      </c>
      <c r="D575" s="71">
        <v>1057.8720000000001</v>
      </c>
      <c r="E575" s="71">
        <v>206.38499999999999</v>
      </c>
      <c r="F575" s="73">
        <v>0.58524576667924078</v>
      </c>
      <c r="G575" s="73">
        <v>-1.5275318771048818E-2</v>
      </c>
      <c r="H575" s="73">
        <v>5.416794361017474E-2</v>
      </c>
    </row>
    <row r="576" spans="1:8">
      <c r="A576" s="71" t="s">
        <v>1119</v>
      </c>
      <c r="B576" s="72">
        <v>43324</v>
      </c>
      <c r="C576" s="71">
        <v>129901.9</v>
      </c>
      <c r="D576" s="71">
        <v>1050.586</v>
      </c>
      <c r="E576" s="71">
        <v>205.51</v>
      </c>
      <c r="F576" s="73">
        <v>0.59809043903171166</v>
      </c>
      <c r="G576" s="73">
        <v>-2.3037866388930128E-2</v>
      </c>
      <c r="H576" s="73">
        <v>4.7718582717308111E-2</v>
      </c>
    </row>
    <row r="577" spans="1:8">
      <c r="A577" s="71" t="s">
        <v>1120</v>
      </c>
      <c r="B577" s="72">
        <v>43325</v>
      </c>
      <c r="C577" s="71">
        <v>128522.7</v>
      </c>
      <c r="D577" s="71">
        <v>1043.3</v>
      </c>
      <c r="E577" s="71">
        <v>200.38</v>
      </c>
      <c r="F577" s="73">
        <v>0.58057478487687852</v>
      </c>
      <c r="G577" s="73">
        <v>-3.2664830834561842E-2</v>
      </c>
      <c r="H577" s="73">
        <v>1.8553347227164174E-2</v>
      </c>
    </row>
    <row r="578" spans="1:8">
      <c r="A578" s="71" t="s">
        <v>1121</v>
      </c>
      <c r="B578" s="72">
        <v>43326</v>
      </c>
      <c r="C578" s="71">
        <v>130927.7</v>
      </c>
      <c r="D578" s="71">
        <v>1042.56</v>
      </c>
      <c r="E578" s="71">
        <v>200.17</v>
      </c>
      <c r="F578" s="73">
        <v>0.60491325618140857</v>
      </c>
      <c r="G578" s="73">
        <v>-2.4660404894660148E-2</v>
      </c>
      <c r="H578" s="73">
        <v>1.8469522743461919E-2</v>
      </c>
    </row>
    <row r="579" spans="1:8">
      <c r="A579" s="71" t="s">
        <v>1122</v>
      </c>
      <c r="B579" s="72">
        <v>43327</v>
      </c>
      <c r="C579" s="71">
        <v>130476.9</v>
      </c>
      <c r="D579" s="71">
        <v>1023.43</v>
      </c>
      <c r="E579" s="71">
        <v>200.78</v>
      </c>
      <c r="F579" s="73">
        <v>0.59579198929590471</v>
      </c>
      <c r="G579" s="73">
        <v>-3.4279524193259303E-2</v>
      </c>
      <c r="H579" s="73">
        <v>2.8283164539134154E-2</v>
      </c>
    </row>
    <row r="580" spans="1:8">
      <c r="A580" s="71" t="s">
        <v>1123</v>
      </c>
      <c r="B580" s="72">
        <v>43330</v>
      </c>
      <c r="C580" s="71">
        <v>131535.79999999999</v>
      </c>
      <c r="D580" s="71">
        <v>1029.5619999999999</v>
      </c>
      <c r="E580" s="71">
        <v>200.57749999999999</v>
      </c>
      <c r="F580" s="73">
        <v>0.61074435321418274</v>
      </c>
      <c r="G580" s="73">
        <v>-2.5685527829931609E-2</v>
      </c>
      <c r="H580" s="73">
        <v>2.9500076990196522E-2</v>
      </c>
    </row>
    <row r="581" spans="1:8">
      <c r="A581" s="71" t="s">
        <v>1124</v>
      </c>
      <c r="B581" s="72">
        <v>43331</v>
      </c>
      <c r="C581" s="71">
        <v>134354.79999999999</v>
      </c>
      <c r="D581" s="71">
        <v>1031.606</v>
      </c>
      <c r="E581" s="71">
        <v>200.51</v>
      </c>
      <c r="F581" s="73">
        <v>0.64530922993461837</v>
      </c>
      <c r="G581" s="73">
        <v>-2.0921558392255624E-2</v>
      </c>
      <c r="H581" s="73">
        <v>2.5574139430208254E-2</v>
      </c>
    </row>
    <row r="582" spans="1:8">
      <c r="A582" s="71" t="s">
        <v>1125</v>
      </c>
      <c r="B582" s="72">
        <v>43332</v>
      </c>
      <c r="C582" s="71">
        <v>137072.9</v>
      </c>
      <c r="D582" s="71">
        <v>1033.6500000000001</v>
      </c>
      <c r="E582" s="71">
        <v>202.16</v>
      </c>
      <c r="F582" s="73">
        <v>0.67783485910622621</v>
      </c>
      <c r="G582" s="73">
        <v>-1.791906965254475E-2</v>
      </c>
      <c r="H582" s="73">
        <v>3.6452191745706131E-2</v>
      </c>
    </row>
    <row r="583" spans="1:8">
      <c r="A583" s="71" t="s">
        <v>1126</v>
      </c>
      <c r="B583" s="72">
        <v>43333</v>
      </c>
      <c r="C583" s="71">
        <v>136910.6</v>
      </c>
      <c r="D583" s="71">
        <v>1044.31</v>
      </c>
      <c r="E583" s="71">
        <v>203.08</v>
      </c>
      <c r="F583" s="73">
        <v>0.67491335532939667</v>
      </c>
      <c r="G583" s="73">
        <v>-1.5052769577560521E-2</v>
      </c>
      <c r="H583" s="73">
        <v>3.8878657663188099E-2</v>
      </c>
    </row>
    <row r="584" spans="1:8">
      <c r="A584" s="71" t="s">
        <v>1280</v>
      </c>
      <c r="B584" s="72">
        <v>43337</v>
      </c>
      <c r="C584" s="71">
        <v>136343.37100000001</v>
      </c>
      <c r="D584" s="71">
        <v>1060.86333333333</v>
      </c>
      <c r="E584" s="71">
        <v>203.73599999999999</v>
      </c>
      <c r="F584" s="73">
        <v>0.66363903805629709</v>
      </c>
      <c r="G584" s="73">
        <v>-1.3561717424297459E-3</v>
      </c>
      <c r="H584" s="73">
        <v>3.5717553759341047E-2</v>
      </c>
    </row>
    <row r="585" spans="1:8">
      <c r="A585" s="71" t="s">
        <v>1281</v>
      </c>
      <c r="B585" s="72">
        <v>43338</v>
      </c>
      <c r="C585" s="71">
        <v>138582.584</v>
      </c>
      <c r="D585" s="71">
        <v>1065.00166666667</v>
      </c>
      <c r="E585" s="71">
        <v>203.9</v>
      </c>
      <c r="F585" s="73">
        <v>0.6896976938702355</v>
      </c>
      <c r="G585" s="73">
        <v>1.9000008153196024E-3</v>
      </c>
      <c r="H585" s="73">
        <v>3.4395292207792139E-2</v>
      </c>
    </row>
    <row r="586" spans="1:8">
      <c r="A586" s="71" t="s">
        <v>1282</v>
      </c>
      <c r="B586" s="72">
        <v>43339</v>
      </c>
      <c r="C586" s="71">
        <v>140309.20499999999</v>
      </c>
      <c r="D586" s="71">
        <v>1069.1400000000001</v>
      </c>
      <c r="E586" s="71">
        <v>205.27</v>
      </c>
      <c r="F586" s="73">
        <v>0.7095242765763019</v>
      </c>
      <c r="G586" s="73">
        <v>5.1520222627532419E-3</v>
      </c>
      <c r="H586" s="73">
        <v>4.1451040081177171E-2</v>
      </c>
    </row>
    <row r="587" spans="1:8">
      <c r="A587" s="71" t="s">
        <v>1283</v>
      </c>
      <c r="B587" s="72">
        <v>43340</v>
      </c>
      <c r="C587" s="71">
        <v>136765.93</v>
      </c>
      <c r="D587" s="71">
        <v>1070.6199999999999</v>
      </c>
      <c r="E587" s="71">
        <v>206.51</v>
      </c>
      <c r="F587" s="73">
        <v>0.66033683612472149</v>
      </c>
      <c r="G587" s="73">
        <v>-1.7715287360609011E-3</v>
      </c>
      <c r="H587" s="73">
        <v>4.3243243243243246E-2</v>
      </c>
    </row>
    <row r="588" spans="1:8">
      <c r="A588" s="71" t="s">
        <v>1284</v>
      </c>
      <c r="B588" s="72">
        <v>43341</v>
      </c>
      <c r="C588" s="71">
        <v>137472.356</v>
      </c>
      <c r="D588" s="71">
        <v>1070.53</v>
      </c>
      <c r="E588" s="71">
        <v>206.37</v>
      </c>
      <c r="F588" s="73">
        <v>0.66548774075680428</v>
      </c>
      <c r="G588" s="73">
        <v>-4.7136481963554466E-3</v>
      </c>
      <c r="H588" s="73">
        <v>3.9804504459112211E-2</v>
      </c>
    </row>
    <row r="589" spans="1:8">
      <c r="A589" s="71" t="s">
        <v>1285</v>
      </c>
      <c r="B589" s="72">
        <v>43344</v>
      </c>
      <c r="C589" s="71">
        <v>136109.73000000001</v>
      </c>
      <c r="D589" s="71">
        <v>1056.49</v>
      </c>
      <c r="E589" s="71">
        <v>205.56</v>
      </c>
      <c r="F589" s="73">
        <v>0.64191184010055835</v>
      </c>
      <c r="G589" s="73">
        <v>-2.2933760478244469E-2</v>
      </c>
      <c r="H589" s="73">
        <v>3.6193164633531616E-2</v>
      </c>
    </row>
    <row r="590" spans="1:8">
      <c r="A590" s="71" t="s">
        <v>1286</v>
      </c>
      <c r="B590" s="72">
        <v>43345</v>
      </c>
      <c r="C590" s="71">
        <v>133676.13200000001</v>
      </c>
      <c r="D590" s="71">
        <v>1051.81</v>
      </c>
      <c r="E590" s="71">
        <v>205.29</v>
      </c>
      <c r="F590" s="73">
        <v>0.61279039633226784</v>
      </c>
      <c r="G590" s="73">
        <v>-2.8964608044432016E-2</v>
      </c>
      <c r="H590" s="73">
        <v>3.4988656415427366E-2</v>
      </c>
    </row>
    <row r="591" spans="1:8">
      <c r="A591" s="71" t="s">
        <v>1287</v>
      </c>
      <c r="B591" s="72">
        <v>43346</v>
      </c>
      <c r="C591" s="71">
        <v>135257.758</v>
      </c>
      <c r="D591" s="71">
        <v>1047.1300000000001</v>
      </c>
      <c r="E591" s="71">
        <v>204.16</v>
      </c>
      <c r="F591" s="73">
        <v>0.62937400692188228</v>
      </c>
      <c r="G591" s="73">
        <v>-3.4974379769233455E-2</v>
      </c>
      <c r="H591" s="73">
        <v>2.7116768123962354E-2</v>
      </c>
    </row>
    <row r="592" spans="1:8">
      <c r="A592" s="71" t="s">
        <v>1288</v>
      </c>
      <c r="B592" s="72">
        <v>43347</v>
      </c>
      <c r="C592" s="71">
        <v>137983.834</v>
      </c>
      <c r="D592" s="71">
        <v>1040.17</v>
      </c>
      <c r="E592" s="71">
        <v>203.44</v>
      </c>
      <c r="F592" s="73">
        <v>0.65742365348580223</v>
      </c>
      <c r="G592" s="73">
        <v>-3.7975268906708104E-2</v>
      </c>
      <c r="H592" s="73">
        <v>2.3391518688062884E-2</v>
      </c>
    </row>
    <row r="593" spans="1:8">
      <c r="A593" s="71" t="s">
        <v>1289</v>
      </c>
      <c r="B593" s="72">
        <v>43348</v>
      </c>
      <c r="C593" s="71">
        <v>137714.15299999999</v>
      </c>
      <c r="D593" s="71">
        <v>1021.72</v>
      </c>
      <c r="E593" s="71">
        <v>200.24</v>
      </c>
      <c r="F593" s="73">
        <v>0.6537691493871356</v>
      </c>
      <c r="G593" s="73">
        <v>-6.0919117647058818E-2</v>
      </c>
      <c r="H593" s="73">
        <v>9.7831568330812857E-3</v>
      </c>
    </row>
    <row r="594" spans="1:8">
      <c r="A594" s="71" t="s">
        <v>1290</v>
      </c>
      <c r="B594" s="72">
        <v>43351</v>
      </c>
      <c r="C594" s="71">
        <v>139628.693</v>
      </c>
      <c r="D594" s="71">
        <v>1015.438</v>
      </c>
      <c r="E594" s="71">
        <v>201.72499999999999</v>
      </c>
      <c r="F594" s="73">
        <v>0.67363904531081831</v>
      </c>
      <c r="G594" s="73">
        <v>-6.4288373430249068E-2</v>
      </c>
      <c r="H594" s="73">
        <v>1.8226879473434376E-2</v>
      </c>
    </row>
    <row r="595" spans="1:8">
      <c r="A595" s="71" t="s">
        <v>1291</v>
      </c>
      <c r="B595" s="72">
        <v>43352</v>
      </c>
      <c r="C595" s="71">
        <v>142234.435</v>
      </c>
      <c r="D595" s="71">
        <v>1013.3440000000001</v>
      </c>
      <c r="E595" s="71">
        <v>202.22</v>
      </c>
      <c r="F595" s="73">
        <v>0.70657020440289298</v>
      </c>
      <c r="G595" s="73">
        <v>-6.5415320141071542E-2</v>
      </c>
      <c r="H595" s="73">
        <v>2.1044978086563138E-2</v>
      </c>
    </row>
    <row r="596" spans="1:8">
      <c r="A596" s="71" t="s">
        <v>1292</v>
      </c>
      <c r="B596" s="72">
        <v>43353</v>
      </c>
      <c r="C596" s="71">
        <v>146998.66399999999</v>
      </c>
      <c r="D596" s="71">
        <v>1011.25</v>
      </c>
      <c r="E596" s="71">
        <v>202</v>
      </c>
      <c r="F596" s="73">
        <v>0.76147351594507473</v>
      </c>
      <c r="G596" s="73">
        <v>-6.654420588180987E-2</v>
      </c>
      <c r="H596" s="73">
        <v>2.0253548158997825E-2</v>
      </c>
    </row>
    <row r="597" spans="1:8">
      <c r="A597" s="71" t="s">
        <v>1293</v>
      </c>
      <c r="B597" s="72">
        <v>43354</v>
      </c>
      <c r="C597" s="71">
        <v>148577.58900000001</v>
      </c>
      <c r="D597" s="71">
        <v>1003.33</v>
      </c>
      <c r="E597" s="71">
        <v>202.16</v>
      </c>
      <c r="F597" s="73">
        <v>0.77441034950169296</v>
      </c>
      <c r="G597" s="73">
        <v>-7.5212225673545796E-2</v>
      </c>
      <c r="H597" s="73">
        <v>1.9774011299434902E-2</v>
      </c>
    </row>
    <row r="598" spans="1:8">
      <c r="A598" s="71" t="s">
        <v>1294</v>
      </c>
      <c r="B598" s="72">
        <v>43355</v>
      </c>
      <c r="C598" s="71">
        <v>155061.057</v>
      </c>
      <c r="D598" s="71">
        <v>1004.56</v>
      </c>
      <c r="E598" s="71">
        <v>201.52</v>
      </c>
      <c r="F598" s="73">
        <v>0.85312818717112449</v>
      </c>
      <c r="G598" s="73">
        <v>-7.2582580919145601E-2</v>
      </c>
      <c r="H598" s="73">
        <v>1.4600745141476246E-2</v>
      </c>
    </row>
    <row r="599" spans="1:8">
      <c r="A599" s="71" t="s">
        <v>1295</v>
      </c>
      <c r="B599" s="72">
        <v>43358</v>
      </c>
      <c r="C599" s="71">
        <v>158119.217</v>
      </c>
      <c r="D599" s="71">
        <v>1011.682</v>
      </c>
      <c r="E599" s="71">
        <v>202.17250000000001</v>
      </c>
      <c r="F599" s="73">
        <v>0.8991998986255596</v>
      </c>
      <c r="G599" s="73">
        <v>-7.6915637146663274E-2</v>
      </c>
      <c r="H599" s="73">
        <v>4.4840264321557299E-3</v>
      </c>
    </row>
    <row r="600" spans="1:8">
      <c r="A600" s="71" t="s">
        <v>1296</v>
      </c>
      <c r="B600" s="72">
        <v>43359</v>
      </c>
      <c r="C600" s="71">
        <v>155710.23800000001</v>
      </c>
      <c r="D600" s="71">
        <v>1014.056</v>
      </c>
      <c r="E600" s="71">
        <v>202.39</v>
      </c>
      <c r="F600" s="73">
        <v>0.86772123004806345</v>
      </c>
      <c r="G600" s="73">
        <v>-7.7443184919667396E-2</v>
      </c>
      <c r="H600" s="73">
        <v>5.0153937828980588E-3</v>
      </c>
    </row>
    <row r="601" spans="1:8">
      <c r="A601" s="71" t="s">
        <v>1297</v>
      </c>
      <c r="B601" s="72">
        <v>43360</v>
      </c>
      <c r="C601" s="71">
        <v>158071.90900000001</v>
      </c>
      <c r="D601" s="71">
        <v>1016.43</v>
      </c>
      <c r="E601" s="71">
        <v>200.89</v>
      </c>
      <c r="F601" s="73">
        <v>0.89377529675616896</v>
      </c>
      <c r="G601" s="73">
        <v>-7.7867290838822045E-2</v>
      </c>
      <c r="H601" s="73">
        <v>6.4753935046812927E-4</v>
      </c>
    </row>
    <row r="602" spans="1:8">
      <c r="A602" s="71" t="s">
        <v>1298</v>
      </c>
      <c r="B602" s="72">
        <v>43361</v>
      </c>
      <c r="C602" s="71">
        <v>157328.65299999999</v>
      </c>
      <c r="D602" s="71">
        <v>1019.74</v>
      </c>
      <c r="E602" s="71">
        <v>200.63</v>
      </c>
      <c r="F602" s="73">
        <v>0.88363859163495895</v>
      </c>
      <c r="G602" s="73">
        <v>-7.2508322267294867E-2</v>
      </c>
      <c r="H602" s="73">
        <v>2.5985707860676222E-3</v>
      </c>
    </row>
    <row r="603" spans="1:8">
      <c r="A603" s="71" t="s">
        <v>1299</v>
      </c>
      <c r="B603" s="72">
        <v>43365</v>
      </c>
      <c r="C603" s="71">
        <v>160538.23000000001</v>
      </c>
      <c r="D603" s="71">
        <v>1032.98</v>
      </c>
      <c r="E603" s="71">
        <v>199.59</v>
      </c>
      <c r="F603" s="73">
        <v>0.918404530419487</v>
      </c>
      <c r="G603" s="73">
        <v>-6.731699917655054E-2</v>
      </c>
      <c r="H603" s="73">
        <v>-3.8679410076610798E-3</v>
      </c>
    </row>
    <row r="604" spans="1:8">
      <c r="F604" s="74"/>
      <c r="G604" s="74"/>
      <c r="H604" s="74"/>
    </row>
    <row r="605" spans="1:8">
      <c r="F605" s="74"/>
      <c r="G605" s="74"/>
      <c r="H605" s="74"/>
    </row>
    <row r="606" spans="1:8">
      <c r="F606" s="74"/>
      <c r="G606" s="74"/>
      <c r="H606" s="74"/>
    </row>
    <row r="607" spans="1:8">
      <c r="F607" s="74"/>
      <c r="G607" s="74"/>
      <c r="H607" s="74"/>
    </row>
    <row r="608" spans="1:8">
      <c r="F608" s="74"/>
      <c r="G608" s="74"/>
      <c r="H608" s="74"/>
    </row>
    <row r="609" spans="6:8">
      <c r="F609" s="74"/>
      <c r="G609" s="74"/>
      <c r="H609" s="74"/>
    </row>
    <row r="610" spans="6:8">
      <c r="F610" s="74"/>
      <c r="G610" s="74"/>
      <c r="H610" s="74"/>
    </row>
    <row r="611" spans="6:8">
      <c r="F611" s="74"/>
      <c r="G611" s="74"/>
      <c r="H611" s="74"/>
    </row>
    <row r="612" spans="6:8">
      <c r="F612" s="74"/>
      <c r="G612" s="74"/>
      <c r="H612" s="74"/>
    </row>
    <row r="613" spans="6:8">
      <c r="F613" s="74"/>
      <c r="G613" s="74"/>
      <c r="H613" s="74"/>
    </row>
    <row r="614" spans="6:8">
      <c r="F614" s="74"/>
      <c r="G614" s="74"/>
      <c r="H614" s="74"/>
    </row>
    <row r="615" spans="6:8">
      <c r="F615" s="74"/>
      <c r="G615" s="74"/>
      <c r="H615" s="74"/>
    </row>
    <row r="616" spans="6:8">
      <c r="F616" s="74"/>
      <c r="G616" s="74"/>
      <c r="H616" s="74"/>
    </row>
    <row r="617" spans="6:8">
      <c r="F617" s="74"/>
      <c r="G617" s="74"/>
      <c r="H617" s="74"/>
    </row>
    <row r="618" spans="6:8">
      <c r="F618" s="74"/>
      <c r="G618" s="74"/>
      <c r="H618" s="74"/>
    </row>
    <row r="619" spans="6:8">
      <c r="F619" s="74"/>
      <c r="G619" s="74"/>
      <c r="H619" s="74"/>
    </row>
    <row r="620" spans="6:8">
      <c r="F620" s="74"/>
      <c r="G620" s="74"/>
      <c r="H620" s="74"/>
    </row>
    <row r="621" spans="6:8">
      <c r="F621" s="74"/>
      <c r="G621" s="74"/>
      <c r="H621" s="74"/>
    </row>
    <row r="622" spans="6:8">
      <c r="F622" s="74"/>
      <c r="G622" s="74"/>
      <c r="H622" s="74"/>
    </row>
    <row r="623" spans="6:8">
      <c r="F623" s="74"/>
      <c r="G623" s="74"/>
      <c r="H623" s="74"/>
    </row>
    <row r="624" spans="6:8">
      <c r="F624" s="74"/>
      <c r="G624" s="74"/>
      <c r="H624" s="74"/>
    </row>
    <row r="625" spans="6:8">
      <c r="F625" s="74"/>
      <c r="G625" s="74"/>
      <c r="H625" s="74"/>
    </row>
    <row r="626" spans="6:8">
      <c r="F626" s="74"/>
      <c r="G626" s="74"/>
      <c r="H626" s="74"/>
    </row>
    <row r="627" spans="6:8">
      <c r="F627" s="74"/>
      <c r="G627" s="74"/>
      <c r="H627" s="74"/>
    </row>
    <row r="628" spans="6:8">
      <c r="F628" s="74"/>
      <c r="G628" s="74"/>
      <c r="H628" s="74"/>
    </row>
    <row r="629" spans="6:8">
      <c r="F629" s="74"/>
      <c r="G629" s="74"/>
      <c r="H629" s="74"/>
    </row>
    <row r="630" spans="6:8">
      <c r="F630" s="74"/>
      <c r="G630" s="74"/>
      <c r="H630" s="74"/>
    </row>
    <row r="631" spans="6:8">
      <c r="F631" s="74"/>
      <c r="G631" s="74"/>
      <c r="H631" s="74"/>
    </row>
    <row r="632" spans="6:8">
      <c r="F632" s="74"/>
      <c r="G632" s="74"/>
      <c r="H632" s="74"/>
    </row>
    <row r="633" spans="6:8">
      <c r="F633" s="74"/>
      <c r="G633" s="74"/>
      <c r="H633" s="74"/>
    </row>
    <row r="634" spans="6:8">
      <c r="F634" s="74"/>
      <c r="G634" s="74"/>
      <c r="H634" s="74"/>
    </row>
    <row r="635" spans="6:8">
      <c r="F635" s="74"/>
      <c r="G635" s="74"/>
      <c r="H635" s="74"/>
    </row>
    <row r="636" spans="6:8">
      <c r="F636" s="74"/>
      <c r="G636" s="74"/>
      <c r="H636" s="74"/>
    </row>
    <row r="637" spans="6:8">
      <c r="F637" s="74"/>
      <c r="G637" s="74"/>
      <c r="H637" s="74"/>
    </row>
    <row r="638" spans="6:8">
      <c r="F638" s="74"/>
      <c r="G638" s="74"/>
      <c r="H638" s="74"/>
    </row>
    <row r="639" spans="6:8">
      <c r="F639" s="74"/>
      <c r="G639" s="74"/>
      <c r="H639" s="74"/>
    </row>
    <row r="640" spans="6:8">
      <c r="F640" s="74"/>
      <c r="G640" s="74"/>
      <c r="H640" s="74"/>
    </row>
    <row r="641" spans="6:8">
      <c r="F641" s="74"/>
      <c r="G641" s="74"/>
      <c r="H641" s="74"/>
    </row>
    <row r="642" spans="6:8">
      <c r="F642" s="74"/>
      <c r="G642" s="74"/>
      <c r="H642" s="74"/>
    </row>
    <row r="643" spans="6:8">
      <c r="F643" s="74"/>
      <c r="G643" s="74"/>
      <c r="H643" s="74"/>
    </row>
    <row r="644" spans="6:8">
      <c r="F644" s="74"/>
      <c r="G644" s="74"/>
      <c r="H644" s="74"/>
    </row>
    <row r="645" spans="6:8">
      <c r="F645" s="74"/>
      <c r="G645" s="74"/>
      <c r="H645" s="74"/>
    </row>
    <row r="646" spans="6:8">
      <c r="F646" s="74"/>
      <c r="G646" s="74"/>
      <c r="H646" s="74"/>
    </row>
    <row r="647" spans="6:8">
      <c r="F647" s="74"/>
      <c r="G647" s="74"/>
      <c r="H647" s="74"/>
    </row>
    <row r="648" spans="6:8">
      <c r="F648" s="74"/>
      <c r="G648" s="74"/>
      <c r="H648" s="74"/>
    </row>
    <row r="649" spans="6:8">
      <c r="F649" s="74"/>
      <c r="G649" s="74"/>
      <c r="H649" s="74"/>
    </row>
    <row r="650" spans="6:8">
      <c r="F650" s="74"/>
      <c r="G650" s="74"/>
      <c r="H650" s="74"/>
    </row>
    <row r="651" spans="6:8">
      <c r="F651" s="74"/>
      <c r="G651" s="74"/>
      <c r="H651" s="74"/>
    </row>
    <row r="652" spans="6:8">
      <c r="F652" s="74"/>
      <c r="G652" s="74"/>
      <c r="H652" s="74"/>
    </row>
    <row r="653" spans="6:8">
      <c r="F653" s="74"/>
      <c r="G653" s="74"/>
      <c r="H653" s="74"/>
    </row>
    <row r="654" spans="6:8">
      <c r="F654" s="74"/>
      <c r="G654" s="74"/>
      <c r="H654" s="74"/>
    </row>
    <row r="655" spans="6:8">
      <c r="F655" s="74"/>
      <c r="G655" s="74"/>
      <c r="H655" s="74"/>
    </row>
    <row r="656" spans="6:8">
      <c r="F656" s="74"/>
      <c r="G656" s="74"/>
      <c r="H656" s="74"/>
    </row>
    <row r="657" spans="6:8">
      <c r="F657" s="74"/>
      <c r="G657" s="74"/>
      <c r="H657" s="74"/>
    </row>
    <row r="658" spans="6:8">
      <c r="F658" s="74"/>
      <c r="G658" s="74"/>
      <c r="H658" s="74"/>
    </row>
    <row r="659" spans="6:8">
      <c r="F659" s="74"/>
      <c r="G659" s="74"/>
      <c r="H659" s="74"/>
    </row>
    <row r="660" spans="6:8">
      <c r="F660" s="74"/>
      <c r="G660" s="74"/>
      <c r="H660" s="74"/>
    </row>
    <row r="661" spans="6:8">
      <c r="F661" s="74"/>
      <c r="G661" s="74"/>
      <c r="H661" s="74"/>
    </row>
    <row r="662" spans="6:8">
      <c r="F662" s="74"/>
      <c r="G662" s="74"/>
      <c r="H662" s="74"/>
    </row>
    <row r="663" spans="6:8">
      <c r="F663" s="74"/>
      <c r="G663" s="74"/>
      <c r="H663" s="74"/>
    </row>
    <row r="664" spans="6:8">
      <c r="F664" s="74"/>
      <c r="G664" s="74"/>
      <c r="H664" s="74"/>
    </row>
    <row r="665" spans="6:8">
      <c r="F665" s="74"/>
      <c r="G665" s="74"/>
      <c r="H665" s="74"/>
    </row>
    <row r="666" spans="6:8">
      <c r="F666" s="74"/>
      <c r="G666" s="74"/>
      <c r="H666" s="74"/>
    </row>
    <row r="667" spans="6:8">
      <c r="F667" s="74"/>
      <c r="G667" s="74"/>
      <c r="H667" s="74"/>
    </row>
    <row r="668" spans="6:8">
      <c r="F668" s="74"/>
      <c r="G668" s="74"/>
      <c r="H668" s="74"/>
    </row>
    <row r="669" spans="6:8">
      <c r="F669" s="74"/>
      <c r="G669" s="74"/>
      <c r="H669" s="74"/>
    </row>
    <row r="670" spans="6:8">
      <c r="F670" s="74"/>
      <c r="G670" s="74"/>
      <c r="H670" s="74"/>
    </row>
    <row r="671" spans="6:8">
      <c r="F671" s="74"/>
      <c r="G671" s="74"/>
      <c r="H671" s="74"/>
    </row>
    <row r="672" spans="6:8">
      <c r="F672" s="74"/>
      <c r="G672" s="74"/>
      <c r="H672" s="74"/>
    </row>
    <row r="673" spans="6:8">
      <c r="F673" s="74"/>
      <c r="G673" s="74"/>
      <c r="H673" s="74"/>
    </row>
    <row r="674" spans="6:8">
      <c r="F674" s="74"/>
      <c r="G674" s="74"/>
      <c r="H674" s="74"/>
    </row>
    <row r="675" spans="6:8">
      <c r="F675" s="74"/>
      <c r="G675" s="74"/>
      <c r="H675" s="74"/>
    </row>
    <row r="676" spans="6:8">
      <c r="F676" s="74"/>
      <c r="G676" s="74"/>
      <c r="H676" s="74"/>
    </row>
    <row r="677" spans="6:8">
      <c r="F677" s="74"/>
      <c r="G677" s="74"/>
      <c r="H677" s="74"/>
    </row>
    <row r="678" spans="6:8">
      <c r="F678" s="74"/>
      <c r="G678" s="74"/>
      <c r="H678" s="74"/>
    </row>
    <row r="679" spans="6:8">
      <c r="F679" s="74"/>
      <c r="G679" s="74"/>
      <c r="H679" s="74"/>
    </row>
    <row r="680" spans="6:8">
      <c r="F680" s="74"/>
      <c r="G680" s="74"/>
      <c r="H680" s="74"/>
    </row>
    <row r="681" spans="6:8">
      <c r="F681" s="74"/>
      <c r="G681" s="74"/>
      <c r="H681" s="74"/>
    </row>
    <row r="682" spans="6:8">
      <c r="F682" s="74"/>
      <c r="G682" s="74"/>
      <c r="H682" s="74"/>
    </row>
    <row r="683" spans="6:8">
      <c r="F683" s="74"/>
      <c r="G683" s="74"/>
      <c r="H683" s="74"/>
    </row>
    <row r="684" spans="6:8">
      <c r="F684" s="74"/>
      <c r="G684" s="74"/>
      <c r="H684" s="74"/>
    </row>
    <row r="685" spans="6:8">
      <c r="F685" s="74"/>
      <c r="G685" s="74"/>
      <c r="H685" s="74"/>
    </row>
    <row r="686" spans="6:8">
      <c r="F686" s="74"/>
      <c r="G686" s="74"/>
      <c r="H686" s="74"/>
    </row>
    <row r="687" spans="6:8">
      <c r="F687" s="74"/>
      <c r="G687" s="74"/>
      <c r="H687" s="74"/>
    </row>
    <row r="688" spans="6:8">
      <c r="F688" s="74"/>
      <c r="G688" s="74"/>
      <c r="H688" s="74"/>
    </row>
    <row r="689" spans="6:8">
      <c r="F689" s="74"/>
      <c r="G689" s="74"/>
      <c r="H689" s="74"/>
    </row>
    <row r="690" spans="6:8">
      <c r="F690" s="74"/>
      <c r="G690" s="74"/>
      <c r="H690" s="74"/>
    </row>
    <row r="691" spans="6:8">
      <c r="F691" s="74"/>
      <c r="G691" s="74"/>
      <c r="H691" s="74"/>
    </row>
    <row r="692" spans="6:8">
      <c r="F692" s="74"/>
      <c r="G692" s="74"/>
      <c r="H692" s="74"/>
    </row>
    <row r="693" spans="6:8">
      <c r="F693" s="74"/>
      <c r="G693" s="74"/>
      <c r="H693" s="74"/>
    </row>
    <row r="694" spans="6:8">
      <c r="F694" s="74"/>
      <c r="G694" s="74"/>
      <c r="H694" s="74"/>
    </row>
    <row r="695" spans="6:8">
      <c r="F695" s="74"/>
      <c r="G695" s="74"/>
      <c r="H695" s="74"/>
    </row>
    <row r="696" spans="6:8">
      <c r="F696" s="74"/>
      <c r="G696" s="74"/>
      <c r="H696" s="74"/>
    </row>
    <row r="697" spans="6:8">
      <c r="F697" s="74"/>
      <c r="G697" s="74"/>
      <c r="H697" s="74"/>
    </row>
    <row r="698" spans="6:8">
      <c r="F698" s="74"/>
      <c r="G698" s="74"/>
      <c r="H698" s="74"/>
    </row>
    <row r="699" spans="6:8">
      <c r="F699" s="74"/>
      <c r="G699" s="74"/>
      <c r="H699" s="74"/>
    </row>
    <row r="700" spans="6:8">
      <c r="F700" s="74"/>
      <c r="G700" s="74"/>
      <c r="H700" s="74"/>
    </row>
    <row r="701" spans="6:8">
      <c r="F701" s="74"/>
      <c r="G701" s="74"/>
      <c r="H701" s="74"/>
    </row>
    <row r="702" spans="6:8">
      <c r="F702" s="74"/>
      <c r="G702" s="74"/>
      <c r="H702" s="74"/>
    </row>
    <row r="703" spans="6:8">
      <c r="F703" s="74"/>
      <c r="G703" s="74"/>
      <c r="H703" s="74"/>
    </row>
    <row r="704" spans="6:8">
      <c r="F704" s="74"/>
      <c r="G704" s="74"/>
      <c r="H704" s="74"/>
    </row>
    <row r="705" spans="6:8">
      <c r="F705" s="74"/>
      <c r="G705" s="74"/>
      <c r="H705" s="74"/>
    </row>
    <row r="706" spans="6:8">
      <c r="F706" s="74"/>
      <c r="G706" s="74"/>
      <c r="H706" s="74"/>
    </row>
    <row r="707" spans="6:8">
      <c r="F707" s="74"/>
      <c r="G707" s="74"/>
      <c r="H707" s="74"/>
    </row>
    <row r="708" spans="6:8">
      <c r="F708" s="74"/>
      <c r="G708" s="74"/>
      <c r="H708" s="74"/>
    </row>
    <row r="709" spans="6:8">
      <c r="F709" s="74"/>
      <c r="G709" s="74"/>
      <c r="H709" s="74"/>
    </row>
    <row r="710" spans="6:8">
      <c r="F710" s="74"/>
      <c r="G710" s="74"/>
      <c r="H710" s="74"/>
    </row>
    <row r="711" spans="6:8">
      <c r="F711" s="74"/>
      <c r="G711" s="74"/>
      <c r="H711" s="74"/>
    </row>
    <row r="712" spans="6:8">
      <c r="F712" s="74"/>
      <c r="G712" s="74"/>
      <c r="H712" s="74"/>
    </row>
    <row r="713" spans="6:8">
      <c r="F713" s="74"/>
      <c r="G713" s="74"/>
      <c r="H713" s="74"/>
    </row>
    <row r="714" spans="6:8">
      <c r="F714" s="74"/>
      <c r="G714" s="74"/>
      <c r="H714" s="74"/>
    </row>
    <row r="715" spans="6:8">
      <c r="F715" s="74"/>
      <c r="G715" s="74"/>
      <c r="H715" s="74"/>
    </row>
    <row r="716" spans="6:8">
      <c r="F716" s="74"/>
      <c r="G716" s="74"/>
      <c r="H716" s="74"/>
    </row>
    <row r="717" spans="6:8">
      <c r="F717" s="74"/>
      <c r="G717" s="74"/>
      <c r="H717" s="74"/>
    </row>
    <row r="718" spans="6:8">
      <c r="F718" s="74"/>
      <c r="G718" s="74"/>
      <c r="H718" s="74"/>
    </row>
    <row r="719" spans="6:8">
      <c r="F719" s="74"/>
      <c r="G719" s="74"/>
      <c r="H719" s="74"/>
    </row>
    <row r="720" spans="6:8">
      <c r="F720" s="74"/>
      <c r="G720" s="74"/>
      <c r="H720" s="74"/>
    </row>
    <row r="721" spans="6:8">
      <c r="F721" s="74"/>
      <c r="G721" s="74"/>
      <c r="H721" s="74"/>
    </row>
    <row r="722" spans="6:8">
      <c r="F722" s="74"/>
      <c r="G722" s="74"/>
      <c r="H722" s="74"/>
    </row>
    <row r="723" spans="6:8">
      <c r="F723" s="74"/>
      <c r="G723" s="74"/>
      <c r="H723" s="74"/>
    </row>
    <row r="724" spans="6:8">
      <c r="F724" s="74"/>
      <c r="G724" s="74"/>
      <c r="H724" s="74"/>
    </row>
    <row r="725" spans="6:8">
      <c r="F725" s="74"/>
      <c r="G725" s="74"/>
      <c r="H725" s="74"/>
    </row>
    <row r="726" spans="6:8">
      <c r="F726" s="74"/>
      <c r="G726" s="74"/>
      <c r="H726" s="74"/>
    </row>
    <row r="727" spans="6:8">
      <c r="F727" s="74"/>
      <c r="G727" s="74"/>
      <c r="H727" s="74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24"/>
  <sheetViews>
    <sheetView showGridLines="0" rightToLeft="1" topLeftCell="C1" zoomScaleNormal="100" workbookViewId="0">
      <pane ySplit="1" topLeftCell="A2" activePane="bottomLeft" state="frozen"/>
      <selection activeCell="AF1" sqref="AF1"/>
      <selection pane="bottomLeft" activeCell="G23" sqref="G23"/>
    </sheetView>
  </sheetViews>
  <sheetFormatPr defaultColWidth="10.42578125" defaultRowHeight="18"/>
  <cols>
    <col min="1" max="1" width="11.85546875" style="14" bestFit="1" customWidth="1"/>
    <col min="2" max="2" width="17.85546875" style="14" bestFit="1" customWidth="1"/>
    <col min="3" max="3" width="9.42578125" style="14" customWidth="1"/>
    <col min="4" max="4" width="10.28515625" style="14" customWidth="1"/>
    <col min="5" max="5" width="9.7109375" style="14" customWidth="1"/>
    <col min="6" max="6" width="20" style="14" customWidth="1"/>
    <col min="7" max="7" width="14.5703125" style="14" customWidth="1"/>
    <col min="8" max="8" width="12.28515625" style="14" customWidth="1"/>
    <col min="9" max="9" width="13.5703125" style="14" customWidth="1"/>
    <col min="10" max="10" width="10.5703125" style="14" customWidth="1"/>
    <col min="11" max="11" width="11.28515625" style="14" customWidth="1"/>
    <col min="12" max="12" width="15.7109375" style="14" customWidth="1"/>
    <col min="13" max="13" width="15.42578125" style="14" bestFit="1" customWidth="1"/>
    <col min="14" max="16" width="16.5703125" style="14" bestFit="1" customWidth="1"/>
    <col min="17" max="17" width="12.7109375" style="14" customWidth="1"/>
    <col min="18" max="18" width="12.5703125" style="14" customWidth="1"/>
    <col min="19" max="19" width="16.7109375" style="14" customWidth="1"/>
    <col min="20" max="20" width="18.7109375" style="14" customWidth="1"/>
    <col min="21" max="21" width="11.5703125" style="14" customWidth="1"/>
    <col min="22" max="22" width="17.140625" style="14" customWidth="1"/>
    <col min="23" max="23" width="11.85546875" style="14" customWidth="1"/>
    <col min="24" max="25" width="10.140625" style="14" customWidth="1"/>
    <col min="26" max="26" width="11.140625" style="14" customWidth="1"/>
    <col min="27" max="27" width="10.42578125" style="14" customWidth="1"/>
    <col min="28" max="28" width="12.28515625" style="14" customWidth="1"/>
    <col min="29" max="29" width="8.85546875" style="14" customWidth="1"/>
    <col min="30" max="30" width="9.5703125" style="14" customWidth="1"/>
    <col min="31" max="31" width="14.7109375" style="14" customWidth="1"/>
    <col min="32" max="32" width="14" style="14" customWidth="1"/>
    <col min="33" max="33" width="18" style="14" customWidth="1"/>
    <col min="34" max="34" width="8.7109375" style="14" customWidth="1"/>
    <col min="35" max="35" width="10.42578125" style="14" customWidth="1"/>
    <col min="36" max="36" width="10.85546875" style="14" customWidth="1"/>
    <col min="37" max="37" width="15.85546875" style="14" customWidth="1"/>
    <col min="38" max="38" width="11.140625" style="14" customWidth="1"/>
    <col min="39" max="39" width="8.7109375" style="14" customWidth="1"/>
    <col min="40" max="40" width="9.5703125" style="14" customWidth="1"/>
    <col min="41" max="41" width="8.5703125" style="14" customWidth="1"/>
    <col min="42" max="42" width="12.28515625" style="14" customWidth="1"/>
    <col min="43" max="43" width="15.7109375" style="14" customWidth="1"/>
    <col min="44" max="16384" width="10.42578125" style="14"/>
  </cols>
  <sheetData>
    <row r="1" spans="1:43" s="50" customFormat="1" ht="47.25" customHeight="1">
      <c r="A1" s="51" t="s">
        <v>348</v>
      </c>
      <c r="B1" s="51" t="s">
        <v>349</v>
      </c>
      <c r="C1" s="51" t="s">
        <v>350</v>
      </c>
      <c r="D1" s="51" t="s">
        <v>28</v>
      </c>
      <c r="E1" s="51" t="s">
        <v>38</v>
      </c>
      <c r="F1" s="51" t="s">
        <v>351</v>
      </c>
      <c r="G1" s="51" t="s">
        <v>352</v>
      </c>
      <c r="H1" s="51" t="s">
        <v>8</v>
      </c>
      <c r="I1" s="51" t="s">
        <v>15</v>
      </c>
      <c r="J1" s="51" t="s">
        <v>353</v>
      </c>
      <c r="K1" s="51" t="s">
        <v>354</v>
      </c>
      <c r="L1" s="51" t="s">
        <v>355</v>
      </c>
      <c r="M1" s="51" t="s">
        <v>356</v>
      </c>
      <c r="N1" s="51" t="s">
        <v>357</v>
      </c>
      <c r="O1" s="51" t="s">
        <v>358</v>
      </c>
      <c r="P1" s="51" t="s">
        <v>359</v>
      </c>
      <c r="Q1" s="51" t="s">
        <v>360</v>
      </c>
      <c r="R1" s="51" t="s">
        <v>361</v>
      </c>
      <c r="S1" s="51" t="s">
        <v>362</v>
      </c>
      <c r="T1" s="51" t="s">
        <v>363</v>
      </c>
      <c r="U1" s="51" t="s">
        <v>364</v>
      </c>
      <c r="V1" s="51" t="s">
        <v>365</v>
      </c>
      <c r="W1" s="51" t="s">
        <v>366</v>
      </c>
      <c r="X1" s="51" t="s">
        <v>367</v>
      </c>
      <c r="Y1" s="51" t="s">
        <v>368</v>
      </c>
      <c r="Z1" s="51" t="s">
        <v>369</v>
      </c>
      <c r="AA1" s="51" t="s">
        <v>370</v>
      </c>
      <c r="AB1" s="51" t="s">
        <v>371</v>
      </c>
      <c r="AC1" s="51" t="s">
        <v>372</v>
      </c>
      <c r="AD1" s="51" t="s">
        <v>373</v>
      </c>
      <c r="AE1" s="51" t="s">
        <v>374</v>
      </c>
      <c r="AF1" s="51" t="s">
        <v>375</v>
      </c>
      <c r="AG1" s="51" t="s">
        <v>376</v>
      </c>
      <c r="AH1" s="51" t="s">
        <v>39</v>
      </c>
      <c r="AI1" s="51" t="s">
        <v>377</v>
      </c>
      <c r="AJ1" s="51" t="s">
        <v>378</v>
      </c>
      <c r="AK1" s="51" t="s">
        <v>379</v>
      </c>
      <c r="AL1" s="51" t="s">
        <v>380</v>
      </c>
      <c r="AM1" s="51" t="s">
        <v>381</v>
      </c>
      <c r="AN1" s="51" t="s">
        <v>382</v>
      </c>
      <c r="AO1" s="51" t="s">
        <v>383</v>
      </c>
      <c r="AP1" s="51" t="s">
        <v>384</v>
      </c>
      <c r="AQ1" s="51" t="s">
        <v>385</v>
      </c>
    </row>
    <row r="2" spans="1:43" hidden="1">
      <c r="A2" s="75" t="s">
        <v>386</v>
      </c>
      <c r="B2" s="76">
        <v>42814</v>
      </c>
      <c r="C2" s="77">
        <v>6.8367747515556072</v>
      </c>
      <c r="D2" s="77">
        <v>8.2354423712353224</v>
      </c>
      <c r="E2" s="77">
        <v>4.8812328767123292</v>
      </c>
      <c r="F2" s="77">
        <v>7.2495797821904384</v>
      </c>
      <c r="G2" s="77">
        <v>5.2521184832924392</v>
      </c>
      <c r="H2" s="77">
        <v>8.1121562816765227</v>
      </c>
      <c r="I2" s="77">
        <v>12.091576250431549</v>
      </c>
      <c r="J2" s="77">
        <v>5.8372143531123202</v>
      </c>
      <c r="K2" s="77">
        <v>14.343951887787977</v>
      </c>
      <c r="L2" s="77">
        <v>7.335372465086567</v>
      </c>
      <c r="M2" s="77">
        <v>10.593794603111052</v>
      </c>
      <c r="N2" s="77"/>
      <c r="O2" s="77">
        <v>7.1817336898146769</v>
      </c>
      <c r="P2" s="77">
        <v>20.155959210290604</v>
      </c>
      <c r="Q2" s="77">
        <v>7.7997083176209259</v>
      </c>
      <c r="R2" s="77">
        <v>7.7889611502082463</v>
      </c>
      <c r="S2" s="77">
        <v>8.2179294825955562</v>
      </c>
      <c r="T2" s="77">
        <v>7.1437281510753667</v>
      </c>
      <c r="U2" s="77">
        <v>13.625496882734991</v>
      </c>
      <c r="V2" s="77">
        <v>8.9919786096256686</v>
      </c>
      <c r="W2" s="77">
        <v>6.2421259669672571</v>
      </c>
      <c r="X2" s="77">
        <v>9.6351165742920628</v>
      </c>
      <c r="Y2" s="77"/>
      <c r="Z2" s="77">
        <v>9.0793772635656165</v>
      </c>
      <c r="AA2" s="77">
        <v>7.220696459418086</v>
      </c>
      <c r="AB2" s="77">
        <v>6.3396886430772854</v>
      </c>
      <c r="AC2" s="77">
        <v>9.9373932373321914</v>
      </c>
      <c r="AD2" s="77">
        <v>12.738289043068985</v>
      </c>
      <c r="AE2" s="77">
        <v>64.411111111111111</v>
      </c>
      <c r="AF2" s="77">
        <v>1.8574790586358196</v>
      </c>
      <c r="AG2" s="77">
        <v>14.073482428115016</v>
      </c>
      <c r="AH2" s="77">
        <v>72.12119606253799</v>
      </c>
      <c r="AI2" s="77">
        <v>30.362499113355128</v>
      </c>
      <c r="AJ2" s="77">
        <v>11.912863070539419</v>
      </c>
      <c r="AK2" s="77">
        <v>8.9774236387782196</v>
      </c>
      <c r="AL2" s="77">
        <v>8.4862665310274661</v>
      </c>
      <c r="AM2" s="77">
        <v>43.346820809248555</v>
      </c>
      <c r="AN2" s="77">
        <v>54.420454545454547</v>
      </c>
      <c r="AO2" s="77"/>
      <c r="AP2" s="77">
        <v>4.9310669145128756</v>
      </c>
      <c r="AQ2" s="77">
        <v>16.287197231833911</v>
      </c>
    </row>
    <row r="3" spans="1:43" hidden="1">
      <c r="A3" s="75" t="s">
        <v>618</v>
      </c>
      <c r="B3" s="76">
        <v>42845</v>
      </c>
      <c r="C3" s="77">
        <v>6.9631860959617313</v>
      </c>
      <c r="D3" s="77">
        <v>8.0621748453079398</v>
      </c>
      <c r="E3" s="77">
        <v>4.7216438356164385</v>
      </c>
      <c r="F3" s="77">
        <v>7.0721494058317118</v>
      </c>
      <c r="G3" s="77">
        <v>5.2593655933017986</v>
      </c>
      <c r="H3" s="77">
        <v>7.8865087601734514</v>
      </c>
      <c r="I3" s="77">
        <v>13.758779613992068</v>
      </c>
      <c r="J3" s="77">
        <v>5.842863357485875</v>
      </c>
      <c r="K3" s="77">
        <v>15.482821736410074</v>
      </c>
      <c r="L3" s="77">
        <v>7.752969666710162</v>
      </c>
      <c r="M3" s="77">
        <v>11.036443575245055</v>
      </c>
      <c r="N3" s="77"/>
      <c r="O3" s="77">
        <v>7.1741905621236555</v>
      </c>
      <c r="P3" s="77">
        <v>20.3726710957209</v>
      </c>
      <c r="Q3" s="77">
        <v>9.3939674808342666</v>
      </c>
      <c r="R3" s="77">
        <v>8.4225315623753811</v>
      </c>
      <c r="S3" s="77">
        <v>8.5475474693445772</v>
      </c>
      <c r="T3" s="77">
        <v>7.2729463298801384</v>
      </c>
      <c r="U3" s="77">
        <v>15.834803996532488</v>
      </c>
      <c r="V3" s="77">
        <v>10.168449197860962</v>
      </c>
      <c r="W3" s="77">
        <v>6.391291481897639</v>
      </c>
      <c r="X3" s="77">
        <v>10.832241107147322</v>
      </c>
      <c r="Y3" s="77"/>
      <c r="Z3" s="77">
        <v>9.6196189657253175</v>
      </c>
      <c r="AA3" s="77">
        <v>8.1731858659432124</v>
      </c>
      <c r="AB3" s="77">
        <v>7.005772564334837</v>
      </c>
      <c r="AC3" s="77">
        <v>11.814186919043458</v>
      </c>
      <c r="AD3" s="77">
        <v>15.417111112097006</v>
      </c>
      <c r="AE3" s="77">
        <v>63.694444444444443</v>
      </c>
      <c r="AF3" s="77">
        <v>1.8574790586358196</v>
      </c>
      <c r="AG3" s="77">
        <v>14.073482428115016</v>
      </c>
      <c r="AH3" s="77">
        <v>73.135823187299025</v>
      </c>
      <c r="AI3" s="77">
        <v>38.948619735747585</v>
      </c>
      <c r="AJ3" s="77">
        <v>11.912863070539419</v>
      </c>
      <c r="AK3" s="77">
        <v>9.9296148738379806</v>
      </c>
      <c r="AL3" s="77">
        <v>9.1261444557477116</v>
      </c>
      <c r="AM3" s="77">
        <v>46.427745664739888</v>
      </c>
      <c r="AN3" s="77">
        <v>54.420454545454547</v>
      </c>
      <c r="AO3" s="77"/>
      <c r="AP3" s="77">
        <v>5.0075390298327038</v>
      </c>
      <c r="AQ3" s="77">
        <v>15.629757785467127</v>
      </c>
    </row>
    <row r="4" spans="1:43" s="109" customFormat="1" ht="15.75" hidden="1">
      <c r="A4" s="78" t="s">
        <v>540</v>
      </c>
      <c r="B4" s="76">
        <v>42876</v>
      </c>
      <c r="C4" s="79">
        <v>7.16</v>
      </c>
      <c r="D4" s="79">
        <v>7.97</v>
      </c>
      <c r="E4" s="79">
        <v>4.55</v>
      </c>
      <c r="F4" s="79">
        <v>7.26</v>
      </c>
      <c r="G4" s="79">
        <v>5.32</v>
      </c>
      <c r="H4" s="79">
        <v>7.8</v>
      </c>
      <c r="I4" s="79">
        <v>14.09</v>
      </c>
      <c r="J4" s="79">
        <v>6.17</v>
      </c>
      <c r="K4" s="79">
        <v>14.63</v>
      </c>
      <c r="L4" s="79">
        <v>8.51</v>
      </c>
      <c r="M4" s="79">
        <v>11.15</v>
      </c>
      <c r="N4" s="80"/>
      <c r="O4" s="79">
        <v>7.42</v>
      </c>
      <c r="P4" s="79">
        <v>20.96</v>
      </c>
      <c r="Q4" s="79">
        <v>10.78</v>
      </c>
      <c r="R4" s="79">
        <v>7.97</v>
      </c>
      <c r="S4" s="79">
        <v>9.2899999999999991</v>
      </c>
      <c r="T4" s="79">
        <v>7.36</v>
      </c>
      <c r="U4" s="79">
        <v>15.63</v>
      </c>
      <c r="V4" s="79">
        <v>9.39</v>
      </c>
      <c r="W4" s="79">
        <v>6.92</v>
      </c>
      <c r="X4" s="79">
        <v>10.84</v>
      </c>
      <c r="Y4" s="80"/>
      <c r="Z4" s="79">
        <v>8.6999999999999993</v>
      </c>
      <c r="AA4" s="79">
        <v>8.42</v>
      </c>
      <c r="AB4" s="79">
        <v>7.3</v>
      </c>
      <c r="AC4" s="79">
        <v>11.68</v>
      </c>
      <c r="AD4" s="79">
        <v>11.94</v>
      </c>
      <c r="AE4" s="79">
        <v>64.75</v>
      </c>
      <c r="AF4" s="79">
        <v>1.86</v>
      </c>
      <c r="AG4" s="79">
        <v>14.07</v>
      </c>
      <c r="AH4" s="79">
        <v>75.819999999999993</v>
      </c>
      <c r="AI4" s="79">
        <v>47.47</v>
      </c>
      <c r="AJ4" s="79">
        <v>12.71</v>
      </c>
      <c r="AK4" s="79">
        <v>9.2899999999999991</v>
      </c>
      <c r="AL4" s="79">
        <v>11.81</v>
      </c>
      <c r="AM4" s="79">
        <v>49.95</v>
      </c>
      <c r="AN4" s="79">
        <v>59.34</v>
      </c>
      <c r="AO4" s="79"/>
      <c r="AP4" s="79">
        <v>5.32</v>
      </c>
      <c r="AQ4" s="79">
        <v>14.66</v>
      </c>
    </row>
    <row r="5" spans="1:43" hidden="1">
      <c r="A5" s="75" t="s">
        <v>406</v>
      </c>
      <c r="B5" s="76">
        <v>42907</v>
      </c>
      <c r="C5" s="77">
        <v>6.9791776760286774</v>
      </c>
      <c r="D5" s="77">
        <v>7.8191104690798374</v>
      </c>
      <c r="E5" s="77">
        <v>4.250342465753425</v>
      </c>
      <c r="F5" s="77">
        <v>10.680327086693751</v>
      </c>
      <c r="G5" s="77">
        <v>5.1532637827818553</v>
      </c>
      <c r="H5" s="77">
        <v>7.3206604336409811</v>
      </c>
      <c r="I5" s="77">
        <v>13.113814784667943</v>
      </c>
      <c r="J5" s="77">
        <v>6.0260933331139679</v>
      </c>
      <c r="K5" s="77">
        <v>13.685412250310506</v>
      </c>
      <c r="L5" s="77">
        <v>7.5668218461215737</v>
      </c>
      <c r="M5" s="77">
        <v>10.6318861876467</v>
      </c>
      <c r="N5" s="77"/>
      <c r="O5" s="77">
        <v>7.0719890850116753</v>
      </c>
      <c r="P5" s="77">
        <v>19.606866058849231</v>
      </c>
      <c r="Q5" s="77">
        <v>10.335791955471892</v>
      </c>
      <c r="R5" s="77">
        <v>7.6304235051635994</v>
      </c>
      <c r="S5" s="77">
        <v>8.8828274943991037</v>
      </c>
      <c r="T5" s="77">
        <v>6.9213015125844706</v>
      </c>
      <c r="U5" s="77">
        <v>16.199424745816835</v>
      </c>
      <c r="V5" s="77">
        <v>7.7733990147783247</v>
      </c>
      <c r="W5" s="77">
        <v>6.2660250092134699</v>
      </c>
      <c r="X5" s="77">
        <v>10.221629688866029</v>
      </c>
      <c r="Y5" s="77"/>
      <c r="Z5" s="77">
        <v>7.9963367206122191</v>
      </c>
      <c r="AA5" s="77">
        <v>7.8767665452047551</v>
      </c>
      <c r="AB5" s="77">
        <v>6.7513800992191175</v>
      </c>
      <c r="AC5" s="77">
        <v>13.039229374530713</v>
      </c>
      <c r="AD5" s="77">
        <v>11.090643454287507</v>
      </c>
      <c r="AE5" s="77">
        <v>65.422222222222217</v>
      </c>
      <c r="AF5" s="77">
        <v>1.8574790586358196</v>
      </c>
      <c r="AG5" s="77">
        <v>12.585714285714285</v>
      </c>
      <c r="AH5" s="77">
        <v>75.801479686263107</v>
      </c>
      <c r="AI5" s="77">
        <v>51.024838953049738</v>
      </c>
      <c r="AJ5" s="77">
        <v>11.817427385892117</v>
      </c>
      <c r="AK5" s="77">
        <v>8.9362549800796813</v>
      </c>
      <c r="AL5" s="77">
        <v>7.1584089323098397</v>
      </c>
      <c r="AM5" s="77">
        <v>42.346820809248555</v>
      </c>
      <c r="AN5" s="77">
        <v>60.090909090909093</v>
      </c>
      <c r="AO5" s="77"/>
      <c r="AP5" s="77">
        <v>4.7352330367091948</v>
      </c>
      <c r="AQ5" s="77">
        <v>11.023121387283236</v>
      </c>
    </row>
    <row r="6" spans="1:43" hidden="1">
      <c r="A6" s="75" t="s">
        <v>407</v>
      </c>
      <c r="B6" s="76">
        <v>42938</v>
      </c>
      <c r="C6" s="77">
        <v>6.6957022085304834</v>
      </c>
      <c r="D6" s="77">
        <v>6.7903999885817949</v>
      </c>
      <c r="E6" s="77">
        <v>4.4170825725299245</v>
      </c>
      <c r="F6" s="77">
        <v>10.791775297030529</v>
      </c>
      <c r="G6" s="77">
        <v>4.7870526297130098</v>
      </c>
      <c r="H6" s="77">
        <v>6.545661374255392</v>
      </c>
      <c r="I6" s="77">
        <v>13.001421656357037</v>
      </c>
      <c r="J6" s="77">
        <v>5.8464679774774808</v>
      </c>
      <c r="K6" s="77">
        <v>13.71939523547155</v>
      </c>
      <c r="L6" s="77">
        <v>6.7332960400647641</v>
      </c>
      <c r="M6" s="77">
        <v>11.043675895177108</v>
      </c>
      <c r="N6" s="77"/>
      <c r="O6" s="77">
        <v>6.6127765635238278</v>
      </c>
      <c r="P6" s="77">
        <v>26.450802624978412</v>
      </c>
      <c r="Q6" s="77">
        <v>9.7954663741940671</v>
      </c>
      <c r="R6" s="77">
        <v>7.9959305036303068</v>
      </c>
      <c r="S6" s="77">
        <v>9.3507063261399974</v>
      </c>
      <c r="T6" s="77">
        <v>6.825133154021251</v>
      </c>
      <c r="U6" s="77">
        <v>15.212165699237987</v>
      </c>
      <c r="V6" s="77">
        <v>7.7142857142857144</v>
      </c>
      <c r="W6" s="77">
        <v>5.8103672920197225</v>
      </c>
      <c r="X6" s="77">
        <v>10.23148137622565</v>
      </c>
      <c r="Y6" s="77"/>
      <c r="Z6" s="77">
        <v>7.9397753146345735</v>
      </c>
      <c r="AA6" s="77">
        <v>8.1648474811274117</v>
      </c>
      <c r="AB6" s="77">
        <v>6.9688966307739211</v>
      </c>
      <c r="AC6" s="77">
        <v>13.653241693115438</v>
      </c>
      <c r="AD6" s="77">
        <v>11.093791679146012</v>
      </c>
      <c r="AE6" s="77">
        <v>67.37777777777778</v>
      </c>
      <c r="AF6" s="77">
        <v>1.8574790586358196</v>
      </c>
      <c r="AG6" s="77">
        <v>12.585714285714285</v>
      </c>
      <c r="AH6" s="77">
        <v>71.926691689604141</v>
      </c>
      <c r="AI6" s="77">
        <v>50.134563673998414</v>
      </c>
      <c r="AJ6" s="77">
        <v>10.892116182572614</v>
      </c>
      <c r="AK6" s="77">
        <v>9.2774725274725274</v>
      </c>
      <c r="AL6" s="77">
        <v>7.01884159106769</v>
      </c>
      <c r="AM6" s="77">
        <v>38.635838150289018</v>
      </c>
      <c r="AN6" s="77">
        <v>51.113636363636367</v>
      </c>
      <c r="AO6" s="77"/>
      <c r="AP6" s="77">
        <v>4.2306963342277459</v>
      </c>
      <c r="AQ6" s="77">
        <v>12.066473988439306</v>
      </c>
    </row>
    <row r="7" spans="1:43" s="108" customFormat="1" hidden="1">
      <c r="A7" s="75" t="s">
        <v>645</v>
      </c>
      <c r="B7" s="76">
        <v>42969</v>
      </c>
      <c r="C7" s="77">
        <v>6.53</v>
      </c>
      <c r="D7" s="77">
        <v>7.5191739716722656</v>
      </c>
      <c r="E7" s="77">
        <v>4.3130858186244678</v>
      </c>
      <c r="F7" s="77">
        <v>10.511726745815819</v>
      </c>
      <c r="G7" s="77">
        <v>4.651787913190252</v>
      </c>
      <c r="H7" s="77">
        <v>7.2082586586206805</v>
      </c>
      <c r="I7" s="77">
        <v>13.47668803091611</v>
      </c>
      <c r="J7" s="77">
        <v>5.3577598415182583</v>
      </c>
      <c r="K7" s="77">
        <v>13.719075857045469</v>
      </c>
      <c r="L7" s="77">
        <v>5.6364302352949212</v>
      </c>
      <c r="M7" s="77">
        <v>10.194087220727624</v>
      </c>
      <c r="N7" s="77"/>
      <c r="O7" s="77">
        <v>6.5037654389371609</v>
      </c>
      <c r="P7" s="77">
        <v>30.620014638037517</v>
      </c>
      <c r="Q7" s="77">
        <v>9.4159702483500602</v>
      </c>
      <c r="R7" s="77">
        <v>8.6343622854916653</v>
      </c>
      <c r="S7" s="77">
        <v>8.9357481550014999</v>
      </c>
      <c r="T7" s="77">
        <v>6.5149751436710126</v>
      </c>
      <c r="U7" s="77">
        <v>14.708772462381996</v>
      </c>
      <c r="V7" s="77">
        <v>11.730337078651685</v>
      </c>
      <c r="W7" s="77">
        <v>5.3818028979846568</v>
      </c>
      <c r="X7" s="77">
        <v>8.6371874889460827</v>
      </c>
      <c r="Y7" s="77"/>
      <c r="Z7" s="77">
        <v>7.7467438138618734</v>
      </c>
      <c r="AA7" s="77">
        <v>7.6264571253820179</v>
      </c>
      <c r="AB7" s="77">
        <v>7.0281800376290908</v>
      </c>
      <c r="AC7" s="77">
        <v>13.062412529508981</v>
      </c>
      <c r="AD7" s="77">
        <v>11.316485387299888</v>
      </c>
      <c r="AE7" s="77">
        <v>67.37777777777778</v>
      </c>
      <c r="AF7" s="77">
        <v>1.8574790586358196</v>
      </c>
      <c r="AG7" s="77">
        <v>12.585714285714285</v>
      </c>
      <c r="AH7" s="77">
        <v>70.656867728761227</v>
      </c>
      <c r="AI7" s="77">
        <v>48.050941778061507</v>
      </c>
      <c r="AJ7" s="77">
        <v>12.601659751037344</v>
      </c>
      <c r="AK7" s="77">
        <v>8.5260989010989015</v>
      </c>
      <c r="AL7" s="77">
        <v>6.6038062283737027</v>
      </c>
      <c r="AM7" s="77">
        <v>39.156069364161851</v>
      </c>
      <c r="AN7" s="77">
        <v>13.410071942446043</v>
      </c>
      <c r="AO7" s="77"/>
      <c r="AP7" s="77">
        <v>4.2335511896221663</v>
      </c>
      <c r="AQ7" s="77">
        <v>10.606936416184972</v>
      </c>
    </row>
    <row r="8" spans="1:43" s="17" customFormat="1" hidden="1">
      <c r="A8" s="75" t="s">
        <v>697</v>
      </c>
      <c r="B8" s="76">
        <v>42967</v>
      </c>
      <c r="C8" s="77">
        <v>6.9554149878676279</v>
      </c>
      <c r="D8" s="77">
        <v>7.9566025241910987</v>
      </c>
      <c r="E8" s="77">
        <v>4.696394912014763</v>
      </c>
      <c r="F8" s="77">
        <v>10.399129905636707</v>
      </c>
      <c r="G8" s="77">
        <v>4.8649991896710061</v>
      </c>
      <c r="H8" s="77">
        <v>7.9571830167179094</v>
      </c>
      <c r="I8" s="77">
        <v>13.026980120432961</v>
      </c>
      <c r="J8" s="77">
        <v>6.2409833458248789</v>
      </c>
      <c r="K8" s="77">
        <v>13.397611198789724</v>
      </c>
      <c r="L8" s="77">
        <v>6.3142317015336769</v>
      </c>
      <c r="M8" s="77">
        <v>9.762893184415887</v>
      </c>
      <c r="N8" s="77"/>
      <c r="O8" s="77">
        <v>6.479534722062505</v>
      </c>
      <c r="P8" s="77">
        <v>30.086331938059718</v>
      </c>
      <c r="Q8" s="77">
        <v>9.3869661042143466</v>
      </c>
      <c r="R8" s="77">
        <v>7.8605110748352311</v>
      </c>
      <c r="S8" s="77">
        <v>8.9977331220338073</v>
      </c>
      <c r="T8" s="77">
        <v>6.4424052167955734</v>
      </c>
      <c r="U8" s="77">
        <v>14.217148826567158</v>
      </c>
      <c r="V8" s="77">
        <v>8.7902621722846437</v>
      </c>
      <c r="W8" s="77">
        <v>5.4348618658934642</v>
      </c>
      <c r="X8" s="77">
        <v>8.6486237550339489</v>
      </c>
      <c r="Y8" s="77"/>
      <c r="Z8" s="77">
        <v>8.2811371039384074</v>
      </c>
      <c r="AA8" s="77">
        <v>7.9500474763544293</v>
      </c>
      <c r="AB8" s="77">
        <v>6.7180243794005063</v>
      </c>
      <c r="AC8" s="77">
        <v>14.225571099027674</v>
      </c>
      <c r="AD8" s="77">
        <v>12.064947863746772</v>
      </c>
      <c r="AE8" s="77">
        <v>77</v>
      </c>
      <c r="AF8" s="77">
        <v>1.8574790586358196</v>
      </c>
      <c r="AG8" s="77">
        <v>12.585714285714285</v>
      </c>
      <c r="AH8" s="77">
        <v>68.305988704304909</v>
      </c>
      <c r="AI8" s="77">
        <v>50.767963425093015</v>
      </c>
      <c r="AJ8" s="77">
        <v>12.107883817427386</v>
      </c>
      <c r="AK8" s="77">
        <v>8.3777472527472536</v>
      </c>
      <c r="AL8" s="77">
        <v>6.4172661870503598</v>
      </c>
      <c r="AM8" s="77">
        <v>37.843930635838149</v>
      </c>
      <c r="AN8" s="77">
        <v>12.96043165467626</v>
      </c>
      <c r="AO8" s="77"/>
      <c r="AP8" s="77">
        <v>4.4605738247452509</v>
      </c>
      <c r="AQ8" s="77">
        <v>10.606936416184972</v>
      </c>
    </row>
    <row r="9" spans="1:43" s="17" customFormat="1" hidden="1">
      <c r="A9" s="75" t="s">
        <v>704</v>
      </c>
      <c r="B9" s="76">
        <v>43030</v>
      </c>
      <c r="C9" s="77">
        <v>6.629366400089995</v>
      </c>
      <c r="D9" s="77">
        <v>5.8346550192790492</v>
      </c>
      <c r="E9" s="77">
        <v>5.0182817743767876</v>
      </c>
      <c r="F9" s="77">
        <v>10.313734055608162</v>
      </c>
      <c r="G9" s="77">
        <v>4.8187327988512623</v>
      </c>
      <c r="H9" s="77">
        <v>7.0810341061333641</v>
      </c>
      <c r="I9" s="77">
        <v>13.081646546218593</v>
      </c>
      <c r="J9" s="77">
        <v>6.1682563352916819</v>
      </c>
      <c r="K9" s="77">
        <v>12.927149967782</v>
      </c>
      <c r="L9" s="77">
        <v>6.5211081441011709</v>
      </c>
      <c r="M9" s="77">
        <v>9.7444495874634462</v>
      </c>
      <c r="N9" s="77"/>
      <c r="O9" s="77">
        <v>6.4451454426197872</v>
      </c>
      <c r="P9" s="77">
        <v>30.598701079760858</v>
      </c>
      <c r="Q9" s="77">
        <v>8.9030206462975645</v>
      </c>
      <c r="R9" s="77">
        <v>7.7966161927715341</v>
      </c>
      <c r="S9" s="77">
        <v>8.6725621598883489</v>
      </c>
      <c r="T9" s="77">
        <v>6.1720092741443606</v>
      </c>
      <c r="U9" s="77">
        <v>13.789246123760048</v>
      </c>
      <c r="V9" s="77">
        <v>8.404494382022472</v>
      </c>
      <c r="W9" s="77">
        <v>5.3583666317656364</v>
      </c>
      <c r="X9" s="77">
        <v>7.9537456557377579</v>
      </c>
      <c r="Y9" s="77"/>
      <c r="Z9" s="77">
        <v>8.4271781534460342</v>
      </c>
      <c r="AA9" s="77">
        <v>8.1424911168817857</v>
      </c>
      <c r="AB9" s="77">
        <v>6.0938350011086593</v>
      </c>
      <c r="AC9" s="77">
        <v>13.649201159247852</v>
      </c>
      <c r="AD9" s="77">
        <v>14.416246115929207</v>
      </c>
      <c r="AE9" s="77">
        <v>78.144444444444446</v>
      </c>
      <c r="AF9" s="77">
        <v>1.8574790586358196</v>
      </c>
      <c r="AG9" s="77">
        <v>12.585714285714285</v>
      </c>
      <c r="AH9" s="77">
        <v>69.622838771429159</v>
      </c>
      <c r="AI9" s="77">
        <v>50.644232939340597</v>
      </c>
      <c r="AJ9" s="77">
        <v>11.381742738589212</v>
      </c>
      <c r="AK9" s="77">
        <v>6.9311981020166078</v>
      </c>
      <c r="AL9" s="77">
        <v>5.8638627559490866</v>
      </c>
      <c r="AM9" s="77">
        <v>141.5609756097561</v>
      </c>
      <c r="AN9" s="77">
        <v>12.232876712328768</v>
      </c>
      <c r="AO9" s="77"/>
      <c r="AP9" s="77">
        <v>4.7521306968665984</v>
      </c>
      <c r="AQ9" s="77">
        <v>10.540462427745664</v>
      </c>
    </row>
    <row r="10" spans="1:43" s="17" customFormat="1" hidden="1">
      <c r="A10" s="75" t="s">
        <v>735</v>
      </c>
      <c r="B10" s="76">
        <v>43029</v>
      </c>
      <c r="C10" s="77">
        <v>6.7767705333537673</v>
      </c>
      <c r="D10" s="77">
        <v>6.0917806471625422</v>
      </c>
      <c r="E10" s="77">
        <v>5.1470193672749058</v>
      </c>
      <c r="F10" s="77">
        <v>10.482074747068882</v>
      </c>
      <c r="G10" s="77">
        <v>4.9132967949481712</v>
      </c>
      <c r="H10" s="77">
        <v>6.8409000469485557</v>
      </c>
      <c r="I10" s="77">
        <v>13.035495664024596</v>
      </c>
      <c r="J10" s="77">
        <v>6.1865859881029754</v>
      </c>
      <c r="K10" s="77">
        <v>14.318285524379952</v>
      </c>
      <c r="L10" s="77">
        <v>7.6365971220695279</v>
      </c>
      <c r="M10" s="77">
        <v>9.7368818064725708</v>
      </c>
      <c r="N10" s="77"/>
      <c r="O10" s="77">
        <v>6.2430296538203907</v>
      </c>
      <c r="P10" s="77">
        <v>28.387209345432527</v>
      </c>
      <c r="Q10" s="77">
        <v>8.8368774815307027</v>
      </c>
      <c r="R10" s="77">
        <v>8.1232833127136459</v>
      </c>
      <c r="S10" s="77">
        <v>8.7656593919826964</v>
      </c>
      <c r="T10" s="77">
        <v>6.3427390166912367</v>
      </c>
      <c r="U10" s="77">
        <v>13.819200527702094</v>
      </c>
      <c r="V10" s="77">
        <v>8.382022471910112</v>
      </c>
      <c r="W10" s="77">
        <v>5.376862628977519</v>
      </c>
      <c r="X10" s="77">
        <v>7.9934217026733059</v>
      </c>
      <c r="Y10" s="77"/>
      <c r="Z10" s="77">
        <v>8.5133289986996097</v>
      </c>
      <c r="AA10" s="77">
        <v>7.655604290132592</v>
      </c>
      <c r="AB10" s="77">
        <v>6.1511448355837564</v>
      </c>
      <c r="AC10" s="77">
        <v>13.88493320792932</v>
      </c>
      <c r="AD10" s="77">
        <v>13.917747023480965</v>
      </c>
      <c r="AE10" s="77">
        <v>77.855555555555554</v>
      </c>
      <c r="AF10" s="77">
        <v>1.8574790586358196</v>
      </c>
      <c r="AG10" s="77">
        <v>12.585714285714285</v>
      </c>
      <c r="AH10" s="77">
        <v>66.936708860759495</v>
      </c>
      <c r="AI10" s="77">
        <v>46.226678255830798</v>
      </c>
      <c r="AJ10" s="77">
        <v>12.049792531120332</v>
      </c>
      <c r="AK10" s="77">
        <v>6.524317912218268</v>
      </c>
      <c r="AL10" s="77">
        <v>6.0022136137244049</v>
      </c>
      <c r="AM10" s="77">
        <v>127.48780487804878</v>
      </c>
      <c r="AN10" s="77">
        <v>11.61986301369863</v>
      </c>
      <c r="AO10" s="77"/>
      <c r="AP10" s="77">
        <v>4.9132891186566177</v>
      </c>
      <c r="AQ10" s="77">
        <v>12.875886524822695</v>
      </c>
    </row>
    <row r="11" spans="1:43" s="17" customFormat="1" hidden="1">
      <c r="A11" s="75" t="s">
        <v>779</v>
      </c>
      <c r="B11" s="76">
        <v>43090</v>
      </c>
      <c r="C11" s="77">
        <v>7.0594914892690372</v>
      </c>
      <c r="D11" s="77">
        <v>7.0350577737602027</v>
      </c>
      <c r="E11" s="77">
        <v>5.2730303859128149</v>
      </c>
      <c r="F11" s="77">
        <v>10.857511513400018</v>
      </c>
      <c r="G11" s="77">
        <v>5.6099785535565356</v>
      </c>
      <c r="H11" s="77">
        <v>7.9835062450999894</v>
      </c>
      <c r="I11" s="77">
        <v>14.305274256202248</v>
      </c>
      <c r="J11" s="77">
        <v>6.4680415718698114</v>
      </c>
      <c r="K11" s="77">
        <v>15.230791779000903</v>
      </c>
      <c r="L11" s="77">
        <v>6.2349045858458387</v>
      </c>
      <c r="M11" s="77">
        <v>9.593413510141815</v>
      </c>
      <c r="N11" s="77"/>
      <c r="O11" s="77">
        <v>6.3214955798423764</v>
      </c>
      <c r="P11" s="77">
        <v>28.653989974090809</v>
      </c>
      <c r="Q11" s="77">
        <v>8.5904345149693846</v>
      </c>
      <c r="R11" s="77">
        <v>8.3199136236184472</v>
      </c>
      <c r="S11" s="77">
        <v>9.0065199523763155</v>
      </c>
      <c r="T11" s="77">
        <v>6.2642951149050239</v>
      </c>
      <c r="U11" s="77">
        <v>13.60585243731499</v>
      </c>
      <c r="V11" s="77">
        <v>9.3241106719367597</v>
      </c>
      <c r="W11" s="77">
        <v>7.4533393923328406</v>
      </c>
      <c r="X11" s="77">
        <v>8.0764194264008911</v>
      </c>
      <c r="Y11" s="77"/>
      <c r="Z11" s="77">
        <v>8.6501950585175553</v>
      </c>
      <c r="AA11" s="77">
        <v>8.2719887601819071</v>
      </c>
      <c r="AB11" s="77">
        <v>6.5203710171108007</v>
      </c>
      <c r="AC11" s="77">
        <v>13.372054992360464</v>
      </c>
      <c r="AD11" s="77">
        <v>13.611159041855172</v>
      </c>
      <c r="AE11" s="77">
        <v>76.49444444444444</v>
      </c>
      <c r="AF11" s="77">
        <v>1.8574790586358196</v>
      </c>
      <c r="AG11" s="77">
        <v>13.268072289156626</v>
      </c>
      <c r="AH11" s="77">
        <v>67.341772151898738</v>
      </c>
      <c r="AI11" s="77">
        <v>35.08</v>
      </c>
      <c r="AJ11" s="77">
        <v>12.647302904564315</v>
      </c>
      <c r="AK11" s="77">
        <v>6.0294426919032595</v>
      </c>
      <c r="AL11" s="77">
        <v>7.0691754288876592</v>
      </c>
      <c r="AM11" s="77">
        <v>145.26829268292684</v>
      </c>
      <c r="AN11" s="77">
        <v>11.235099337748345</v>
      </c>
      <c r="AO11" s="77"/>
      <c r="AP11" s="77">
        <v>5.0918796296961002</v>
      </c>
      <c r="AQ11" s="77">
        <v>6.4815054654716882</v>
      </c>
    </row>
    <row r="12" spans="1:43" hidden="1">
      <c r="A12" s="75" t="s">
        <v>807</v>
      </c>
      <c r="B12" s="76">
        <v>43120</v>
      </c>
      <c r="C12" s="77">
        <v>7.1701543738755582</v>
      </c>
      <c r="D12" s="77">
        <v>7.3985630222373322</v>
      </c>
      <c r="E12" s="77">
        <v>5.2910431237708231</v>
      </c>
      <c r="F12" s="77">
        <v>11.354335826527523</v>
      </c>
      <c r="G12" s="77">
        <v>5.4408424121875143</v>
      </c>
      <c r="H12" s="77">
        <v>8.6866379865639392</v>
      </c>
      <c r="I12" s="77">
        <v>13.59781124906087</v>
      </c>
      <c r="J12" s="77">
        <v>6.6042199502919958</v>
      </c>
      <c r="K12" s="77">
        <v>14.035948200536216</v>
      </c>
      <c r="L12" s="77">
        <v>6.5855160081701589</v>
      </c>
      <c r="M12" s="77">
        <v>8.9764696906189361</v>
      </c>
      <c r="N12" s="77"/>
      <c r="O12" s="77">
        <v>6.0831515364994431</v>
      </c>
      <c r="P12" s="77">
        <v>27.278006845957712</v>
      </c>
      <c r="Q12" s="77">
        <v>8.7598526107904942</v>
      </c>
      <c r="R12" s="77">
        <v>8.9954288591128186</v>
      </c>
      <c r="S12" s="77">
        <v>9.0132398330491963</v>
      </c>
      <c r="T12" s="77">
        <v>6.2970673490941165</v>
      </c>
      <c r="U12" s="77">
        <v>13.141819952497016</v>
      </c>
      <c r="V12" s="77">
        <v>7.849802371541502</v>
      </c>
      <c r="W12" s="77">
        <v>7.357688650556379</v>
      </c>
      <c r="X12" s="77">
        <v>8.0373738950693046</v>
      </c>
      <c r="Y12" s="77"/>
      <c r="Z12" s="77">
        <v>8.6538524057217163</v>
      </c>
      <c r="AA12" s="77">
        <v>7.7435384553880606</v>
      </c>
      <c r="AB12" s="77">
        <v>5.7516435453910084</v>
      </c>
      <c r="AC12" s="77">
        <v>13.254046974539797</v>
      </c>
      <c r="AD12" s="77">
        <v>12.069148094849888</v>
      </c>
      <c r="AE12" s="77">
        <v>75.972222222222229</v>
      </c>
      <c r="AF12" s="77">
        <v>1.8574790586358196</v>
      </c>
      <c r="AG12" s="77">
        <v>11.572289156626505</v>
      </c>
      <c r="AH12" s="77">
        <v>65.721518987341767</v>
      </c>
      <c r="AI12" s="77">
        <v>30.268571428571427</v>
      </c>
      <c r="AJ12" s="77">
        <v>8.6035805626598467</v>
      </c>
      <c r="AK12" s="77">
        <v>5.5278654048370139</v>
      </c>
      <c r="AL12" s="77">
        <v>6.6203652462645266</v>
      </c>
      <c r="AM12" s="77">
        <v>174.5</v>
      </c>
      <c r="AN12" s="77">
        <v>11.235099337748345</v>
      </c>
      <c r="AO12" s="77"/>
      <c r="AP12" s="77">
        <v>5.3064561153779497</v>
      </c>
      <c r="AQ12" s="77">
        <v>7.8557478112210539</v>
      </c>
    </row>
    <row r="13" spans="1:43" hidden="1">
      <c r="A13" s="75" t="s">
        <v>834</v>
      </c>
      <c r="B13" s="76">
        <v>43150</v>
      </c>
      <c r="C13" s="77">
        <v>6.8210180696016787</v>
      </c>
      <c r="D13" s="77">
        <v>6.4114560084213812</v>
      </c>
      <c r="E13" s="77">
        <v>5.3412521653056171</v>
      </c>
      <c r="F13" s="77">
        <v>10.330190328258842</v>
      </c>
      <c r="G13" s="77">
        <v>5.1244299741177439</v>
      </c>
      <c r="H13" s="77">
        <v>6.915947929898878</v>
      </c>
      <c r="I13" s="77">
        <v>13.078648851748762</v>
      </c>
      <c r="J13" s="77">
        <v>6.6758903594868659</v>
      </c>
      <c r="K13" s="77">
        <v>13.334077041993712</v>
      </c>
      <c r="L13" s="77">
        <v>6.5075972064869889</v>
      </c>
      <c r="M13" s="77">
        <v>8.8743304117464543</v>
      </c>
      <c r="N13" s="77"/>
      <c r="O13" s="77">
        <v>6.10896430092592</v>
      </c>
      <c r="P13" s="77">
        <v>26.260851584414944</v>
      </c>
      <c r="Q13" s="77">
        <v>9.0529323045195866</v>
      </c>
      <c r="R13" s="77">
        <v>9.0166820127421712</v>
      </c>
      <c r="S13" s="77">
        <v>8.539130233096758</v>
      </c>
      <c r="T13" s="77">
        <v>5.8857212979083684</v>
      </c>
      <c r="U13" s="77">
        <v>13.319421878207184</v>
      </c>
      <c r="V13" s="77">
        <v>7.5296442687747032</v>
      </c>
      <c r="W13" s="77">
        <v>7.1869244541148047</v>
      </c>
      <c r="X13" s="77">
        <v>8.3448891787313926</v>
      </c>
      <c r="Y13" s="77"/>
      <c r="Z13" s="77">
        <v>8.2270726196041757</v>
      </c>
      <c r="AA13" s="77">
        <v>7.4203881088872787</v>
      </c>
      <c r="AB13" s="77">
        <v>6.529546178396239</v>
      </c>
      <c r="AC13" s="77">
        <v>11.322813575231187</v>
      </c>
      <c r="AD13" s="77">
        <v>10.516699612693781</v>
      </c>
      <c r="AE13" s="77">
        <v>73.572222222222223</v>
      </c>
      <c r="AF13" s="77">
        <v>1.8574790586358196</v>
      </c>
      <c r="AG13" s="77">
        <v>10.5</v>
      </c>
      <c r="AH13" s="77">
        <v>65.481012658227854</v>
      </c>
      <c r="AI13" s="77">
        <v>14.573809523809524</v>
      </c>
      <c r="AJ13" s="77">
        <v>8.749360613810742</v>
      </c>
      <c r="AK13" s="77">
        <v>6.5141955835962149</v>
      </c>
      <c r="AL13" s="77">
        <v>6.4997232982844491</v>
      </c>
      <c r="AM13" s="77">
        <v>244.75</v>
      </c>
      <c r="AN13" s="77">
        <v>11.235099337748345</v>
      </c>
      <c r="AO13" s="77"/>
      <c r="AP13" s="77">
        <v>5.1536726315800268</v>
      </c>
      <c r="AQ13" s="77">
        <v>7.1310159042635863</v>
      </c>
    </row>
    <row r="14" spans="1:43">
      <c r="A14" s="75" t="s">
        <v>860</v>
      </c>
      <c r="B14" s="76">
        <v>43178</v>
      </c>
      <c r="C14" s="77">
        <v>6.4422686995656608</v>
      </c>
      <c r="D14" s="77">
        <v>6.3084829231042701</v>
      </c>
      <c r="E14" s="77">
        <v>5.3835293504734372</v>
      </c>
      <c r="F14" s="77">
        <v>9.2783307710896352</v>
      </c>
      <c r="G14" s="77">
        <v>4.8443983402489623</v>
      </c>
      <c r="H14" s="77">
        <v>6.0745068348229569</v>
      </c>
      <c r="I14" s="77">
        <v>12.34611532870332</v>
      </c>
      <c r="J14" s="77">
        <v>6.0263809120439005</v>
      </c>
      <c r="K14" s="77">
        <v>12.867536463506621</v>
      </c>
      <c r="L14" s="77">
        <v>5.9301297882688209</v>
      </c>
      <c r="M14" s="77">
        <v>8.689193703498157</v>
      </c>
      <c r="N14" s="77"/>
      <c r="O14" s="77">
        <v>6.1340651070245773</v>
      </c>
      <c r="P14" s="77">
        <v>26.92569870371667</v>
      </c>
      <c r="Q14" s="77">
        <v>9.3378473188706828</v>
      </c>
      <c r="R14" s="77">
        <v>8.1421887177014725</v>
      </c>
      <c r="S14" s="77">
        <v>8.6102209383948729</v>
      </c>
      <c r="T14" s="77">
        <v>5.9511158342189159</v>
      </c>
      <c r="U14" s="77">
        <v>12.939974960080967</v>
      </c>
      <c r="V14" s="77">
        <v>6.6403162055335967</v>
      </c>
      <c r="W14" s="77">
        <v>7.2683981942314775</v>
      </c>
      <c r="X14" s="77">
        <v>8.4292576996916821</v>
      </c>
      <c r="Y14" s="77"/>
      <c r="Z14" s="77">
        <v>8.1271622253389442</v>
      </c>
      <c r="AA14" s="77">
        <v>6.8469526587427314</v>
      </c>
      <c r="AB14" s="77">
        <v>6.1900645668610803</v>
      </c>
      <c r="AC14" s="77">
        <v>10.519938099792219</v>
      </c>
      <c r="AD14" s="77">
        <v>8.2707519791359552</v>
      </c>
      <c r="AE14" s="77">
        <v>74.538888888888891</v>
      </c>
      <c r="AF14" s="77">
        <v>1.8574790586358196</v>
      </c>
      <c r="AG14" s="77">
        <v>10.481927710843374</v>
      </c>
      <c r="AH14" s="77">
        <v>65.455696202531641</v>
      </c>
      <c r="AI14" s="77">
        <v>12.438095238095238</v>
      </c>
      <c r="AJ14" s="77">
        <v>8.8695652173913047</v>
      </c>
      <c r="AK14" s="77">
        <v>6.4300736067297581</v>
      </c>
      <c r="AL14" s="77">
        <v>6.8079690094078584</v>
      </c>
      <c r="AM14" s="77">
        <v>187.6</v>
      </c>
      <c r="AN14" s="77">
        <v>9.6887417218543046</v>
      </c>
      <c r="AO14" s="77"/>
      <c r="AP14" s="77">
        <v>5.1125058071503071</v>
      </c>
      <c r="AQ14" s="77">
        <v>6.7384582058433296</v>
      </c>
    </row>
    <row r="15" spans="1:43">
      <c r="A15" s="75" t="s">
        <v>893</v>
      </c>
      <c r="B15" s="76">
        <v>43208</v>
      </c>
      <c r="C15" s="77">
        <v>6.3196181554716437</v>
      </c>
      <c r="D15" s="77">
        <v>5.7643927861864013</v>
      </c>
      <c r="E15" s="77">
        <v>5.3403488296699733</v>
      </c>
      <c r="F15" s="77">
        <v>8.9708254264289646</v>
      </c>
      <c r="G15" s="77">
        <v>4.748546690768662</v>
      </c>
      <c r="H15" s="77">
        <v>6.4848570684346152</v>
      </c>
      <c r="I15" s="77">
        <v>11.459099731787743</v>
      </c>
      <c r="J15" s="77">
        <v>5.9502078406752386</v>
      </c>
      <c r="K15" s="77">
        <v>12.553448069842645</v>
      </c>
      <c r="L15" s="77">
        <v>5.9883756647405413</v>
      </c>
      <c r="M15" s="77">
        <v>8.2729264637655415</v>
      </c>
      <c r="N15" s="77"/>
      <c r="O15" s="77">
        <v>5.9261234421686151</v>
      </c>
      <c r="P15" s="77">
        <v>26.673255866639757</v>
      </c>
      <c r="Q15" s="77">
        <v>9.5926487661992983</v>
      </c>
      <c r="R15" s="77">
        <v>7.8332988128237009</v>
      </c>
      <c r="S15" s="77">
        <v>9.7920079315059336</v>
      </c>
      <c r="T15" s="77">
        <v>5.7579225591977981</v>
      </c>
      <c r="U15" s="77">
        <v>12.796488244655469</v>
      </c>
      <c r="V15" s="77">
        <v>6.7272727272727275</v>
      </c>
      <c r="W15" s="77">
        <v>6.6520365139106596</v>
      </c>
      <c r="X15" s="77">
        <v>7.9438649848809835</v>
      </c>
      <c r="Y15" s="77"/>
      <c r="Z15" s="77">
        <v>8.0559256661991583</v>
      </c>
      <c r="AA15" s="77">
        <v>6.229085128087398</v>
      </c>
      <c r="AB15" s="77">
        <v>5.9179591514583159</v>
      </c>
      <c r="AC15" s="77">
        <v>11.413291652307462</v>
      </c>
      <c r="AD15" s="77">
        <v>8.7931157707621299</v>
      </c>
      <c r="AE15" s="77">
        <v>74.533333333333331</v>
      </c>
      <c r="AF15" s="77">
        <v>1.8574790586358196</v>
      </c>
      <c r="AG15" s="77">
        <v>8.7771084337349397</v>
      </c>
      <c r="AH15" s="77">
        <v>65.35443037974683</v>
      </c>
      <c r="AI15" s="77">
        <v>12.566666666666666</v>
      </c>
      <c r="AJ15" s="77">
        <v>8.1636828644501271</v>
      </c>
      <c r="AK15" s="77">
        <v>5.7131578947368418</v>
      </c>
      <c r="AL15" s="77">
        <v>6.0553403431101271</v>
      </c>
      <c r="AM15" s="77">
        <v>179.35</v>
      </c>
      <c r="AN15" s="77">
        <v>10.049668874172186</v>
      </c>
      <c r="AO15" s="77"/>
      <c r="AP15" s="77">
        <v>5.3119579608467316</v>
      </c>
      <c r="AQ15" s="77">
        <v>6.4355196880246979</v>
      </c>
    </row>
    <row r="16" spans="1:43">
      <c r="A16" s="75" t="s">
        <v>919</v>
      </c>
      <c r="B16" s="76">
        <v>43241</v>
      </c>
      <c r="C16" s="77">
        <v>6.1491469440532196</v>
      </c>
      <c r="D16" s="77">
        <v>5.7987519081394261</v>
      </c>
      <c r="E16" s="77">
        <v>4.7537898043509434</v>
      </c>
      <c r="F16" s="77">
        <v>8.9410114259903857</v>
      </c>
      <c r="G16" s="77">
        <v>4.5661640852881966</v>
      </c>
      <c r="H16" s="77">
        <v>6.3485302796351961</v>
      </c>
      <c r="I16" s="77">
        <v>13.158647991487193</v>
      </c>
      <c r="J16" s="77">
        <v>5.725549852673451</v>
      </c>
      <c r="K16" s="77">
        <v>12.6220283119798</v>
      </c>
      <c r="L16" s="77">
        <v>6.1119130658579781</v>
      </c>
      <c r="M16" s="77">
        <v>8.6450120626657458</v>
      </c>
      <c r="N16" s="77"/>
      <c r="O16" s="77">
        <v>6.0332070091395522</v>
      </c>
      <c r="P16" s="77">
        <v>25.129386934092214</v>
      </c>
      <c r="Q16" s="77">
        <v>8.997903182139412</v>
      </c>
      <c r="R16" s="77">
        <v>8.0638155102182267</v>
      </c>
      <c r="S16" s="77">
        <v>10.681433986769417</v>
      </c>
      <c r="T16" s="77">
        <v>6.0944423814828568</v>
      </c>
      <c r="U16" s="77">
        <v>11.033084009098047</v>
      </c>
      <c r="V16" s="77">
        <v>6.542553191489362</v>
      </c>
      <c r="W16" s="77">
        <v>6.6372689235762499</v>
      </c>
      <c r="X16" s="77">
        <v>8.4189905071341169</v>
      </c>
      <c r="Y16" s="77"/>
      <c r="Z16" s="77">
        <v>8.267262850306917</v>
      </c>
      <c r="AA16" s="77">
        <v>6.8398967305400893</v>
      </c>
      <c r="AB16" s="77">
        <v>6.1751748948523364</v>
      </c>
      <c r="AC16" s="77">
        <v>10.731188984674557</v>
      </c>
      <c r="AD16" s="77">
        <v>11.478747845017562</v>
      </c>
      <c r="AE16" s="77">
        <v>583.304347826087</v>
      </c>
      <c r="AF16" s="77">
        <v>1.8574790586358196</v>
      </c>
      <c r="AG16" s="77">
        <v>8.2801204819277103</v>
      </c>
      <c r="AH16" s="77">
        <v>113.57777777777778</v>
      </c>
      <c r="AI16" s="77">
        <v>13.161904761904761</v>
      </c>
      <c r="AJ16" s="77">
        <v>8.3606138107416879</v>
      </c>
      <c r="AK16" s="77">
        <v>8.4862745098039216</v>
      </c>
      <c r="AL16" s="77">
        <v>6.0890979524073048</v>
      </c>
      <c r="AM16" s="77">
        <v>210.25</v>
      </c>
      <c r="AN16" s="77">
        <v>11.943708609271523</v>
      </c>
      <c r="AO16" s="77"/>
      <c r="AP16" s="77">
        <v>4.6579072275051656</v>
      </c>
      <c r="AQ16" s="77">
        <v>7.0051160743756187</v>
      </c>
    </row>
    <row r="17" spans="1:43">
      <c r="A17" s="75" t="s">
        <v>955</v>
      </c>
      <c r="B17" s="76">
        <v>43241</v>
      </c>
      <c r="C17" s="77">
        <v>6.6437592713425646</v>
      </c>
      <c r="D17" s="77">
        <v>6.5510650273673132</v>
      </c>
      <c r="E17" s="77">
        <v>4.4224836122414271</v>
      </c>
      <c r="F17" s="77">
        <v>7.5604371706244473</v>
      </c>
      <c r="G17" s="77">
        <v>5.4731779713241036</v>
      </c>
      <c r="H17" s="77">
        <v>7.8489176310470965</v>
      </c>
      <c r="I17" s="77">
        <v>14.474483335931517</v>
      </c>
      <c r="J17" s="77">
        <v>6.5086306937062162</v>
      </c>
      <c r="K17" s="77">
        <v>11.727259077688039</v>
      </c>
      <c r="L17" s="77">
        <v>6.1780463056342327</v>
      </c>
      <c r="M17" s="77">
        <v>8.7736482444188617</v>
      </c>
      <c r="N17" s="77"/>
      <c r="O17" s="77">
        <v>6.0083606378911121</v>
      </c>
      <c r="P17" s="77">
        <v>25.812001769099453</v>
      </c>
      <c r="Q17" s="77">
        <v>9.0717330108460228</v>
      </c>
      <c r="R17" s="77">
        <v>8.3315975277880607</v>
      </c>
      <c r="S17" s="77">
        <v>11.18497202322637</v>
      </c>
      <c r="T17" s="77">
        <v>7.1976627314696513</v>
      </c>
      <c r="U17" s="77">
        <v>11.379971812175583</v>
      </c>
      <c r="V17" s="77">
        <v>6.6312056737588652</v>
      </c>
      <c r="W17" s="77">
        <v>6.0176433344062703</v>
      </c>
      <c r="X17" s="77">
        <v>8.1940700641934807</v>
      </c>
      <c r="Y17" s="77"/>
      <c r="Z17" s="77">
        <v>9.6304490841729855</v>
      </c>
      <c r="AA17" s="77">
        <v>7.6161763696159479</v>
      </c>
      <c r="AB17" s="77">
        <v>6.9839972093793756</v>
      </c>
      <c r="AC17" s="77">
        <v>9.9819953737681395</v>
      </c>
      <c r="AD17" s="77">
        <v>14.548262009757988</v>
      </c>
      <c r="AE17" s="77">
        <v>843.3125</v>
      </c>
      <c r="AF17" s="77">
        <v>1.8574790586358196</v>
      </c>
      <c r="AG17" s="77">
        <v>10.704819277108435</v>
      </c>
      <c r="AH17" s="77">
        <v>113.22222222222223</v>
      </c>
      <c r="AI17" s="77">
        <v>22.916932907348244</v>
      </c>
      <c r="AJ17" s="77">
        <v>9.3514285714285723</v>
      </c>
      <c r="AK17" s="77">
        <v>10.433070866141732</v>
      </c>
      <c r="AL17" s="77">
        <v>7.0038738240177087</v>
      </c>
      <c r="AM17" s="77"/>
      <c r="AN17" s="77">
        <v>9.1174863387978142</v>
      </c>
      <c r="AO17" s="77"/>
      <c r="AP17" s="77">
        <v>5.1130311819448968</v>
      </c>
      <c r="AQ17" s="77">
        <v>7.8125206293321598</v>
      </c>
    </row>
    <row r="18" spans="1:43">
      <c r="A18" s="75" t="s">
        <v>1032</v>
      </c>
      <c r="B18" s="76">
        <v>43303</v>
      </c>
      <c r="C18" s="77">
        <v>6.3365038719655029</v>
      </c>
      <c r="D18" s="77">
        <v>5.7077947811594534</v>
      </c>
      <c r="E18" s="77">
        <v>4.5074251920082693</v>
      </c>
      <c r="F18" s="77">
        <v>10.470931336588157</v>
      </c>
      <c r="G18" s="77">
        <v>5.0461279326649136</v>
      </c>
      <c r="H18" s="77">
        <v>7.4564970578759464</v>
      </c>
      <c r="I18" s="77">
        <v>15.764767575461423</v>
      </c>
      <c r="J18" s="77">
        <v>6.214144869776332</v>
      </c>
      <c r="K18" s="77">
        <v>8.1720133337173895</v>
      </c>
      <c r="L18" s="77">
        <v>5.9436551585468047</v>
      </c>
      <c r="M18" s="77">
        <v>8.9175253769277543</v>
      </c>
      <c r="N18" s="77"/>
      <c r="O18" s="77">
        <v>5.6886783749481538</v>
      </c>
      <c r="P18" s="77">
        <v>22.138695365870706</v>
      </c>
      <c r="Q18" s="77">
        <v>8.6853204456618123</v>
      </c>
      <c r="R18" s="77">
        <v>7.8058628381862682</v>
      </c>
      <c r="S18" s="77">
        <v>11.128937203296386</v>
      </c>
      <c r="T18" s="77">
        <v>6.801439089692102</v>
      </c>
      <c r="U18" s="77">
        <v>13.051750893993502</v>
      </c>
      <c r="V18" s="77">
        <v>6.7121212121212119</v>
      </c>
      <c r="W18" s="77">
        <v>6.2707462718041906</v>
      </c>
      <c r="X18" s="77">
        <v>7.3095947220721973</v>
      </c>
      <c r="Y18" s="77"/>
      <c r="Z18" s="77">
        <v>8.7099170398139467</v>
      </c>
      <c r="AA18" s="77">
        <v>8.1146376707089729</v>
      </c>
      <c r="AB18" s="77">
        <v>6.8242574089045727</v>
      </c>
      <c r="AC18" s="77">
        <v>8.7934260878922803</v>
      </c>
      <c r="AD18" s="77">
        <v>14.731488267277914</v>
      </c>
      <c r="AE18" s="77">
        <v>833.9375</v>
      </c>
      <c r="AF18" s="77">
        <v>1.8574790586358196</v>
      </c>
      <c r="AG18" s="77">
        <v>8.8184523809523814</v>
      </c>
      <c r="AH18" s="77">
        <v>149.86486486486487</v>
      </c>
      <c r="AI18" s="77">
        <v>20.380191693290733</v>
      </c>
      <c r="AJ18" s="77">
        <v>9.0457142857142863</v>
      </c>
      <c r="AK18" s="77">
        <v>8.8149606299212593</v>
      </c>
      <c r="AL18" s="77">
        <v>7.4379844961240309</v>
      </c>
      <c r="AM18" s="77"/>
      <c r="AN18" s="77">
        <v>7.6584699453551917</v>
      </c>
      <c r="AO18" s="77"/>
      <c r="AP18" s="77">
        <v>4.664800216551491</v>
      </c>
      <c r="AQ18" s="77">
        <v>8.4519925552879354</v>
      </c>
    </row>
    <row r="19" spans="1:43">
      <c r="A19" s="75" t="s">
        <v>1127</v>
      </c>
      <c r="B19" s="76">
        <v>43334</v>
      </c>
      <c r="C19" s="77">
        <v>7.8139109267211238</v>
      </c>
      <c r="D19" s="77">
        <v>8.0560076837954977</v>
      </c>
      <c r="E19" s="77">
        <v>4.6926297609546115</v>
      </c>
      <c r="F19" s="77">
        <v>10.856402502840906</v>
      </c>
      <c r="G19" s="77">
        <v>5.5876851199657622</v>
      </c>
      <c r="H19" s="77">
        <v>9.6242093693041966</v>
      </c>
      <c r="I19" s="77">
        <v>18.192596549364794</v>
      </c>
      <c r="J19" s="77">
        <v>8.0459412590464723</v>
      </c>
      <c r="K19" s="77">
        <v>10.161883426859637</v>
      </c>
      <c r="L19" s="77">
        <v>8.087102329143633</v>
      </c>
      <c r="M19" s="77">
        <v>9.6796840711372187</v>
      </c>
      <c r="N19" s="77"/>
      <c r="O19" s="77">
        <v>5.6076318972687194</v>
      </c>
      <c r="P19" s="77">
        <v>21.382206591595512</v>
      </c>
      <c r="Q19" s="77">
        <v>9.6607451614433408</v>
      </c>
      <c r="R19" s="77">
        <v>8.475317850701531</v>
      </c>
      <c r="S19" s="77">
        <v>10.988409326286307</v>
      </c>
      <c r="T19" s="77">
        <v>7.1068440428380191</v>
      </c>
      <c r="U19" s="77">
        <v>11.890925147959212</v>
      </c>
      <c r="V19" s="77">
        <v>15.761363636363637</v>
      </c>
      <c r="W19" s="77">
        <v>5.8912503450179408</v>
      </c>
      <c r="X19" s="77">
        <v>8.2997040899554353</v>
      </c>
      <c r="Y19" s="77"/>
      <c r="Z19" s="77">
        <v>8.7595890173209767</v>
      </c>
      <c r="AA19" s="77">
        <v>8.0254598353872133</v>
      </c>
      <c r="AB19" s="77">
        <v>7.4297154018981582</v>
      </c>
      <c r="AC19" s="77">
        <v>8.1720745524494429</v>
      </c>
      <c r="AD19" s="77">
        <v>15.336047294015572</v>
      </c>
      <c r="AE19" s="77">
        <v>899.625</v>
      </c>
      <c r="AF19" s="77">
        <v>1.8574790586358196</v>
      </c>
      <c r="AG19" s="77">
        <v>10.029761904761905</v>
      </c>
      <c r="AH19" s="77">
        <v>148.21621621621622</v>
      </c>
      <c r="AI19" s="77">
        <v>20.849840255591054</v>
      </c>
      <c r="AJ19" s="77">
        <v>13.874285714285714</v>
      </c>
      <c r="AK19" s="77">
        <v>9.2480314960629926</v>
      </c>
      <c r="AL19" s="77">
        <v>9.7151162790697683</v>
      </c>
      <c r="AM19" s="77"/>
      <c r="AN19" s="77">
        <v>10.355191256830601</v>
      </c>
      <c r="AO19" s="77"/>
      <c r="AP19" s="77">
        <v>6.6073677317047874</v>
      </c>
      <c r="AQ19" s="77">
        <v>8.4071053207795057</v>
      </c>
    </row>
    <row r="20" spans="1:43">
      <c r="A20" s="75" t="s">
        <v>1299</v>
      </c>
      <c r="B20" s="76">
        <v>43365</v>
      </c>
      <c r="C20" s="77">
        <v>9.0538395468802868</v>
      </c>
      <c r="D20" s="77">
        <v>8.4304421470512203</v>
      </c>
      <c r="E20" s="77">
        <v>5.4928757408836963</v>
      </c>
      <c r="F20" s="77">
        <v>13.614412742890352</v>
      </c>
      <c r="G20" s="77">
        <v>6.4909189796446052</v>
      </c>
      <c r="H20" s="77">
        <v>10.821188501156939</v>
      </c>
      <c r="I20" s="77">
        <v>25.893420544468526</v>
      </c>
      <c r="J20" s="77">
        <v>8.7021556348160107</v>
      </c>
      <c r="K20" s="77">
        <v>15.727702290456127</v>
      </c>
      <c r="L20" s="77">
        <v>10.36100416529785</v>
      </c>
      <c r="M20" s="77">
        <v>14.194363439696335</v>
      </c>
      <c r="N20" s="77"/>
      <c r="O20" s="77">
        <v>7.5114668571772665</v>
      </c>
      <c r="P20" s="77">
        <v>33.621238473900043</v>
      </c>
      <c r="Q20" s="77">
        <v>10.074381438592315</v>
      </c>
      <c r="R20" s="77">
        <v>12.162570479384039</v>
      </c>
      <c r="S20" s="77">
        <v>15.081280910436792</v>
      </c>
      <c r="T20" s="77">
        <v>9.8686579651941102</v>
      </c>
      <c r="U20" s="77">
        <v>18.534821148440795</v>
      </c>
      <c r="V20" s="77">
        <v>23.522727272727273</v>
      </c>
      <c r="W20" s="77">
        <v>7.9037758064685191</v>
      </c>
      <c r="X20" s="77">
        <v>11.40307917041109</v>
      </c>
      <c r="Y20" s="77"/>
      <c r="Z20" s="77">
        <v>12.133013988684091</v>
      </c>
      <c r="AA20" s="77">
        <v>11.374191335917047</v>
      </c>
      <c r="AB20" s="77">
        <v>10.929504056216953</v>
      </c>
      <c r="AC20" s="77">
        <v>11.239850381713632</v>
      </c>
      <c r="AD20" s="77">
        <v>24.28671132351737</v>
      </c>
      <c r="AE20" s="77">
        <v>903.875</v>
      </c>
      <c r="AF20" s="77">
        <v>1.8574790586358196</v>
      </c>
      <c r="AG20" s="77">
        <v>15.163690476190476</v>
      </c>
      <c r="AH20" s="77">
        <v>151.48648648648648</v>
      </c>
      <c r="AI20" s="77">
        <v>23.322683706070286</v>
      </c>
      <c r="AJ20" s="77">
        <v>18.5</v>
      </c>
      <c r="AK20" s="77">
        <v>14.826771653543307</v>
      </c>
      <c r="AL20" s="77">
        <v>10.742248062015504</v>
      </c>
      <c r="AM20" s="77"/>
      <c r="AN20" s="77">
        <v>15.773224043715848</v>
      </c>
      <c r="AO20" s="77"/>
      <c r="AP20" s="77">
        <v>8.4778242944316382</v>
      </c>
      <c r="AQ20" s="77">
        <v>9.6776877600175162</v>
      </c>
    </row>
    <row r="21" spans="1:43" ht="36">
      <c r="F21" s="122" t="s">
        <v>619</v>
      </c>
      <c r="G21" s="68" t="s">
        <v>1299</v>
      </c>
      <c r="H21" s="68" t="s">
        <v>1127</v>
      </c>
      <c r="I21" s="68" t="s">
        <v>860</v>
      </c>
    </row>
    <row r="22" spans="1:43" ht="18.75">
      <c r="F22" s="124" t="s">
        <v>350</v>
      </c>
      <c r="G22" s="173">
        <v>9.0538395468802868</v>
      </c>
      <c r="H22" s="173">
        <v>7.8139109267211238</v>
      </c>
      <c r="I22" s="173">
        <v>6.4422686995656608</v>
      </c>
    </row>
    <row r="23" spans="1:43" ht="34.5">
      <c r="F23" s="32" t="s">
        <v>374</v>
      </c>
      <c r="G23" s="81">
        <v>903.875</v>
      </c>
      <c r="H23" s="81">
        <v>899.625</v>
      </c>
      <c r="I23" s="81">
        <v>74.538888888888891</v>
      </c>
    </row>
    <row r="24" spans="1:43">
      <c r="F24" s="32" t="s">
        <v>39</v>
      </c>
      <c r="G24" s="81">
        <v>151.48648648648648</v>
      </c>
      <c r="H24" s="81">
        <v>148.21621621621622</v>
      </c>
      <c r="I24" s="81">
        <v>65.455696202531641</v>
      </c>
    </row>
    <row r="25" spans="1:43">
      <c r="F25" s="32" t="s">
        <v>359</v>
      </c>
      <c r="G25" s="81">
        <v>33.621238473900043</v>
      </c>
      <c r="H25" s="81">
        <v>21.382206591595512</v>
      </c>
      <c r="I25" s="81">
        <v>26.92569870371667</v>
      </c>
    </row>
    <row r="26" spans="1:43">
      <c r="F26" s="32" t="s">
        <v>15</v>
      </c>
      <c r="G26" s="81">
        <v>25.893420544468526</v>
      </c>
      <c r="H26" s="81">
        <v>18.192596549364794</v>
      </c>
      <c r="I26" s="81">
        <v>12.34611532870332</v>
      </c>
    </row>
    <row r="27" spans="1:43">
      <c r="F27" s="32" t="s">
        <v>373</v>
      </c>
      <c r="G27" s="81">
        <v>24.28671132351737</v>
      </c>
      <c r="H27" s="81">
        <v>15.336047294015572</v>
      </c>
      <c r="I27" s="81">
        <v>8.2707519791359552</v>
      </c>
    </row>
    <row r="28" spans="1:43" ht="34.5">
      <c r="F28" s="32" t="s">
        <v>365</v>
      </c>
      <c r="G28" s="81">
        <v>23.522727272727273</v>
      </c>
      <c r="H28" s="81">
        <v>15.761363636363637</v>
      </c>
      <c r="I28" s="81">
        <v>6.6403162055335967</v>
      </c>
    </row>
    <row r="29" spans="1:43">
      <c r="F29" s="32" t="s">
        <v>377</v>
      </c>
      <c r="G29" s="81">
        <v>23.322683706070286</v>
      </c>
      <c r="H29" s="81">
        <v>20.849840255591054</v>
      </c>
      <c r="I29" s="81">
        <v>12.438095238095238</v>
      </c>
    </row>
    <row r="30" spans="1:43" ht="19.5">
      <c r="F30" s="124" t="s">
        <v>698</v>
      </c>
      <c r="G30" s="64" t="s">
        <v>1299</v>
      </c>
      <c r="H30" s="64" t="s">
        <v>1127</v>
      </c>
      <c r="I30" s="64" t="s">
        <v>860</v>
      </c>
    </row>
    <row r="31" spans="1:43">
      <c r="F31" s="32" t="s">
        <v>384</v>
      </c>
      <c r="G31" s="81">
        <v>8.4778242944316382</v>
      </c>
      <c r="H31" s="81">
        <v>6.6073677317047874</v>
      </c>
      <c r="I31" s="81">
        <v>5.1125058071503071</v>
      </c>
    </row>
    <row r="32" spans="1:43">
      <c r="F32" s="32" t="s">
        <v>28</v>
      </c>
      <c r="G32" s="81">
        <v>8.4304421470512203</v>
      </c>
      <c r="H32" s="81">
        <v>8.0560076837954977</v>
      </c>
      <c r="I32" s="81">
        <v>6.3084829231042701</v>
      </c>
    </row>
    <row r="33" spans="6:9">
      <c r="F33" s="32" t="s">
        <v>366</v>
      </c>
      <c r="G33" s="81">
        <v>7.9037758064685191</v>
      </c>
      <c r="H33" s="81">
        <v>5.8912503450179408</v>
      </c>
      <c r="I33" s="81">
        <v>7.2683981942314775</v>
      </c>
    </row>
    <row r="34" spans="6:9">
      <c r="F34" s="32" t="s">
        <v>358</v>
      </c>
      <c r="G34" s="81">
        <v>7.5114668571772665</v>
      </c>
      <c r="H34" s="81">
        <v>5.6076318972687194</v>
      </c>
      <c r="I34" s="81">
        <v>6.1340651070245773</v>
      </c>
    </row>
    <row r="35" spans="6:9">
      <c r="F35" s="32" t="s">
        <v>352</v>
      </c>
      <c r="G35" s="81">
        <v>6.4909189796446052</v>
      </c>
      <c r="H35" s="81">
        <v>5.5876851199657622</v>
      </c>
      <c r="I35" s="81">
        <v>4.8443983402489623</v>
      </c>
    </row>
    <row r="36" spans="6:9">
      <c r="F36" s="32" t="s">
        <v>38</v>
      </c>
      <c r="G36" s="81">
        <v>5.4928757408836963</v>
      </c>
      <c r="H36" s="81">
        <v>4.6926297609546115</v>
      </c>
      <c r="I36" s="81">
        <v>5.3835293504734372</v>
      </c>
    </row>
    <row r="37" spans="6:9" ht="34.5">
      <c r="F37" s="32" t="s">
        <v>375</v>
      </c>
      <c r="G37" s="81">
        <v>1.8574790586358196</v>
      </c>
      <c r="H37" s="81">
        <v>1.8574790586358196</v>
      </c>
      <c r="I37" s="81">
        <v>1.8574790586358196</v>
      </c>
    </row>
    <row r="38" spans="6:9">
      <c r="F38" s="13"/>
    </row>
    <row r="39" spans="6:9">
      <c r="F39" s="13"/>
    </row>
    <row r="40" spans="6:9">
      <c r="F40" s="13"/>
    </row>
    <row r="41" spans="6:9">
      <c r="F41" s="13"/>
      <c r="G41" s="50"/>
    </row>
    <row r="42" spans="6:9">
      <c r="F42" s="13"/>
      <c r="G42" s="50"/>
    </row>
    <row r="43" spans="6:9">
      <c r="F43" s="13"/>
      <c r="G43" s="50"/>
    </row>
    <row r="44" spans="6:9">
      <c r="F44" s="13"/>
      <c r="G44" s="50"/>
    </row>
    <row r="45" spans="6:9">
      <c r="F45" s="13"/>
      <c r="G45" s="50"/>
    </row>
    <row r="46" spans="6:9">
      <c r="F46" s="13"/>
      <c r="G46" s="50"/>
    </row>
    <row r="47" spans="6:9">
      <c r="F47" s="13"/>
      <c r="G47" s="50"/>
    </row>
    <row r="48" spans="6:9">
      <c r="F48" s="13"/>
      <c r="G48" s="50"/>
    </row>
    <row r="49" spans="6:7">
      <c r="F49" s="13"/>
      <c r="G49" s="50"/>
    </row>
    <row r="50" spans="6:7">
      <c r="F50" s="13"/>
      <c r="G50" s="50"/>
    </row>
    <row r="51" spans="6:7">
      <c r="F51" s="13"/>
      <c r="G51" s="50"/>
    </row>
    <row r="52" spans="6:7">
      <c r="F52" s="13"/>
      <c r="G52" s="50"/>
    </row>
    <row r="53" spans="6:7">
      <c r="F53" s="13"/>
      <c r="G53" s="50"/>
    </row>
    <row r="54" spans="6:7">
      <c r="F54" s="13"/>
      <c r="G54" s="50"/>
    </row>
    <row r="55" spans="6:7">
      <c r="F55" s="13"/>
      <c r="G55" s="50"/>
    </row>
    <row r="56" spans="6:7">
      <c r="F56" s="13"/>
      <c r="G56" s="50"/>
    </row>
    <row r="57" spans="6:7">
      <c r="F57" s="13"/>
      <c r="G57" s="50"/>
    </row>
    <row r="58" spans="6:7">
      <c r="F58" s="13"/>
      <c r="G58" s="50"/>
    </row>
    <row r="59" spans="6:7">
      <c r="F59" s="13"/>
      <c r="G59" s="50"/>
    </row>
    <row r="60" spans="6:7">
      <c r="F60" s="13"/>
      <c r="G60" s="50"/>
    </row>
    <row r="61" spans="6:7">
      <c r="F61" s="13"/>
      <c r="G61" s="50"/>
    </row>
    <row r="62" spans="6:7">
      <c r="F62" s="13"/>
      <c r="G62" s="50"/>
    </row>
    <row r="63" spans="6:7">
      <c r="F63" s="13"/>
      <c r="G63" s="50"/>
    </row>
    <row r="64" spans="6:7">
      <c r="F64" s="13"/>
      <c r="G64" s="50"/>
    </row>
    <row r="65" spans="6:11">
      <c r="F65" s="13"/>
      <c r="G65" s="50"/>
      <c r="J65" s="50"/>
      <c r="K65" s="50"/>
    </row>
    <row r="66" spans="6:11">
      <c r="F66" s="13"/>
      <c r="G66" s="50"/>
      <c r="J66" s="50"/>
      <c r="K66" s="50"/>
    </row>
    <row r="67" spans="6:11">
      <c r="F67" s="13"/>
      <c r="G67" s="50"/>
      <c r="J67" s="50"/>
      <c r="K67" s="50"/>
    </row>
    <row r="68" spans="6:11">
      <c r="F68" s="13"/>
      <c r="G68" s="50"/>
      <c r="J68" s="50"/>
      <c r="K68" s="50"/>
    </row>
    <row r="69" spans="6:11">
      <c r="F69" s="13"/>
      <c r="G69" s="50"/>
      <c r="J69" s="50"/>
      <c r="K69" s="50"/>
    </row>
    <row r="70" spans="6:11">
      <c r="F70" s="13"/>
      <c r="G70" s="50"/>
      <c r="J70" s="50"/>
      <c r="K70" s="50"/>
    </row>
    <row r="71" spans="6:11">
      <c r="F71" s="13"/>
      <c r="G71" s="50"/>
      <c r="J71" s="50"/>
      <c r="K71" s="50"/>
    </row>
    <row r="72" spans="6:11">
      <c r="F72" s="13"/>
      <c r="G72" s="50"/>
      <c r="J72" s="50"/>
      <c r="K72" s="50"/>
    </row>
    <row r="73" spans="6:11">
      <c r="F73" s="13"/>
      <c r="G73" s="50"/>
      <c r="J73" s="50"/>
      <c r="K73" s="50"/>
    </row>
    <row r="74" spans="6:11">
      <c r="F74" s="13"/>
      <c r="G74" s="50"/>
      <c r="J74" s="50"/>
      <c r="K74" s="50"/>
    </row>
    <row r="75" spans="6:11">
      <c r="F75" s="13"/>
      <c r="G75" s="50"/>
      <c r="J75" s="50"/>
      <c r="K75" s="50"/>
    </row>
    <row r="76" spans="6:11">
      <c r="F76" s="13"/>
      <c r="G76" s="50"/>
      <c r="J76" s="50"/>
      <c r="K76" s="50"/>
    </row>
    <row r="77" spans="6:11">
      <c r="F77" s="13"/>
      <c r="G77" s="50"/>
      <c r="J77" s="50"/>
      <c r="K77" s="50"/>
    </row>
    <row r="78" spans="6:11">
      <c r="F78" s="13"/>
      <c r="G78" s="50"/>
      <c r="J78" s="50"/>
      <c r="K78" s="50"/>
    </row>
    <row r="79" spans="6:11">
      <c r="F79" s="13"/>
      <c r="G79" s="50"/>
      <c r="J79" s="50"/>
      <c r="K79" s="50"/>
    </row>
    <row r="80" spans="6:11">
      <c r="F80" s="13"/>
      <c r="G80" s="50"/>
      <c r="J80" s="50"/>
      <c r="K80" s="50"/>
    </row>
    <row r="81" spans="6:16">
      <c r="F81" s="13"/>
      <c r="G81" s="50"/>
      <c r="J81" s="50"/>
      <c r="K81" s="50"/>
    </row>
    <row r="82" spans="6:16">
      <c r="F82" s="13"/>
      <c r="G82" s="50"/>
      <c r="J82" s="50"/>
      <c r="K82" s="50"/>
    </row>
    <row r="83" spans="6:16">
      <c r="F83" s="13"/>
      <c r="G83" s="50"/>
      <c r="J83" s="50"/>
      <c r="K83" s="50"/>
    </row>
    <row r="84" spans="6:16">
      <c r="F84" s="13"/>
      <c r="G84" s="50"/>
      <c r="I84" s="17"/>
      <c r="K84" s="50"/>
      <c r="P84" s="17"/>
    </row>
    <row r="85" spans="6:16">
      <c r="F85" s="13"/>
      <c r="G85" s="50"/>
      <c r="I85" s="17"/>
      <c r="K85" s="50"/>
      <c r="P85" s="17"/>
    </row>
    <row r="86" spans="6:16">
      <c r="F86" s="13"/>
      <c r="G86" s="50"/>
      <c r="I86" s="17"/>
      <c r="K86" s="50"/>
      <c r="P86" s="17"/>
    </row>
    <row r="87" spans="6:16">
      <c r="F87" s="13"/>
      <c r="G87" s="50"/>
      <c r="I87" s="17"/>
      <c r="K87" s="50"/>
      <c r="P87" s="17"/>
    </row>
    <row r="88" spans="6:16">
      <c r="F88" s="13"/>
      <c r="G88" s="50"/>
      <c r="I88" s="17"/>
      <c r="K88" s="50"/>
      <c r="P88" s="17"/>
    </row>
    <row r="89" spans="6:16">
      <c r="F89" s="13"/>
      <c r="G89" s="50"/>
      <c r="I89" s="17"/>
      <c r="K89" s="50"/>
      <c r="P89" s="17"/>
    </row>
    <row r="90" spans="6:16">
      <c r="F90" s="13"/>
      <c r="G90" s="50"/>
      <c r="I90" s="17"/>
      <c r="K90" s="50"/>
      <c r="P90" s="17"/>
    </row>
    <row r="91" spans="6:16">
      <c r="F91" s="13"/>
      <c r="G91" s="50"/>
      <c r="I91" s="17"/>
      <c r="K91" s="50"/>
      <c r="P91" s="17"/>
    </row>
    <row r="92" spans="6:16">
      <c r="F92" s="13"/>
      <c r="G92" s="50"/>
      <c r="I92" s="17"/>
      <c r="K92" s="50"/>
      <c r="P92" s="17"/>
    </row>
    <row r="93" spans="6:16">
      <c r="F93" s="13"/>
      <c r="G93" s="50"/>
      <c r="I93" s="17"/>
      <c r="K93" s="50"/>
      <c r="P93" s="17"/>
    </row>
    <row r="94" spans="6:16">
      <c r="F94" s="13"/>
      <c r="G94" s="50"/>
      <c r="I94" s="17"/>
      <c r="K94" s="50"/>
      <c r="P94" s="17"/>
    </row>
    <row r="95" spans="6:16">
      <c r="F95" s="13"/>
      <c r="G95" s="50"/>
      <c r="I95" s="17"/>
      <c r="K95" s="50"/>
      <c r="P95" s="17"/>
    </row>
    <row r="96" spans="6:16">
      <c r="F96" s="13"/>
      <c r="G96" s="50"/>
      <c r="I96" s="17"/>
      <c r="K96" s="50"/>
      <c r="P96" s="17"/>
    </row>
    <row r="97" spans="6:16">
      <c r="F97" s="13"/>
      <c r="G97" s="50"/>
      <c r="I97" s="17"/>
      <c r="K97" s="50"/>
      <c r="P97" s="17"/>
    </row>
    <row r="98" spans="6:16">
      <c r="F98" s="13"/>
      <c r="G98" s="50"/>
      <c r="I98" s="17"/>
      <c r="K98" s="50"/>
      <c r="P98" s="17"/>
    </row>
    <row r="99" spans="6:16">
      <c r="F99" s="13"/>
      <c r="G99" s="50"/>
      <c r="I99" s="17"/>
      <c r="K99" s="50"/>
      <c r="P99" s="17"/>
    </row>
    <row r="100" spans="6:16">
      <c r="F100" s="13"/>
      <c r="G100" s="50"/>
      <c r="I100" s="17"/>
      <c r="K100" s="50"/>
      <c r="P100" s="17"/>
    </row>
    <row r="101" spans="6:16">
      <c r="F101" s="13"/>
      <c r="G101" s="50"/>
      <c r="I101" s="17"/>
      <c r="K101" s="50"/>
      <c r="P101" s="17"/>
    </row>
    <row r="102" spans="6:16">
      <c r="F102" s="13"/>
      <c r="G102" s="50"/>
      <c r="I102" s="17"/>
      <c r="K102" s="50"/>
      <c r="P102" s="17"/>
    </row>
    <row r="103" spans="6:16">
      <c r="F103" s="13"/>
      <c r="G103" s="50"/>
      <c r="I103" s="17"/>
      <c r="K103" s="50"/>
      <c r="P103" s="17"/>
    </row>
    <row r="104" spans="6:16">
      <c r="F104" s="13"/>
      <c r="G104" s="50"/>
      <c r="I104" s="17"/>
      <c r="K104" s="50"/>
      <c r="P104" s="17"/>
    </row>
    <row r="105" spans="6:16">
      <c r="F105" s="13"/>
      <c r="G105" s="50"/>
      <c r="I105" s="17"/>
      <c r="K105" s="50"/>
      <c r="P105" s="17"/>
    </row>
    <row r="106" spans="6:16">
      <c r="F106" s="13"/>
      <c r="G106" s="50"/>
      <c r="I106" s="17"/>
      <c r="K106" s="50"/>
      <c r="P106" s="17"/>
    </row>
    <row r="107" spans="6:16">
      <c r="F107" s="13"/>
      <c r="G107" s="50"/>
      <c r="I107" s="17"/>
      <c r="K107" s="50"/>
      <c r="P107" s="17"/>
    </row>
    <row r="108" spans="6:16">
      <c r="F108" s="13"/>
      <c r="G108" s="50"/>
      <c r="I108" s="17"/>
      <c r="K108" s="50"/>
      <c r="P108" s="17"/>
    </row>
    <row r="109" spans="6:16">
      <c r="F109" s="13"/>
      <c r="G109" s="50"/>
      <c r="I109" s="17"/>
      <c r="K109" s="50"/>
      <c r="P109" s="17"/>
    </row>
    <row r="110" spans="6:16">
      <c r="F110" s="13"/>
      <c r="G110" s="50"/>
      <c r="I110" s="17"/>
      <c r="K110" s="50"/>
      <c r="P110" s="17"/>
    </row>
    <row r="111" spans="6:16">
      <c r="F111" s="13"/>
      <c r="G111" s="50"/>
      <c r="I111" s="17"/>
      <c r="K111" s="50"/>
      <c r="P111" s="17"/>
    </row>
    <row r="112" spans="6:16">
      <c r="F112" s="13"/>
      <c r="G112" s="50"/>
      <c r="I112" s="17"/>
      <c r="K112" s="50"/>
      <c r="P112" s="17"/>
    </row>
    <row r="113" spans="6:16">
      <c r="F113" s="13"/>
      <c r="G113" s="50"/>
      <c r="I113" s="17"/>
      <c r="K113" s="50"/>
      <c r="P113" s="17"/>
    </row>
    <row r="114" spans="6:16">
      <c r="F114" s="13"/>
      <c r="G114" s="50"/>
      <c r="I114" s="17"/>
      <c r="K114" s="50"/>
      <c r="P114" s="17"/>
    </row>
    <row r="115" spans="6:16">
      <c r="F115" s="13"/>
      <c r="G115" s="50"/>
      <c r="I115" s="17"/>
      <c r="K115" s="50"/>
      <c r="P115" s="17"/>
    </row>
    <row r="116" spans="6:16">
      <c r="F116" s="13"/>
      <c r="G116" s="50"/>
      <c r="I116" s="17"/>
      <c r="K116" s="50"/>
      <c r="P116" s="17"/>
    </row>
    <row r="117" spans="6:16">
      <c r="F117" s="13"/>
      <c r="G117" s="50"/>
      <c r="I117" s="17"/>
      <c r="K117" s="50"/>
      <c r="P117" s="17"/>
    </row>
    <row r="118" spans="6:16">
      <c r="F118" s="13"/>
      <c r="G118" s="50"/>
      <c r="I118" s="17"/>
      <c r="K118" s="50"/>
      <c r="P118" s="17"/>
    </row>
    <row r="119" spans="6:16">
      <c r="F119" s="13"/>
      <c r="G119" s="50"/>
      <c r="I119" s="17"/>
      <c r="K119" s="50"/>
      <c r="P119" s="17"/>
    </row>
    <row r="120" spans="6:16">
      <c r="F120" s="13"/>
      <c r="G120" s="50"/>
      <c r="I120" s="17"/>
      <c r="K120" s="50"/>
      <c r="P120" s="17"/>
    </row>
    <row r="121" spans="6:16">
      <c r="F121" s="13"/>
      <c r="G121" s="50"/>
      <c r="I121" s="17"/>
      <c r="K121" s="50"/>
      <c r="P121" s="17"/>
    </row>
    <row r="122" spans="6:16">
      <c r="F122" s="13"/>
      <c r="G122" s="50"/>
      <c r="I122" s="17"/>
      <c r="K122" s="50"/>
      <c r="P122" s="17"/>
    </row>
    <row r="123" spans="6:16">
      <c r="F123" s="13"/>
      <c r="G123" s="50"/>
      <c r="I123" s="17"/>
      <c r="K123" s="50"/>
      <c r="P123" s="17"/>
    </row>
    <row r="124" spans="6:16">
      <c r="F124" s="13"/>
      <c r="G124" s="50"/>
      <c r="I124" s="17"/>
      <c r="K124" s="50"/>
      <c r="P124" s="17"/>
    </row>
    <row r="125" spans="6:16">
      <c r="F125" s="13"/>
      <c r="G125" s="50"/>
      <c r="I125" s="17"/>
      <c r="K125" s="50"/>
      <c r="P125" s="17"/>
    </row>
    <row r="126" spans="6:16">
      <c r="F126" s="13"/>
      <c r="G126" s="50"/>
      <c r="I126" s="17"/>
      <c r="K126" s="50"/>
      <c r="P126" s="17"/>
    </row>
    <row r="127" spans="6:16">
      <c r="F127" s="13"/>
      <c r="G127" s="50"/>
      <c r="I127" s="17"/>
      <c r="K127" s="50"/>
      <c r="P127" s="17"/>
    </row>
    <row r="128" spans="6:16">
      <c r="F128" s="13"/>
      <c r="G128" s="50"/>
      <c r="I128" s="17"/>
      <c r="K128" s="50"/>
      <c r="P128" s="17"/>
    </row>
    <row r="129" spans="6:16">
      <c r="F129" s="13"/>
      <c r="G129" s="50"/>
      <c r="I129" s="17"/>
      <c r="K129" s="50"/>
      <c r="P129" s="17"/>
    </row>
    <row r="130" spans="6:16">
      <c r="F130" s="13"/>
      <c r="G130" s="50"/>
      <c r="I130" s="17"/>
      <c r="K130" s="50"/>
      <c r="P130" s="17"/>
    </row>
    <row r="131" spans="6:16">
      <c r="F131" s="13"/>
      <c r="G131" s="50"/>
      <c r="I131" s="17"/>
      <c r="K131" s="50"/>
      <c r="P131" s="17"/>
    </row>
    <row r="132" spans="6:16">
      <c r="F132" s="13"/>
      <c r="G132" s="50"/>
      <c r="I132" s="17"/>
      <c r="K132" s="50"/>
      <c r="P132" s="17"/>
    </row>
    <row r="133" spans="6:16">
      <c r="F133" s="13"/>
      <c r="G133" s="50"/>
      <c r="I133" s="17"/>
      <c r="K133" s="50"/>
      <c r="P133" s="17"/>
    </row>
    <row r="134" spans="6:16">
      <c r="F134" s="13"/>
      <c r="G134" s="50"/>
      <c r="I134" s="17"/>
      <c r="K134" s="50"/>
      <c r="P134" s="17"/>
    </row>
    <row r="135" spans="6:16">
      <c r="F135" s="13"/>
      <c r="G135" s="50"/>
      <c r="I135" s="17"/>
      <c r="K135" s="50"/>
      <c r="P135" s="17"/>
    </row>
    <row r="136" spans="6:16">
      <c r="F136" s="13"/>
      <c r="G136" s="50"/>
      <c r="I136" s="17"/>
      <c r="K136" s="50"/>
      <c r="P136" s="17"/>
    </row>
    <row r="137" spans="6:16">
      <c r="F137" s="13"/>
      <c r="G137" s="50"/>
      <c r="I137" s="17"/>
      <c r="K137" s="50"/>
      <c r="P137" s="17"/>
    </row>
    <row r="138" spans="6:16">
      <c r="F138" s="13"/>
      <c r="G138" s="50"/>
      <c r="I138" s="17"/>
      <c r="K138" s="50"/>
      <c r="P138" s="17"/>
    </row>
    <row r="139" spans="6:16">
      <c r="F139" s="13"/>
      <c r="G139" s="50"/>
      <c r="I139" s="17"/>
      <c r="K139" s="50"/>
      <c r="P139" s="17"/>
    </row>
    <row r="140" spans="6:16">
      <c r="F140" s="13"/>
      <c r="G140" s="50"/>
      <c r="I140" s="17"/>
      <c r="K140" s="50"/>
      <c r="P140" s="17"/>
    </row>
    <row r="141" spans="6:16">
      <c r="F141" s="13"/>
      <c r="G141" s="50"/>
      <c r="I141" s="17"/>
      <c r="K141" s="50"/>
      <c r="P141" s="17"/>
    </row>
    <row r="142" spans="6:16">
      <c r="F142" s="13"/>
      <c r="G142" s="50"/>
      <c r="I142" s="17"/>
      <c r="K142" s="50"/>
      <c r="P142" s="17"/>
    </row>
    <row r="143" spans="6:16">
      <c r="F143" s="13"/>
      <c r="G143" s="50"/>
      <c r="I143" s="17"/>
      <c r="K143" s="50"/>
      <c r="P143" s="17"/>
    </row>
    <row r="144" spans="6:16">
      <c r="F144" s="13"/>
      <c r="G144" s="50"/>
      <c r="I144" s="17"/>
      <c r="K144" s="50"/>
      <c r="P144" s="17"/>
    </row>
    <row r="145" spans="6:16">
      <c r="F145" s="13"/>
      <c r="G145" s="50"/>
      <c r="I145" s="17"/>
      <c r="K145" s="50"/>
      <c r="P145" s="17"/>
    </row>
    <row r="146" spans="6:16">
      <c r="F146" s="13"/>
      <c r="G146" s="50"/>
      <c r="I146" s="17"/>
      <c r="K146" s="50"/>
      <c r="P146" s="17"/>
    </row>
    <row r="147" spans="6:16">
      <c r="F147" s="13"/>
      <c r="G147" s="50"/>
      <c r="I147" s="17"/>
      <c r="K147" s="50"/>
      <c r="P147" s="17"/>
    </row>
    <row r="148" spans="6:16">
      <c r="F148" s="13"/>
      <c r="G148" s="50"/>
      <c r="I148" s="17"/>
      <c r="K148" s="50"/>
      <c r="P148" s="17"/>
    </row>
    <row r="149" spans="6:16">
      <c r="F149" s="13"/>
      <c r="G149" s="50"/>
      <c r="I149" s="17"/>
      <c r="K149" s="50"/>
      <c r="P149" s="17"/>
    </row>
    <row r="150" spans="6:16">
      <c r="F150" s="13"/>
      <c r="G150" s="50"/>
      <c r="I150" s="17"/>
      <c r="K150" s="50"/>
      <c r="P150" s="17"/>
    </row>
    <row r="151" spans="6:16">
      <c r="F151" s="13"/>
      <c r="G151" s="50"/>
      <c r="I151" s="17"/>
      <c r="K151" s="50"/>
      <c r="P151" s="17"/>
    </row>
    <row r="152" spans="6:16">
      <c r="F152" s="13"/>
      <c r="G152" s="50"/>
      <c r="I152" s="17"/>
      <c r="K152" s="50"/>
      <c r="P152" s="17"/>
    </row>
    <row r="153" spans="6:16">
      <c r="F153" s="13"/>
      <c r="G153" s="50"/>
      <c r="I153" s="17"/>
      <c r="K153" s="50"/>
      <c r="P153" s="17"/>
    </row>
    <row r="154" spans="6:16">
      <c r="F154" s="13"/>
      <c r="G154" s="50"/>
      <c r="I154" s="17"/>
      <c r="K154" s="50"/>
      <c r="P154" s="17"/>
    </row>
    <row r="155" spans="6:16">
      <c r="F155" s="13"/>
      <c r="G155" s="50"/>
      <c r="I155" s="17"/>
      <c r="K155" s="50"/>
      <c r="P155" s="17"/>
    </row>
    <row r="156" spans="6:16">
      <c r="F156" s="13"/>
      <c r="G156" s="50"/>
      <c r="I156" s="17"/>
      <c r="K156" s="50"/>
      <c r="P156" s="17"/>
    </row>
    <row r="157" spans="6:16">
      <c r="F157" s="13"/>
      <c r="G157" s="50"/>
      <c r="I157" s="17"/>
      <c r="K157" s="50"/>
      <c r="P157" s="17"/>
    </row>
    <row r="158" spans="6:16">
      <c r="F158" s="13"/>
      <c r="G158" s="50"/>
      <c r="I158" s="17"/>
      <c r="K158" s="50"/>
      <c r="P158" s="17"/>
    </row>
    <row r="159" spans="6:16">
      <c r="F159" s="13"/>
      <c r="G159" s="50"/>
      <c r="I159" s="17"/>
      <c r="K159" s="50"/>
      <c r="P159" s="17"/>
    </row>
    <row r="160" spans="6:16">
      <c r="F160" s="13"/>
      <c r="G160" s="50"/>
      <c r="I160" s="17"/>
      <c r="K160" s="50"/>
      <c r="P160" s="17"/>
    </row>
    <row r="161" spans="6:16">
      <c r="F161" s="13"/>
      <c r="G161" s="50"/>
      <c r="I161" s="17"/>
      <c r="K161" s="50"/>
      <c r="P161" s="17"/>
    </row>
    <row r="162" spans="6:16">
      <c r="F162" s="13"/>
      <c r="G162" s="50"/>
      <c r="I162" s="17"/>
      <c r="K162" s="50"/>
      <c r="P162" s="17"/>
    </row>
    <row r="163" spans="6:16">
      <c r="F163" s="13"/>
      <c r="G163" s="50"/>
      <c r="I163" s="17"/>
      <c r="K163" s="50"/>
      <c r="P163" s="17"/>
    </row>
    <row r="164" spans="6:16">
      <c r="F164" s="13"/>
      <c r="G164" s="50"/>
      <c r="I164" s="17"/>
      <c r="K164" s="50"/>
      <c r="P164" s="17"/>
    </row>
    <row r="165" spans="6:16">
      <c r="F165" s="13"/>
      <c r="G165" s="50"/>
      <c r="I165" s="17"/>
      <c r="K165" s="50"/>
      <c r="P165" s="17"/>
    </row>
    <row r="166" spans="6:16">
      <c r="F166" s="13"/>
      <c r="G166" s="50"/>
      <c r="I166" s="17"/>
      <c r="K166" s="50"/>
      <c r="P166" s="17"/>
    </row>
    <row r="167" spans="6:16">
      <c r="F167" s="13"/>
      <c r="G167" s="50"/>
      <c r="I167" s="17"/>
      <c r="K167" s="50"/>
      <c r="P167" s="17"/>
    </row>
    <row r="168" spans="6:16">
      <c r="F168" s="13"/>
      <c r="G168" s="50"/>
      <c r="I168" s="17"/>
      <c r="K168" s="50"/>
      <c r="P168" s="17"/>
    </row>
    <row r="169" spans="6:16">
      <c r="F169" s="13"/>
      <c r="G169" s="50"/>
      <c r="I169" s="17"/>
      <c r="K169" s="50"/>
      <c r="P169" s="17"/>
    </row>
    <row r="170" spans="6:16">
      <c r="F170" s="13"/>
      <c r="G170" s="50"/>
      <c r="I170" s="17"/>
      <c r="K170" s="50"/>
      <c r="P170" s="17"/>
    </row>
    <row r="171" spans="6:16">
      <c r="F171" s="13"/>
      <c r="G171" s="50"/>
      <c r="I171" s="17"/>
      <c r="K171" s="50"/>
      <c r="P171" s="17"/>
    </row>
    <row r="172" spans="6:16">
      <c r="F172" s="13"/>
      <c r="G172" s="50"/>
      <c r="I172" s="17"/>
      <c r="K172" s="50"/>
      <c r="P172" s="17"/>
    </row>
    <row r="173" spans="6:16">
      <c r="F173" s="13"/>
      <c r="G173" s="50"/>
      <c r="I173" s="17"/>
      <c r="K173" s="50"/>
      <c r="P173" s="17"/>
    </row>
    <row r="174" spans="6:16">
      <c r="F174" s="13"/>
      <c r="G174" s="50"/>
      <c r="I174" s="17"/>
      <c r="K174" s="50"/>
      <c r="P174" s="17"/>
    </row>
    <row r="175" spans="6:16">
      <c r="F175" s="13"/>
      <c r="G175" s="50"/>
      <c r="I175" s="17"/>
      <c r="K175" s="50"/>
      <c r="P175" s="17"/>
    </row>
    <row r="176" spans="6:16">
      <c r="F176" s="13"/>
      <c r="G176" s="50"/>
      <c r="I176" s="17"/>
      <c r="K176" s="50"/>
      <c r="P176" s="17"/>
    </row>
    <row r="177" spans="6:16">
      <c r="F177" s="13"/>
      <c r="G177" s="50"/>
      <c r="I177" s="17"/>
      <c r="K177" s="50"/>
      <c r="P177" s="17"/>
    </row>
    <row r="178" spans="6:16">
      <c r="F178" s="13"/>
      <c r="G178" s="50"/>
      <c r="I178" s="17"/>
      <c r="K178" s="50"/>
      <c r="P178" s="17"/>
    </row>
    <row r="179" spans="6:16">
      <c r="F179" s="13"/>
      <c r="G179" s="50"/>
      <c r="I179" s="17"/>
      <c r="K179" s="50"/>
      <c r="P179" s="17"/>
    </row>
    <row r="180" spans="6:16">
      <c r="F180" s="13"/>
      <c r="G180" s="50"/>
      <c r="I180" s="17"/>
      <c r="K180" s="50"/>
      <c r="P180" s="17"/>
    </row>
    <row r="181" spans="6:16">
      <c r="F181" s="13"/>
      <c r="G181" s="50"/>
      <c r="I181" s="17"/>
      <c r="K181" s="50"/>
      <c r="P181" s="17"/>
    </row>
    <row r="182" spans="6:16">
      <c r="F182" s="13"/>
      <c r="G182" s="50"/>
      <c r="I182" s="17"/>
      <c r="K182" s="50"/>
      <c r="P182" s="17"/>
    </row>
    <row r="183" spans="6:16">
      <c r="F183" s="13"/>
      <c r="G183" s="50"/>
      <c r="I183" s="17"/>
      <c r="K183" s="50"/>
      <c r="P183" s="17"/>
    </row>
    <row r="184" spans="6:16">
      <c r="F184" s="13"/>
      <c r="G184" s="50"/>
      <c r="I184" s="17"/>
      <c r="K184" s="50"/>
      <c r="P184" s="17"/>
    </row>
    <row r="185" spans="6:16">
      <c r="F185" s="13"/>
      <c r="G185" s="50"/>
      <c r="I185" s="17"/>
      <c r="K185" s="50"/>
      <c r="P185" s="17"/>
    </row>
    <row r="186" spans="6:16">
      <c r="F186" s="13"/>
      <c r="G186" s="50"/>
      <c r="I186" s="17"/>
      <c r="K186" s="50"/>
      <c r="P186" s="17"/>
    </row>
    <row r="187" spans="6:16">
      <c r="F187" s="13"/>
      <c r="G187" s="50"/>
      <c r="I187" s="17"/>
      <c r="K187" s="50"/>
      <c r="P187" s="17"/>
    </row>
    <row r="188" spans="6:16">
      <c r="F188" s="13"/>
      <c r="G188" s="50"/>
      <c r="I188" s="17"/>
      <c r="K188" s="50"/>
      <c r="P188" s="17"/>
    </row>
    <row r="189" spans="6:16">
      <c r="F189" s="13"/>
      <c r="G189" s="50"/>
      <c r="I189" s="17"/>
      <c r="K189" s="50"/>
      <c r="P189" s="17"/>
    </row>
    <row r="190" spans="6:16">
      <c r="F190" s="13"/>
      <c r="G190" s="50"/>
      <c r="I190" s="17"/>
      <c r="K190" s="50"/>
      <c r="P190" s="17"/>
    </row>
    <row r="191" spans="6:16">
      <c r="F191" s="13"/>
      <c r="G191" s="50"/>
      <c r="I191" s="17"/>
      <c r="K191" s="50"/>
      <c r="P191" s="17"/>
    </row>
    <row r="192" spans="6:16">
      <c r="F192" s="13"/>
      <c r="G192" s="50"/>
      <c r="I192" s="17"/>
      <c r="K192" s="50"/>
      <c r="P192" s="17"/>
    </row>
    <row r="193" spans="6:16">
      <c r="F193" s="13"/>
      <c r="G193" s="50"/>
      <c r="I193" s="17"/>
      <c r="K193" s="50"/>
      <c r="P193" s="17"/>
    </row>
    <row r="194" spans="6:16">
      <c r="F194" s="13"/>
      <c r="G194" s="50"/>
      <c r="I194" s="17"/>
      <c r="K194" s="50"/>
      <c r="P194" s="17"/>
    </row>
    <row r="195" spans="6:16">
      <c r="F195" s="13"/>
      <c r="G195" s="50"/>
      <c r="I195" s="17"/>
      <c r="K195" s="50"/>
      <c r="P195" s="17"/>
    </row>
    <row r="196" spans="6:16">
      <c r="F196" s="13"/>
      <c r="G196" s="50"/>
      <c r="I196" s="17"/>
      <c r="K196" s="50"/>
      <c r="P196" s="17"/>
    </row>
    <row r="197" spans="6:16">
      <c r="F197" s="13"/>
      <c r="G197" s="50"/>
      <c r="I197" s="17"/>
      <c r="K197" s="50"/>
      <c r="P197" s="17"/>
    </row>
    <row r="198" spans="6:16">
      <c r="F198" s="13"/>
      <c r="G198" s="50"/>
      <c r="I198" s="17"/>
      <c r="K198" s="50"/>
      <c r="P198" s="17"/>
    </row>
    <row r="199" spans="6:16">
      <c r="F199" s="13"/>
      <c r="G199" s="50"/>
      <c r="I199" s="17"/>
      <c r="K199" s="50"/>
      <c r="P199" s="17"/>
    </row>
    <row r="200" spans="6:16">
      <c r="F200" s="13"/>
      <c r="G200" s="50"/>
      <c r="I200" s="17"/>
      <c r="K200" s="50"/>
      <c r="P200" s="17"/>
    </row>
    <row r="201" spans="6:16">
      <c r="F201" s="13"/>
      <c r="G201" s="50"/>
      <c r="I201" s="17"/>
      <c r="K201" s="50"/>
      <c r="P201" s="17"/>
    </row>
    <row r="202" spans="6:16">
      <c r="F202" s="13"/>
      <c r="G202" s="50"/>
      <c r="I202" s="17"/>
      <c r="K202" s="50"/>
      <c r="P202" s="17"/>
    </row>
    <row r="203" spans="6:16">
      <c r="F203" s="13"/>
      <c r="G203" s="50"/>
      <c r="I203" s="17"/>
      <c r="K203" s="50"/>
      <c r="P203" s="17"/>
    </row>
    <row r="204" spans="6:16">
      <c r="F204" s="13"/>
      <c r="G204" s="50"/>
      <c r="I204" s="17"/>
      <c r="K204" s="50"/>
      <c r="P204" s="17"/>
    </row>
    <row r="205" spans="6:16">
      <c r="F205" s="13"/>
      <c r="G205" s="50"/>
      <c r="I205" s="17"/>
      <c r="K205" s="50"/>
      <c r="P205" s="17"/>
    </row>
    <row r="206" spans="6:16">
      <c r="F206" s="13"/>
      <c r="G206" s="50"/>
      <c r="I206" s="17"/>
      <c r="K206" s="50"/>
      <c r="P206" s="17"/>
    </row>
    <row r="207" spans="6:16">
      <c r="F207" s="13"/>
      <c r="G207" s="50"/>
      <c r="I207" s="17"/>
      <c r="K207" s="50"/>
      <c r="P207" s="17"/>
    </row>
    <row r="208" spans="6:16">
      <c r="F208" s="13"/>
      <c r="G208" s="50"/>
      <c r="I208" s="17"/>
      <c r="K208" s="50"/>
      <c r="P208" s="17"/>
    </row>
    <row r="209" spans="6:16">
      <c r="F209" s="13"/>
      <c r="G209" s="50"/>
      <c r="I209" s="17"/>
      <c r="K209" s="50"/>
      <c r="P209" s="17"/>
    </row>
    <row r="210" spans="6:16">
      <c r="F210" s="13"/>
      <c r="G210" s="50"/>
      <c r="I210" s="17"/>
      <c r="K210" s="50"/>
      <c r="P210" s="17"/>
    </row>
    <row r="211" spans="6:16">
      <c r="F211" s="13"/>
      <c r="G211" s="50"/>
      <c r="I211" s="17"/>
      <c r="K211" s="50"/>
      <c r="P211" s="17"/>
    </row>
    <row r="212" spans="6:16">
      <c r="F212" s="13"/>
      <c r="G212" s="50"/>
      <c r="I212" s="17"/>
      <c r="K212" s="50"/>
      <c r="P212" s="17"/>
    </row>
    <row r="213" spans="6:16">
      <c r="F213" s="13"/>
      <c r="G213" s="50"/>
      <c r="I213" s="17"/>
      <c r="K213" s="50"/>
      <c r="P213" s="17"/>
    </row>
    <row r="214" spans="6:16">
      <c r="F214" s="13"/>
      <c r="G214" s="50"/>
      <c r="I214" s="17"/>
      <c r="K214" s="50"/>
      <c r="P214" s="17"/>
    </row>
    <row r="215" spans="6:16">
      <c r="F215" s="13"/>
      <c r="G215" s="50"/>
      <c r="I215" s="17"/>
      <c r="K215" s="50"/>
      <c r="P215" s="17"/>
    </row>
    <row r="216" spans="6:16">
      <c r="F216" s="13"/>
      <c r="G216" s="50"/>
      <c r="I216" s="17"/>
      <c r="K216" s="50"/>
      <c r="P216" s="17"/>
    </row>
    <row r="217" spans="6:16">
      <c r="F217" s="13"/>
      <c r="G217" s="50"/>
      <c r="I217" s="17"/>
      <c r="K217" s="50"/>
      <c r="P217" s="17"/>
    </row>
    <row r="218" spans="6:16">
      <c r="F218" s="13"/>
      <c r="G218" s="50"/>
      <c r="I218" s="17"/>
      <c r="K218" s="50"/>
      <c r="P218" s="17"/>
    </row>
    <row r="219" spans="6:16">
      <c r="F219" s="13"/>
      <c r="G219" s="50"/>
      <c r="I219" s="17"/>
      <c r="K219" s="50"/>
      <c r="P219" s="17"/>
    </row>
    <row r="220" spans="6:16">
      <c r="F220" s="13"/>
      <c r="G220" s="50"/>
      <c r="I220" s="17"/>
      <c r="K220" s="50"/>
      <c r="P220" s="17"/>
    </row>
    <row r="221" spans="6:16">
      <c r="F221" s="13"/>
      <c r="G221" s="50"/>
      <c r="I221" s="17"/>
      <c r="K221" s="50"/>
      <c r="P221" s="17"/>
    </row>
    <row r="222" spans="6:16">
      <c r="F222" s="13"/>
      <c r="G222" s="50"/>
      <c r="I222" s="17"/>
      <c r="K222" s="50"/>
      <c r="P222" s="17"/>
    </row>
    <row r="223" spans="6:16">
      <c r="F223" s="13"/>
      <c r="G223" s="50"/>
      <c r="I223" s="17"/>
      <c r="K223" s="50"/>
      <c r="P223" s="17"/>
    </row>
    <row r="224" spans="6:16">
      <c r="F224" s="13"/>
      <c r="G224" s="50"/>
      <c r="I224" s="17"/>
      <c r="K224" s="50"/>
      <c r="P224" s="17"/>
    </row>
    <row r="225" spans="6:16">
      <c r="F225" s="13"/>
      <c r="G225" s="50"/>
      <c r="I225" s="17"/>
      <c r="K225" s="50"/>
      <c r="P225" s="17"/>
    </row>
    <row r="226" spans="6:16">
      <c r="F226" s="13"/>
      <c r="G226" s="50"/>
      <c r="I226" s="17"/>
      <c r="K226" s="50"/>
      <c r="P226" s="17"/>
    </row>
    <row r="227" spans="6:16">
      <c r="F227" s="13"/>
      <c r="G227" s="50"/>
      <c r="I227" s="17"/>
      <c r="K227" s="50"/>
      <c r="P227" s="17"/>
    </row>
    <row r="228" spans="6:16">
      <c r="F228" s="13"/>
      <c r="G228" s="50"/>
      <c r="I228" s="17"/>
      <c r="K228" s="50"/>
      <c r="P228" s="17"/>
    </row>
    <row r="229" spans="6:16">
      <c r="F229" s="13"/>
      <c r="G229" s="50"/>
      <c r="I229" s="17"/>
      <c r="K229" s="50"/>
      <c r="P229" s="17"/>
    </row>
    <row r="230" spans="6:16">
      <c r="F230" s="13"/>
      <c r="G230" s="50"/>
      <c r="I230" s="17"/>
      <c r="K230" s="50"/>
      <c r="P230" s="17"/>
    </row>
    <row r="231" spans="6:16">
      <c r="F231" s="13"/>
      <c r="G231" s="50"/>
      <c r="I231" s="17"/>
      <c r="K231" s="50"/>
      <c r="P231" s="17"/>
    </row>
    <row r="232" spans="6:16">
      <c r="F232" s="13"/>
      <c r="G232" s="50"/>
      <c r="I232" s="17"/>
      <c r="K232" s="50"/>
      <c r="P232" s="17"/>
    </row>
    <row r="233" spans="6:16">
      <c r="F233" s="13"/>
      <c r="G233" s="50"/>
      <c r="I233" s="17"/>
      <c r="K233" s="50"/>
      <c r="P233" s="17"/>
    </row>
    <row r="234" spans="6:16">
      <c r="F234" s="13"/>
      <c r="G234" s="50"/>
      <c r="I234" s="17"/>
      <c r="K234" s="50"/>
      <c r="P234" s="17"/>
    </row>
    <row r="235" spans="6:16">
      <c r="F235" s="13"/>
      <c r="G235" s="50"/>
      <c r="I235" s="17"/>
      <c r="K235" s="50"/>
      <c r="P235" s="17"/>
    </row>
    <row r="236" spans="6:16">
      <c r="F236" s="13"/>
      <c r="G236" s="50"/>
      <c r="I236" s="17"/>
      <c r="K236" s="50"/>
      <c r="P236" s="17"/>
    </row>
    <row r="237" spans="6:16">
      <c r="F237" s="13"/>
      <c r="G237" s="50"/>
      <c r="I237" s="17"/>
      <c r="K237" s="50"/>
      <c r="P237" s="17"/>
    </row>
    <row r="238" spans="6:16">
      <c r="F238" s="13"/>
      <c r="G238" s="50"/>
      <c r="I238" s="17"/>
      <c r="K238" s="50"/>
      <c r="P238" s="17"/>
    </row>
    <row r="239" spans="6:16">
      <c r="F239" s="13"/>
      <c r="G239" s="50"/>
      <c r="I239" s="17"/>
      <c r="K239" s="50"/>
      <c r="P239" s="17"/>
    </row>
    <row r="240" spans="6:16">
      <c r="F240" s="13"/>
      <c r="G240" s="50"/>
      <c r="I240" s="17"/>
      <c r="K240" s="50"/>
      <c r="P240" s="17"/>
    </row>
    <row r="241" spans="6:16">
      <c r="F241" s="13"/>
      <c r="G241" s="50"/>
      <c r="I241" s="17"/>
      <c r="K241" s="50"/>
      <c r="P241" s="17"/>
    </row>
    <row r="242" spans="6:16">
      <c r="F242" s="13"/>
      <c r="G242" s="50"/>
      <c r="I242" s="17"/>
      <c r="K242" s="50"/>
      <c r="P242" s="17"/>
    </row>
    <row r="243" spans="6:16">
      <c r="F243" s="13"/>
      <c r="G243" s="50"/>
      <c r="I243" s="17"/>
      <c r="K243" s="50"/>
      <c r="P243" s="17"/>
    </row>
    <row r="244" spans="6:16">
      <c r="F244" s="13"/>
      <c r="G244" s="50"/>
      <c r="I244" s="17"/>
      <c r="K244" s="50"/>
      <c r="P244" s="17"/>
    </row>
    <row r="245" spans="6:16">
      <c r="F245" s="13"/>
      <c r="G245" s="50"/>
      <c r="I245" s="17"/>
      <c r="K245" s="50"/>
      <c r="P245" s="17"/>
    </row>
    <row r="246" spans="6:16">
      <c r="F246" s="13"/>
      <c r="G246" s="50"/>
      <c r="I246" s="17"/>
      <c r="K246" s="50"/>
      <c r="P246" s="17"/>
    </row>
    <row r="247" spans="6:16">
      <c r="F247" s="13"/>
      <c r="G247" s="50"/>
      <c r="I247" s="17"/>
      <c r="K247" s="50"/>
      <c r="P247" s="17"/>
    </row>
    <row r="248" spans="6:16">
      <c r="F248" s="13"/>
      <c r="G248" s="50"/>
      <c r="I248" s="17"/>
      <c r="K248" s="50"/>
      <c r="P248" s="17"/>
    </row>
    <row r="249" spans="6:16">
      <c r="F249" s="13"/>
      <c r="G249" s="50"/>
      <c r="I249" s="17"/>
      <c r="K249" s="50"/>
      <c r="P249" s="17"/>
    </row>
    <row r="250" spans="6:16">
      <c r="F250" s="13"/>
      <c r="G250" s="50"/>
      <c r="I250" s="17"/>
      <c r="K250" s="50"/>
      <c r="P250" s="17"/>
    </row>
    <row r="251" spans="6:16">
      <c r="F251" s="13"/>
      <c r="G251" s="50"/>
      <c r="I251" s="17"/>
      <c r="K251" s="50"/>
      <c r="P251" s="17"/>
    </row>
    <row r="252" spans="6:16">
      <c r="F252" s="13"/>
      <c r="G252" s="50"/>
      <c r="I252" s="17"/>
      <c r="K252" s="50"/>
      <c r="P252" s="17"/>
    </row>
    <row r="253" spans="6:16">
      <c r="F253" s="13"/>
      <c r="G253" s="50"/>
      <c r="I253" s="17"/>
      <c r="K253" s="50"/>
      <c r="P253" s="17"/>
    </row>
    <row r="254" spans="6:16">
      <c r="F254" s="13"/>
      <c r="G254" s="50"/>
      <c r="I254" s="17"/>
      <c r="K254" s="50"/>
      <c r="P254" s="17"/>
    </row>
    <row r="255" spans="6:16">
      <c r="F255" s="13"/>
      <c r="G255" s="50"/>
      <c r="I255" s="17"/>
      <c r="K255" s="50"/>
      <c r="P255" s="17"/>
    </row>
    <row r="256" spans="6:16">
      <c r="F256" s="13"/>
      <c r="G256" s="50"/>
      <c r="I256" s="17"/>
      <c r="K256" s="50"/>
      <c r="P256" s="17"/>
    </row>
    <row r="257" spans="6:16">
      <c r="F257" s="13"/>
      <c r="G257" s="50"/>
      <c r="I257" s="17"/>
      <c r="K257" s="50"/>
      <c r="P257" s="17"/>
    </row>
    <row r="258" spans="6:16">
      <c r="F258" s="13"/>
      <c r="G258" s="50"/>
      <c r="I258" s="17"/>
      <c r="K258" s="50"/>
      <c r="P258" s="17"/>
    </row>
    <row r="259" spans="6:16">
      <c r="F259" s="13"/>
      <c r="G259" s="50"/>
      <c r="I259" s="17"/>
      <c r="K259" s="50"/>
      <c r="P259" s="17"/>
    </row>
    <row r="260" spans="6:16">
      <c r="F260" s="13"/>
      <c r="G260" s="50"/>
      <c r="I260" s="17"/>
      <c r="K260" s="50"/>
      <c r="P260" s="17"/>
    </row>
    <row r="261" spans="6:16">
      <c r="F261" s="13"/>
      <c r="G261" s="50"/>
      <c r="I261" s="17"/>
      <c r="K261" s="50"/>
      <c r="P261" s="17"/>
    </row>
    <row r="262" spans="6:16">
      <c r="F262" s="13"/>
      <c r="G262" s="50"/>
      <c r="I262" s="17"/>
      <c r="K262" s="50"/>
      <c r="P262" s="17"/>
    </row>
    <row r="263" spans="6:16">
      <c r="F263" s="13"/>
      <c r="G263" s="50"/>
      <c r="I263" s="17"/>
      <c r="K263" s="50"/>
      <c r="P263" s="17"/>
    </row>
    <row r="264" spans="6:16">
      <c r="F264" s="13"/>
      <c r="G264" s="50"/>
      <c r="I264" s="17"/>
      <c r="K264" s="50"/>
      <c r="P264" s="17"/>
    </row>
    <row r="265" spans="6:16">
      <c r="F265" s="13"/>
      <c r="G265" s="50"/>
      <c r="I265" s="17"/>
      <c r="K265" s="50"/>
      <c r="P265" s="17"/>
    </row>
    <row r="266" spans="6:16">
      <c r="F266" s="13"/>
      <c r="G266" s="50"/>
      <c r="I266" s="17"/>
      <c r="K266" s="50"/>
      <c r="P266" s="17"/>
    </row>
    <row r="267" spans="6:16">
      <c r="F267" s="13"/>
      <c r="G267" s="50"/>
      <c r="I267" s="17"/>
      <c r="K267" s="50"/>
      <c r="P267" s="17"/>
    </row>
    <row r="268" spans="6:16">
      <c r="F268" s="13"/>
      <c r="G268" s="50"/>
      <c r="I268" s="17"/>
      <c r="K268" s="50"/>
      <c r="P268" s="17"/>
    </row>
    <row r="269" spans="6:16">
      <c r="F269" s="13"/>
      <c r="G269" s="50"/>
      <c r="I269" s="17"/>
      <c r="K269" s="50"/>
      <c r="P269" s="17"/>
    </row>
    <row r="270" spans="6:16">
      <c r="F270" s="13"/>
      <c r="G270" s="50"/>
      <c r="I270" s="17"/>
      <c r="K270" s="50"/>
      <c r="P270" s="17"/>
    </row>
    <row r="271" spans="6:16">
      <c r="F271" s="13"/>
      <c r="G271" s="50"/>
      <c r="I271" s="17"/>
      <c r="K271" s="50"/>
      <c r="P271" s="17"/>
    </row>
    <row r="272" spans="6:16">
      <c r="F272" s="13"/>
      <c r="G272" s="50"/>
      <c r="I272" s="17"/>
      <c r="K272" s="50"/>
      <c r="P272" s="17"/>
    </row>
    <row r="273" spans="6:16">
      <c r="F273" s="13"/>
      <c r="G273" s="50"/>
      <c r="I273" s="17"/>
      <c r="K273" s="50"/>
      <c r="P273" s="17"/>
    </row>
    <row r="274" spans="6:16">
      <c r="F274" s="13"/>
      <c r="G274" s="50"/>
      <c r="I274" s="17"/>
      <c r="K274" s="50"/>
      <c r="P274" s="17"/>
    </row>
    <row r="275" spans="6:16">
      <c r="F275" s="13"/>
      <c r="G275" s="50"/>
      <c r="I275" s="17"/>
      <c r="K275" s="50"/>
      <c r="P275" s="17"/>
    </row>
    <row r="276" spans="6:16">
      <c r="F276" s="13"/>
      <c r="G276" s="50"/>
      <c r="I276" s="17"/>
      <c r="K276" s="50"/>
      <c r="P276" s="17"/>
    </row>
    <row r="277" spans="6:16">
      <c r="F277" s="13"/>
      <c r="G277" s="50"/>
      <c r="I277" s="17"/>
      <c r="K277" s="50"/>
      <c r="P277" s="17"/>
    </row>
    <row r="278" spans="6:16">
      <c r="F278" s="13"/>
      <c r="G278" s="50"/>
      <c r="I278" s="17"/>
      <c r="K278" s="50"/>
      <c r="P278" s="17"/>
    </row>
    <row r="279" spans="6:16">
      <c r="F279" s="13"/>
      <c r="G279" s="50"/>
      <c r="I279" s="17"/>
      <c r="K279" s="50"/>
      <c r="P279" s="17"/>
    </row>
    <row r="280" spans="6:16">
      <c r="F280" s="13"/>
      <c r="G280" s="50"/>
      <c r="I280" s="17"/>
      <c r="K280" s="50"/>
      <c r="P280" s="17"/>
    </row>
    <row r="281" spans="6:16">
      <c r="F281" s="13"/>
      <c r="G281" s="50"/>
      <c r="I281" s="17"/>
      <c r="K281" s="50"/>
      <c r="P281" s="17"/>
    </row>
    <row r="282" spans="6:16">
      <c r="F282" s="13"/>
      <c r="G282" s="50"/>
      <c r="I282" s="17"/>
      <c r="K282" s="50"/>
      <c r="P282" s="17"/>
    </row>
    <row r="283" spans="6:16">
      <c r="F283" s="13"/>
      <c r="G283" s="50"/>
      <c r="I283" s="17"/>
      <c r="K283" s="50"/>
      <c r="P283" s="17"/>
    </row>
    <row r="284" spans="6:16">
      <c r="F284" s="13"/>
      <c r="G284" s="50"/>
      <c r="I284" s="17"/>
      <c r="K284" s="50"/>
      <c r="P284" s="17"/>
    </row>
    <row r="285" spans="6:16">
      <c r="F285" s="13"/>
      <c r="G285" s="50"/>
      <c r="I285" s="17"/>
      <c r="K285" s="50"/>
      <c r="P285" s="17"/>
    </row>
    <row r="286" spans="6:16">
      <c r="F286" s="13"/>
      <c r="G286" s="50"/>
      <c r="I286" s="17"/>
      <c r="K286" s="50"/>
      <c r="P286" s="17"/>
    </row>
    <row r="287" spans="6:16">
      <c r="F287" s="13"/>
      <c r="G287" s="50"/>
      <c r="I287" s="17"/>
      <c r="K287" s="50"/>
      <c r="P287" s="17"/>
    </row>
    <row r="288" spans="6:16">
      <c r="F288" s="13"/>
      <c r="G288" s="50"/>
      <c r="I288" s="17"/>
      <c r="K288" s="50"/>
      <c r="P288" s="17"/>
    </row>
    <row r="289" spans="6:16">
      <c r="F289" s="13"/>
      <c r="G289" s="50"/>
      <c r="I289" s="17"/>
      <c r="K289" s="50"/>
      <c r="P289" s="17"/>
    </row>
    <row r="290" spans="6:16">
      <c r="F290" s="13"/>
      <c r="G290" s="50"/>
      <c r="I290" s="17"/>
      <c r="K290" s="50"/>
      <c r="P290" s="17"/>
    </row>
    <row r="291" spans="6:16">
      <c r="F291" s="13"/>
      <c r="G291" s="50"/>
      <c r="I291" s="17"/>
      <c r="K291" s="50"/>
      <c r="P291" s="17"/>
    </row>
    <row r="292" spans="6:16">
      <c r="F292" s="13"/>
      <c r="G292" s="50"/>
      <c r="I292" s="17"/>
      <c r="K292" s="50"/>
      <c r="P292" s="17"/>
    </row>
    <row r="293" spans="6:16">
      <c r="F293" s="13"/>
      <c r="G293" s="50"/>
      <c r="I293" s="17"/>
      <c r="K293" s="50"/>
      <c r="P293" s="17"/>
    </row>
    <row r="294" spans="6:16">
      <c r="F294" s="13"/>
      <c r="G294" s="50"/>
      <c r="I294" s="17"/>
      <c r="K294" s="50"/>
      <c r="P294" s="17"/>
    </row>
    <row r="295" spans="6:16">
      <c r="F295" s="13"/>
      <c r="G295" s="50"/>
      <c r="I295" s="17"/>
      <c r="K295" s="50"/>
      <c r="P295" s="17"/>
    </row>
    <row r="296" spans="6:16">
      <c r="F296" s="13"/>
      <c r="G296" s="50"/>
      <c r="I296" s="17"/>
      <c r="K296" s="50"/>
      <c r="P296" s="17"/>
    </row>
    <row r="297" spans="6:16">
      <c r="F297" s="13"/>
      <c r="G297" s="50"/>
      <c r="I297" s="17"/>
      <c r="K297" s="50"/>
      <c r="P297" s="17"/>
    </row>
    <row r="298" spans="6:16">
      <c r="F298" s="13"/>
      <c r="G298" s="50"/>
      <c r="I298" s="17"/>
      <c r="K298" s="50"/>
      <c r="P298" s="17"/>
    </row>
    <row r="299" spans="6:16">
      <c r="F299" s="13"/>
      <c r="G299" s="50"/>
      <c r="I299" s="17"/>
      <c r="K299" s="50"/>
      <c r="P299" s="17"/>
    </row>
    <row r="300" spans="6:16">
      <c r="F300" s="13"/>
      <c r="G300" s="50"/>
      <c r="I300" s="17"/>
      <c r="K300" s="50"/>
      <c r="P300" s="17"/>
    </row>
    <row r="301" spans="6:16">
      <c r="F301" s="13"/>
      <c r="G301" s="50"/>
      <c r="I301" s="17"/>
      <c r="K301" s="50"/>
      <c r="P301" s="17"/>
    </row>
    <row r="302" spans="6:16">
      <c r="F302" s="13"/>
      <c r="G302" s="50"/>
      <c r="I302" s="17"/>
      <c r="K302" s="50"/>
      <c r="P302" s="17"/>
    </row>
    <row r="303" spans="6:16">
      <c r="F303" s="13"/>
      <c r="G303" s="50"/>
      <c r="I303" s="17"/>
      <c r="K303" s="50"/>
      <c r="P303" s="17"/>
    </row>
    <row r="304" spans="6:16">
      <c r="F304" s="13"/>
      <c r="G304" s="50"/>
      <c r="I304" s="17"/>
      <c r="K304" s="50"/>
      <c r="P304" s="17"/>
    </row>
    <row r="305" spans="6:16">
      <c r="F305" s="13"/>
      <c r="G305" s="50"/>
      <c r="I305" s="17"/>
      <c r="K305" s="50"/>
      <c r="P305" s="17"/>
    </row>
    <row r="306" spans="6:16">
      <c r="F306" s="13"/>
      <c r="G306" s="50"/>
      <c r="I306" s="17"/>
      <c r="K306" s="50"/>
      <c r="P306" s="17"/>
    </row>
    <row r="307" spans="6:16">
      <c r="F307" s="13"/>
      <c r="G307" s="50"/>
      <c r="I307" s="17"/>
      <c r="K307" s="50"/>
      <c r="P307" s="17"/>
    </row>
    <row r="308" spans="6:16">
      <c r="F308" s="13"/>
      <c r="G308" s="50"/>
      <c r="I308" s="17"/>
      <c r="K308" s="50"/>
      <c r="P308" s="17"/>
    </row>
    <row r="309" spans="6:16">
      <c r="F309" s="13"/>
      <c r="G309" s="50"/>
      <c r="I309" s="17"/>
      <c r="K309" s="50"/>
      <c r="P309" s="17"/>
    </row>
    <row r="310" spans="6:16">
      <c r="F310" s="13"/>
      <c r="G310" s="50"/>
      <c r="I310" s="17"/>
      <c r="K310" s="50"/>
      <c r="P310" s="17"/>
    </row>
    <row r="311" spans="6:16">
      <c r="F311" s="13"/>
      <c r="G311" s="50"/>
      <c r="I311" s="17"/>
      <c r="K311" s="50"/>
      <c r="P311" s="17"/>
    </row>
    <row r="312" spans="6:16">
      <c r="F312" s="13"/>
      <c r="G312" s="50"/>
      <c r="I312" s="17"/>
      <c r="K312" s="50"/>
      <c r="P312" s="17"/>
    </row>
    <row r="313" spans="6:16">
      <c r="F313" s="13"/>
      <c r="G313" s="50"/>
      <c r="I313" s="17"/>
      <c r="K313" s="50"/>
      <c r="P313" s="17"/>
    </row>
    <row r="314" spans="6:16">
      <c r="F314" s="13"/>
      <c r="G314" s="50"/>
      <c r="I314" s="17"/>
      <c r="K314" s="50"/>
      <c r="P314" s="17"/>
    </row>
    <row r="315" spans="6:16">
      <c r="F315" s="13"/>
      <c r="G315" s="50"/>
      <c r="I315" s="17"/>
      <c r="K315" s="50"/>
      <c r="P315" s="17"/>
    </row>
    <row r="316" spans="6:16">
      <c r="F316" s="13"/>
      <c r="G316" s="50"/>
      <c r="I316" s="17"/>
      <c r="K316" s="50"/>
      <c r="P316" s="17"/>
    </row>
    <row r="317" spans="6:16">
      <c r="F317" s="13"/>
      <c r="G317" s="50"/>
      <c r="I317" s="17"/>
      <c r="K317" s="50"/>
      <c r="P317" s="17"/>
    </row>
    <row r="318" spans="6:16">
      <c r="F318" s="13"/>
      <c r="G318" s="50"/>
      <c r="I318" s="17"/>
      <c r="K318" s="50"/>
      <c r="P318" s="17"/>
    </row>
    <row r="319" spans="6:16">
      <c r="F319" s="13"/>
      <c r="G319" s="50"/>
      <c r="I319" s="17"/>
      <c r="K319" s="50"/>
      <c r="P319" s="17"/>
    </row>
    <row r="320" spans="6:16">
      <c r="F320" s="13"/>
      <c r="G320" s="50"/>
      <c r="I320" s="17"/>
      <c r="K320" s="50"/>
      <c r="P320" s="17"/>
    </row>
    <row r="321" spans="6:16">
      <c r="F321" s="13"/>
      <c r="G321" s="50"/>
      <c r="I321" s="17"/>
      <c r="K321" s="50"/>
      <c r="P321" s="17"/>
    </row>
    <row r="322" spans="6:16">
      <c r="F322" s="13"/>
      <c r="G322" s="50"/>
      <c r="I322" s="17"/>
      <c r="K322" s="50"/>
      <c r="P322" s="17"/>
    </row>
    <row r="323" spans="6:16">
      <c r="F323" s="13"/>
      <c r="G323" s="50"/>
      <c r="I323" s="17"/>
      <c r="K323" s="50"/>
      <c r="P323" s="17"/>
    </row>
    <row r="324" spans="6:16">
      <c r="F324" s="13"/>
      <c r="G324" s="50"/>
      <c r="I324" s="17"/>
      <c r="K324" s="50"/>
      <c r="P324" s="17"/>
    </row>
    <row r="325" spans="6:16">
      <c r="F325" s="13"/>
      <c r="G325" s="50"/>
      <c r="I325" s="17"/>
      <c r="K325" s="50"/>
      <c r="P325" s="17"/>
    </row>
    <row r="326" spans="6:16">
      <c r="F326" s="13"/>
      <c r="G326" s="50"/>
      <c r="I326" s="17"/>
      <c r="K326" s="50"/>
      <c r="P326" s="17"/>
    </row>
    <row r="327" spans="6:16">
      <c r="F327" s="13"/>
      <c r="G327" s="50"/>
      <c r="I327" s="17"/>
      <c r="K327" s="50"/>
      <c r="P327" s="17"/>
    </row>
    <row r="328" spans="6:16">
      <c r="F328" s="13"/>
      <c r="G328" s="50"/>
      <c r="I328" s="17"/>
      <c r="K328" s="50"/>
      <c r="P328" s="17"/>
    </row>
    <row r="329" spans="6:16">
      <c r="F329" s="13"/>
      <c r="G329" s="50"/>
      <c r="I329" s="17"/>
      <c r="K329" s="50"/>
      <c r="P329" s="17"/>
    </row>
    <row r="330" spans="6:16">
      <c r="F330" s="13"/>
      <c r="G330" s="50"/>
      <c r="I330" s="17"/>
      <c r="K330" s="50"/>
      <c r="P330" s="17"/>
    </row>
    <row r="331" spans="6:16">
      <c r="F331" s="13"/>
      <c r="G331" s="50"/>
      <c r="I331" s="17"/>
      <c r="K331" s="50"/>
      <c r="P331" s="17"/>
    </row>
    <row r="332" spans="6:16">
      <c r="F332" s="13"/>
      <c r="G332" s="50"/>
      <c r="I332" s="17"/>
      <c r="K332" s="50"/>
      <c r="P332" s="17"/>
    </row>
    <row r="333" spans="6:16">
      <c r="F333" s="13"/>
      <c r="G333" s="50"/>
      <c r="I333" s="17"/>
      <c r="K333" s="50"/>
      <c r="P333" s="17"/>
    </row>
    <row r="334" spans="6:16">
      <c r="F334" s="13"/>
      <c r="G334" s="50"/>
      <c r="I334" s="17"/>
      <c r="K334" s="50"/>
      <c r="P334" s="17"/>
    </row>
    <row r="335" spans="6:16">
      <c r="F335" s="13"/>
      <c r="G335" s="50"/>
      <c r="I335" s="17"/>
      <c r="K335" s="50"/>
      <c r="P335" s="17"/>
    </row>
    <row r="336" spans="6:16">
      <c r="F336" s="13"/>
      <c r="G336" s="50"/>
      <c r="I336" s="17"/>
      <c r="K336" s="50"/>
      <c r="P336" s="17"/>
    </row>
    <row r="337" spans="6:16">
      <c r="F337" s="13"/>
      <c r="G337" s="50"/>
      <c r="I337" s="17"/>
      <c r="K337" s="50"/>
      <c r="P337" s="17"/>
    </row>
    <row r="338" spans="6:16">
      <c r="F338" s="13"/>
      <c r="G338" s="50"/>
      <c r="I338" s="17"/>
      <c r="K338" s="50"/>
      <c r="P338" s="17"/>
    </row>
    <row r="339" spans="6:16">
      <c r="F339" s="13"/>
      <c r="G339" s="50"/>
      <c r="I339" s="17"/>
      <c r="K339" s="50"/>
      <c r="P339" s="17"/>
    </row>
    <row r="340" spans="6:16">
      <c r="F340" s="13"/>
      <c r="G340" s="50"/>
      <c r="I340" s="17"/>
      <c r="K340" s="50"/>
      <c r="P340" s="17"/>
    </row>
    <row r="341" spans="6:16">
      <c r="F341" s="13"/>
      <c r="G341" s="50"/>
      <c r="I341" s="17"/>
      <c r="K341" s="50"/>
      <c r="P341" s="17"/>
    </row>
    <row r="342" spans="6:16">
      <c r="F342" s="13"/>
      <c r="G342" s="50"/>
      <c r="I342" s="17"/>
      <c r="K342" s="50"/>
      <c r="P342" s="17"/>
    </row>
    <row r="343" spans="6:16">
      <c r="F343" s="13"/>
      <c r="G343" s="50"/>
      <c r="I343" s="17"/>
      <c r="K343" s="50"/>
      <c r="P343" s="17"/>
    </row>
    <row r="344" spans="6:16">
      <c r="F344" s="13"/>
      <c r="G344" s="50"/>
      <c r="I344" s="17"/>
      <c r="K344" s="50"/>
      <c r="P344" s="17"/>
    </row>
    <row r="345" spans="6:16">
      <c r="F345" s="13"/>
      <c r="G345" s="50"/>
      <c r="I345" s="17"/>
      <c r="K345" s="50"/>
      <c r="P345" s="17"/>
    </row>
    <row r="346" spans="6:16">
      <c r="F346" s="13"/>
      <c r="G346" s="50"/>
      <c r="I346" s="17"/>
      <c r="K346" s="50"/>
      <c r="P346" s="17"/>
    </row>
    <row r="347" spans="6:16">
      <c r="F347" s="13"/>
      <c r="G347" s="50"/>
      <c r="I347" s="17"/>
      <c r="K347" s="50"/>
      <c r="P347" s="17"/>
    </row>
    <row r="348" spans="6:16">
      <c r="F348" s="13"/>
      <c r="G348" s="50"/>
      <c r="I348" s="17"/>
      <c r="K348" s="50"/>
      <c r="P348" s="17"/>
    </row>
    <row r="349" spans="6:16">
      <c r="F349" s="13"/>
      <c r="G349" s="50"/>
      <c r="I349" s="17"/>
      <c r="K349" s="50"/>
      <c r="P349" s="17"/>
    </row>
    <row r="350" spans="6:16">
      <c r="F350" s="13"/>
      <c r="G350" s="50"/>
      <c r="I350" s="17"/>
      <c r="K350" s="50"/>
      <c r="P350" s="17"/>
    </row>
    <row r="351" spans="6:16">
      <c r="F351" s="13"/>
      <c r="G351" s="50"/>
      <c r="I351" s="17"/>
      <c r="K351" s="50"/>
      <c r="P351" s="17"/>
    </row>
    <row r="352" spans="6:16">
      <c r="F352" s="13"/>
      <c r="G352" s="50"/>
      <c r="I352" s="17"/>
      <c r="K352" s="50"/>
      <c r="P352" s="17"/>
    </row>
    <row r="353" spans="6:16">
      <c r="F353" s="13"/>
      <c r="G353" s="50"/>
      <c r="I353" s="17"/>
      <c r="K353" s="50"/>
      <c r="P353" s="17"/>
    </row>
    <row r="354" spans="6:16">
      <c r="F354" s="13"/>
      <c r="G354" s="50"/>
      <c r="I354" s="17"/>
      <c r="K354" s="50"/>
      <c r="P354" s="17"/>
    </row>
    <row r="355" spans="6:16">
      <c r="F355" s="13"/>
      <c r="G355" s="50"/>
      <c r="I355" s="17"/>
      <c r="K355" s="50"/>
      <c r="P355" s="17"/>
    </row>
    <row r="356" spans="6:16">
      <c r="F356" s="13"/>
      <c r="G356" s="50"/>
      <c r="I356" s="17"/>
      <c r="K356" s="50"/>
      <c r="P356" s="17"/>
    </row>
    <row r="357" spans="6:16">
      <c r="F357" s="13"/>
      <c r="G357" s="50"/>
      <c r="I357" s="17"/>
      <c r="K357" s="50"/>
      <c r="P357" s="17"/>
    </row>
    <row r="358" spans="6:16">
      <c r="F358" s="13"/>
      <c r="G358" s="50"/>
      <c r="I358" s="17"/>
      <c r="K358" s="50"/>
      <c r="P358" s="17"/>
    </row>
    <row r="359" spans="6:16">
      <c r="F359" s="13"/>
      <c r="G359" s="50"/>
      <c r="I359" s="17"/>
      <c r="K359" s="50"/>
      <c r="P359" s="17"/>
    </row>
    <row r="360" spans="6:16">
      <c r="F360" s="13"/>
      <c r="G360" s="50"/>
      <c r="I360" s="17"/>
      <c r="K360" s="50"/>
      <c r="P360" s="17"/>
    </row>
    <row r="361" spans="6:16">
      <c r="F361" s="13"/>
      <c r="G361" s="50"/>
      <c r="I361" s="17"/>
      <c r="K361" s="50"/>
      <c r="P361" s="17"/>
    </row>
    <row r="362" spans="6:16">
      <c r="F362" s="13"/>
      <c r="G362" s="50"/>
      <c r="I362" s="17"/>
      <c r="K362" s="50"/>
      <c r="P362" s="17"/>
    </row>
    <row r="363" spans="6:16">
      <c r="F363" s="13"/>
      <c r="G363" s="50"/>
      <c r="I363" s="17"/>
      <c r="K363" s="50"/>
      <c r="P363" s="17"/>
    </row>
    <row r="364" spans="6:16">
      <c r="F364" s="13"/>
      <c r="G364" s="50"/>
      <c r="I364" s="17"/>
      <c r="K364" s="50"/>
      <c r="P364" s="17"/>
    </row>
    <row r="365" spans="6:16">
      <c r="F365" s="13"/>
      <c r="G365" s="50"/>
      <c r="I365" s="17"/>
      <c r="K365" s="50"/>
      <c r="P365" s="17"/>
    </row>
    <row r="366" spans="6:16">
      <c r="F366" s="13"/>
      <c r="G366" s="50"/>
      <c r="I366" s="17"/>
      <c r="K366" s="50"/>
      <c r="P366" s="17"/>
    </row>
    <row r="367" spans="6:16">
      <c r="F367" s="13"/>
      <c r="G367" s="50"/>
      <c r="I367" s="17"/>
      <c r="K367" s="50"/>
      <c r="P367" s="17"/>
    </row>
    <row r="368" spans="6:16">
      <c r="F368" s="13"/>
      <c r="G368" s="50"/>
      <c r="I368" s="17"/>
      <c r="K368" s="50"/>
      <c r="P368" s="17"/>
    </row>
    <row r="369" spans="6:16">
      <c r="F369" s="13"/>
      <c r="G369" s="50"/>
      <c r="I369" s="17"/>
      <c r="K369" s="50"/>
      <c r="P369" s="17"/>
    </row>
    <row r="370" spans="6:16">
      <c r="F370" s="13"/>
      <c r="G370" s="50"/>
      <c r="I370" s="17"/>
      <c r="K370" s="50"/>
      <c r="P370" s="17"/>
    </row>
    <row r="371" spans="6:16">
      <c r="F371" s="13"/>
      <c r="G371" s="50"/>
      <c r="I371" s="17"/>
      <c r="K371" s="50"/>
      <c r="P371" s="17"/>
    </row>
    <row r="372" spans="6:16">
      <c r="F372" s="13"/>
      <c r="G372" s="50"/>
      <c r="I372" s="17"/>
      <c r="K372" s="50"/>
      <c r="P372" s="17"/>
    </row>
    <row r="373" spans="6:16">
      <c r="F373" s="13"/>
      <c r="G373" s="50"/>
      <c r="I373" s="17"/>
      <c r="K373" s="50"/>
      <c r="P373" s="17"/>
    </row>
    <row r="374" spans="6:16">
      <c r="F374" s="13"/>
      <c r="G374" s="50"/>
      <c r="I374" s="17"/>
      <c r="K374" s="50"/>
      <c r="P374" s="17"/>
    </row>
    <row r="375" spans="6:16">
      <c r="F375" s="13"/>
      <c r="G375" s="50"/>
      <c r="I375" s="17"/>
      <c r="K375" s="50"/>
      <c r="P375" s="17"/>
    </row>
    <row r="376" spans="6:16">
      <c r="F376" s="13"/>
      <c r="G376" s="50"/>
      <c r="I376" s="17"/>
      <c r="K376" s="50"/>
      <c r="P376" s="17"/>
    </row>
    <row r="377" spans="6:16">
      <c r="F377" s="13"/>
      <c r="G377" s="50"/>
      <c r="I377" s="17"/>
      <c r="K377" s="50"/>
      <c r="P377" s="17"/>
    </row>
    <row r="378" spans="6:16">
      <c r="F378" s="13"/>
      <c r="G378" s="50"/>
      <c r="I378" s="17"/>
      <c r="K378" s="50"/>
      <c r="P378" s="17"/>
    </row>
    <row r="379" spans="6:16">
      <c r="F379" s="13"/>
      <c r="G379" s="50"/>
      <c r="I379" s="17"/>
      <c r="K379" s="50"/>
      <c r="P379" s="17"/>
    </row>
    <row r="380" spans="6:16">
      <c r="F380" s="13"/>
      <c r="G380" s="50"/>
      <c r="I380" s="17"/>
      <c r="K380" s="50"/>
      <c r="P380" s="17"/>
    </row>
    <row r="381" spans="6:16">
      <c r="F381" s="13"/>
      <c r="G381" s="50"/>
      <c r="I381" s="17"/>
      <c r="K381" s="50"/>
      <c r="P381" s="17"/>
    </row>
    <row r="382" spans="6:16">
      <c r="F382" s="13"/>
      <c r="G382" s="50"/>
      <c r="I382" s="17"/>
      <c r="K382" s="50"/>
      <c r="P382" s="17"/>
    </row>
    <row r="383" spans="6:16">
      <c r="F383" s="13"/>
      <c r="G383" s="50"/>
      <c r="I383" s="17"/>
      <c r="K383" s="50"/>
      <c r="P383" s="17"/>
    </row>
    <row r="384" spans="6:16">
      <c r="F384" s="13"/>
      <c r="G384" s="50"/>
      <c r="I384" s="17"/>
      <c r="K384" s="50"/>
      <c r="P384" s="17"/>
    </row>
    <row r="385" spans="6:16">
      <c r="F385" s="13"/>
      <c r="G385" s="50"/>
      <c r="I385" s="17"/>
      <c r="K385" s="50"/>
      <c r="P385" s="17"/>
    </row>
    <row r="386" spans="6:16">
      <c r="F386" s="13"/>
      <c r="G386" s="50"/>
      <c r="I386" s="17"/>
      <c r="K386" s="50"/>
      <c r="P386" s="17"/>
    </row>
    <row r="387" spans="6:16">
      <c r="F387" s="13"/>
      <c r="G387" s="50"/>
      <c r="I387" s="17"/>
      <c r="K387" s="50"/>
      <c r="P387" s="17"/>
    </row>
    <row r="388" spans="6:16">
      <c r="F388" s="13"/>
      <c r="G388" s="50"/>
      <c r="I388" s="17"/>
      <c r="K388" s="50"/>
      <c r="P388" s="17"/>
    </row>
    <row r="389" spans="6:16">
      <c r="F389" s="13"/>
      <c r="G389" s="50"/>
      <c r="I389" s="17"/>
      <c r="K389" s="50"/>
      <c r="P389" s="17"/>
    </row>
    <row r="390" spans="6:16">
      <c r="F390" s="13"/>
      <c r="G390" s="50"/>
      <c r="I390" s="17"/>
      <c r="K390" s="50"/>
      <c r="P390" s="17"/>
    </row>
    <row r="391" spans="6:16">
      <c r="F391" s="13"/>
      <c r="G391" s="50"/>
      <c r="I391" s="17"/>
      <c r="K391" s="50"/>
      <c r="P391" s="17"/>
    </row>
    <row r="392" spans="6:16">
      <c r="F392" s="13"/>
      <c r="G392" s="50"/>
      <c r="I392" s="17"/>
      <c r="K392" s="50"/>
      <c r="P392" s="17"/>
    </row>
    <row r="393" spans="6:16">
      <c r="F393" s="13"/>
      <c r="G393" s="50"/>
      <c r="I393" s="17"/>
      <c r="K393" s="50"/>
      <c r="P393" s="17"/>
    </row>
    <row r="394" spans="6:16">
      <c r="F394" s="13"/>
      <c r="G394" s="50"/>
      <c r="I394" s="17"/>
      <c r="K394" s="50"/>
      <c r="P394" s="17"/>
    </row>
    <row r="395" spans="6:16">
      <c r="F395" s="13"/>
      <c r="G395" s="50"/>
      <c r="I395" s="17"/>
      <c r="K395" s="50"/>
      <c r="P395" s="17"/>
    </row>
    <row r="396" spans="6:16">
      <c r="F396" s="13"/>
      <c r="G396" s="50"/>
      <c r="I396" s="17"/>
      <c r="K396" s="50"/>
      <c r="P396" s="17"/>
    </row>
    <row r="397" spans="6:16">
      <c r="F397" s="13"/>
      <c r="G397" s="50"/>
      <c r="I397" s="17"/>
      <c r="K397" s="50"/>
      <c r="P397" s="17"/>
    </row>
    <row r="398" spans="6:16">
      <c r="F398" s="13"/>
      <c r="G398" s="50"/>
      <c r="I398" s="17"/>
      <c r="K398" s="50"/>
      <c r="P398" s="17"/>
    </row>
    <row r="399" spans="6:16">
      <c r="F399" s="13"/>
      <c r="G399" s="50"/>
      <c r="I399" s="17"/>
      <c r="K399" s="50"/>
      <c r="P399" s="17"/>
    </row>
    <row r="400" spans="6:16">
      <c r="F400" s="13"/>
      <c r="G400" s="50"/>
      <c r="I400" s="17"/>
      <c r="K400" s="50"/>
      <c r="P400" s="17"/>
    </row>
    <row r="401" spans="6:16">
      <c r="F401" s="13"/>
      <c r="G401" s="50"/>
      <c r="I401" s="17"/>
      <c r="K401" s="50"/>
      <c r="P401" s="17"/>
    </row>
    <row r="402" spans="6:16">
      <c r="F402" s="13"/>
      <c r="G402" s="50"/>
      <c r="I402" s="17"/>
      <c r="K402" s="50"/>
      <c r="P402" s="17"/>
    </row>
    <row r="403" spans="6:16">
      <c r="F403" s="13"/>
      <c r="G403" s="50"/>
      <c r="I403" s="17"/>
      <c r="K403" s="50"/>
      <c r="P403" s="17"/>
    </row>
    <row r="404" spans="6:16">
      <c r="F404" s="13"/>
      <c r="G404" s="50"/>
      <c r="I404" s="17"/>
      <c r="K404" s="50"/>
      <c r="P404" s="17"/>
    </row>
    <row r="405" spans="6:16">
      <c r="F405" s="13"/>
      <c r="G405" s="50"/>
      <c r="I405" s="17"/>
      <c r="K405" s="50"/>
      <c r="P405" s="17"/>
    </row>
    <row r="406" spans="6:16">
      <c r="F406" s="13"/>
      <c r="G406" s="50"/>
      <c r="I406" s="17"/>
      <c r="K406" s="50"/>
      <c r="P406" s="17"/>
    </row>
    <row r="407" spans="6:16">
      <c r="F407" s="13"/>
      <c r="G407" s="50"/>
      <c r="I407" s="17"/>
      <c r="K407" s="50"/>
      <c r="P407" s="17"/>
    </row>
    <row r="408" spans="6:16">
      <c r="F408" s="13"/>
      <c r="G408" s="50"/>
      <c r="I408" s="17"/>
      <c r="K408" s="50"/>
      <c r="P408" s="17"/>
    </row>
    <row r="409" spans="6:16">
      <c r="F409" s="13"/>
      <c r="G409" s="50"/>
      <c r="I409" s="17"/>
      <c r="K409" s="50"/>
      <c r="P409" s="17"/>
    </row>
    <row r="410" spans="6:16">
      <c r="F410" s="13"/>
      <c r="G410" s="50"/>
      <c r="I410" s="17"/>
      <c r="K410" s="50"/>
      <c r="P410" s="17"/>
    </row>
    <row r="411" spans="6:16">
      <c r="F411" s="13"/>
      <c r="G411" s="50"/>
      <c r="I411" s="17"/>
      <c r="K411" s="50"/>
      <c r="P411" s="17"/>
    </row>
    <row r="412" spans="6:16">
      <c r="F412" s="13"/>
      <c r="G412" s="50"/>
      <c r="I412" s="17"/>
      <c r="K412" s="50"/>
      <c r="P412" s="17"/>
    </row>
    <row r="413" spans="6:16">
      <c r="F413" s="13"/>
      <c r="G413" s="50"/>
      <c r="I413" s="17"/>
      <c r="K413" s="50"/>
      <c r="P413" s="17"/>
    </row>
    <row r="414" spans="6:16">
      <c r="F414" s="13"/>
      <c r="G414" s="50"/>
      <c r="I414" s="17"/>
      <c r="K414" s="50"/>
      <c r="P414" s="17"/>
    </row>
    <row r="415" spans="6:16">
      <c r="F415" s="13"/>
      <c r="G415" s="50"/>
      <c r="I415" s="17"/>
      <c r="K415" s="50"/>
      <c r="P415" s="17"/>
    </row>
    <row r="416" spans="6:16">
      <c r="F416" s="13"/>
      <c r="G416" s="50"/>
      <c r="I416" s="17"/>
      <c r="K416" s="50"/>
      <c r="P416" s="17"/>
    </row>
    <row r="417" spans="6:16">
      <c r="F417" s="13"/>
      <c r="G417" s="50"/>
      <c r="I417" s="17"/>
      <c r="K417" s="50"/>
      <c r="P417" s="17"/>
    </row>
    <row r="418" spans="6:16">
      <c r="F418" s="13"/>
      <c r="G418" s="50"/>
      <c r="I418" s="17"/>
      <c r="K418" s="50"/>
      <c r="P418" s="17"/>
    </row>
    <row r="419" spans="6:16">
      <c r="F419" s="13"/>
      <c r="G419" s="50"/>
      <c r="I419" s="17"/>
      <c r="K419" s="50"/>
      <c r="P419" s="17"/>
    </row>
    <row r="420" spans="6:16">
      <c r="F420" s="13"/>
      <c r="G420" s="50"/>
      <c r="I420" s="17"/>
      <c r="K420" s="50"/>
      <c r="P420" s="17"/>
    </row>
    <row r="421" spans="6:16">
      <c r="F421" s="13"/>
      <c r="G421" s="50"/>
      <c r="I421" s="17"/>
      <c r="K421" s="50"/>
      <c r="P421" s="17"/>
    </row>
    <row r="422" spans="6:16">
      <c r="F422" s="13"/>
      <c r="G422" s="50"/>
      <c r="I422" s="17"/>
      <c r="K422" s="50"/>
      <c r="P422" s="17"/>
    </row>
    <row r="423" spans="6:16">
      <c r="F423" s="13"/>
      <c r="G423" s="50"/>
      <c r="I423" s="17"/>
      <c r="K423" s="50"/>
      <c r="P423" s="17"/>
    </row>
    <row r="424" spans="6:16">
      <c r="F424" s="13"/>
      <c r="G424" s="50"/>
      <c r="I424" s="17"/>
      <c r="K424" s="50"/>
      <c r="P424" s="17"/>
    </row>
    <row r="425" spans="6:16">
      <c r="F425" s="13"/>
      <c r="G425" s="50"/>
      <c r="I425" s="17"/>
      <c r="K425" s="50"/>
      <c r="P425" s="17"/>
    </row>
    <row r="426" spans="6:16">
      <c r="F426" s="13"/>
      <c r="G426" s="50"/>
      <c r="I426" s="17"/>
      <c r="K426" s="50"/>
      <c r="P426" s="17"/>
    </row>
    <row r="427" spans="6:16">
      <c r="F427" s="13"/>
      <c r="G427" s="50"/>
      <c r="I427" s="17"/>
      <c r="K427" s="50"/>
      <c r="P427" s="17"/>
    </row>
    <row r="428" spans="6:16">
      <c r="F428" s="13"/>
      <c r="G428" s="50"/>
      <c r="I428" s="17"/>
      <c r="K428" s="50"/>
      <c r="P428" s="17"/>
    </row>
    <row r="429" spans="6:16">
      <c r="F429" s="13"/>
      <c r="G429" s="50"/>
      <c r="I429" s="17"/>
      <c r="K429" s="50"/>
      <c r="P429" s="17"/>
    </row>
    <row r="430" spans="6:16">
      <c r="F430" s="13"/>
      <c r="G430" s="50"/>
      <c r="I430" s="17"/>
      <c r="K430" s="50"/>
      <c r="P430" s="17"/>
    </row>
    <row r="431" spans="6:16">
      <c r="F431" s="13"/>
      <c r="G431" s="50"/>
      <c r="I431" s="17"/>
      <c r="K431" s="50"/>
      <c r="P431" s="17"/>
    </row>
    <row r="432" spans="6:16">
      <c r="F432" s="13"/>
      <c r="G432" s="50"/>
      <c r="I432" s="17"/>
      <c r="K432" s="50"/>
      <c r="P432" s="17"/>
    </row>
    <row r="433" spans="6:16">
      <c r="F433" s="13"/>
      <c r="G433" s="50"/>
      <c r="I433" s="17"/>
      <c r="K433" s="50"/>
      <c r="P433" s="17"/>
    </row>
    <row r="434" spans="6:16">
      <c r="F434" s="13"/>
      <c r="G434" s="50"/>
      <c r="I434" s="17"/>
      <c r="K434" s="50"/>
      <c r="P434" s="17"/>
    </row>
    <row r="435" spans="6:16">
      <c r="F435" s="13"/>
      <c r="G435" s="50"/>
      <c r="I435" s="17"/>
      <c r="K435" s="50"/>
      <c r="P435" s="17"/>
    </row>
    <row r="436" spans="6:16">
      <c r="F436" s="13"/>
      <c r="G436" s="50"/>
      <c r="I436" s="17"/>
      <c r="K436" s="50"/>
      <c r="P436" s="17"/>
    </row>
    <row r="437" spans="6:16">
      <c r="F437" s="13"/>
      <c r="G437" s="50"/>
      <c r="I437" s="17"/>
      <c r="K437" s="50"/>
      <c r="P437" s="17"/>
    </row>
    <row r="438" spans="6:16">
      <c r="F438" s="13"/>
      <c r="G438" s="50"/>
      <c r="I438" s="17"/>
      <c r="K438" s="50"/>
      <c r="P438" s="17"/>
    </row>
    <row r="439" spans="6:16">
      <c r="F439" s="13"/>
      <c r="G439" s="50"/>
      <c r="I439" s="17"/>
      <c r="K439" s="50"/>
      <c r="P439" s="17"/>
    </row>
    <row r="440" spans="6:16">
      <c r="F440" s="13"/>
      <c r="G440" s="50"/>
      <c r="I440" s="17"/>
      <c r="K440" s="50"/>
      <c r="P440" s="17"/>
    </row>
    <row r="441" spans="6:16">
      <c r="F441" s="13"/>
      <c r="G441" s="50"/>
      <c r="I441" s="17"/>
      <c r="K441" s="50"/>
      <c r="P441" s="17"/>
    </row>
    <row r="442" spans="6:16">
      <c r="F442" s="13"/>
      <c r="G442" s="50"/>
      <c r="I442" s="17"/>
      <c r="K442" s="50"/>
      <c r="P442" s="17"/>
    </row>
    <row r="443" spans="6:16">
      <c r="F443" s="13"/>
      <c r="G443" s="50"/>
      <c r="I443" s="17"/>
      <c r="K443" s="50"/>
      <c r="P443" s="17"/>
    </row>
    <row r="444" spans="6:16">
      <c r="F444" s="13"/>
      <c r="G444" s="50"/>
      <c r="I444" s="17"/>
      <c r="K444" s="50"/>
      <c r="P444" s="17"/>
    </row>
    <row r="445" spans="6:16">
      <c r="F445" s="13"/>
      <c r="G445" s="50"/>
      <c r="I445" s="17"/>
      <c r="K445" s="50"/>
      <c r="P445" s="17"/>
    </row>
    <row r="446" spans="6:16">
      <c r="F446" s="13"/>
      <c r="G446" s="50"/>
      <c r="I446" s="17"/>
      <c r="K446" s="50"/>
      <c r="P446" s="17"/>
    </row>
    <row r="447" spans="6:16">
      <c r="F447" s="13"/>
      <c r="G447" s="50"/>
      <c r="I447" s="17"/>
      <c r="K447" s="50"/>
      <c r="P447" s="17"/>
    </row>
    <row r="448" spans="6:16">
      <c r="F448" s="13"/>
      <c r="G448" s="50"/>
      <c r="I448" s="17"/>
      <c r="K448" s="50"/>
      <c r="P448" s="17"/>
    </row>
    <row r="449" spans="6:16">
      <c r="F449" s="13"/>
      <c r="G449" s="50"/>
      <c r="I449" s="17"/>
      <c r="K449" s="50"/>
      <c r="P449" s="17"/>
    </row>
    <row r="450" spans="6:16">
      <c r="F450" s="13"/>
      <c r="G450" s="50"/>
      <c r="I450" s="17"/>
      <c r="K450" s="50"/>
      <c r="P450" s="17"/>
    </row>
    <row r="451" spans="6:16">
      <c r="F451" s="13"/>
      <c r="G451" s="50"/>
      <c r="I451" s="17"/>
      <c r="K451" s="50"/>
      <c r="P451" s="17"/>
    </row>
    <row r="452" spans="6:16">
      <c r="F452" s="13"/>
      <c r="G452" s="50"/>
      <c r="I452" s="17"/>
      <c r="K452" s="50"/>
      <c r="P452" s="17"/>
    </row>
    <row r="453" spans="6:16">
      <c r="F453" s="13"/>
      <c r="G453" s="50"/>
      <c r="I453" s="17"/>
      <c r="K453" s="50"/>
      <c r="P453" s="17"/>
    </row>
    <row r="454" spans="6:16">
      <c r="F454" s="13"/>
      <c r="G454" s="50"/>
      <c r="I454" s="17"/>
      <c r="K454" s="50"/>
      <c r="P454" s="17"/>
    </row>
    <row r="455" spans="6:16">
      <c r="F455" s="13"/>
      <c r="G455" s="50"/>
      <c r="I455" s="17"/>
      <c r="K455" s="50"/>
      <c r="P455" s="17"/>
    </row>
    <row r="456" spans="6:16">
      <c r="F456" s="13"/>
      <c r="G456" s="50"/>
      <c r="I456" s="17"/>
      <c r="K456" s="50"/>
      <c r="P456" s="17"/>
    </row>
    <row r="457" spans="6:16">
      <c r="F457" s="13"/>
      <c r="G457" s="50"/>
      <c r="I457" s="17"/>
      <c r="K457" s="50"/>
      <c r="P457" s="17"/>
    </row>
    <row r="458" spans="6:16">
      <c r="F458" s="13"/>
      <c r="G458" s="50"/>
      <c r="I458" s="17"/>
      <c r="K458" s="50"/>
      <c r="P458" s="17"/>
    </row>
    <row r="459" spans="6:16">
      <c r="F459" s="13"/>
      <c r="G459" s="50"/>
      <c r="I459" s="17"/>
      <c r="K459" s="50"/>
      <c r="P459" s="17"/>
    </row>
    <row r="460" spans="6:16">
      <c r="F460" s="13"/>
      <c r="G460" s="50"/>
      <c r="I460" s="17"/>
      <c r="K460" s="50"/>
      <c r="P460" s="17"/>
    </row>
    <row r="461" spans="6:16">
      <c r="F461" s="13"/>
      <c r="G461" s="50"/>
      <c r="I461" s="17"/>
      <c r="K461" s="50"/>
      <c r="P461" s="17"/>
    </row>
    <row r="462" spans="6:16">
      <c r="F462" s="13"/>
      <c r="G462" s="50"/>
      <c r="I462" s="17"/>
      <c r="K462" s="50"/>
      <c r="P462" s="17"/>
    </row>
    <row r="463" spans="6:16">
      <c r="F463" s="13"/>
      <c r="G463" s="50"/>
      <c r="I463" s="17"/>
      <c r="K463" s="50"/>
      <c r="P463" s="17"/>
    </row>
    <row r="464" spans="6:16">
      <c r="F464" s="13"/>
      <c r="G464" s="50"/>
      <c r="I464" s="17"/>
      <c r="K464" s="50"/>
      <c r="P464" s="17"/>
    </row>
    <row r="465" spans="6:16">
      <c r="F465" s="13"/>
      <c r="G465" s="50"/>
      <c r="I465" s="17"/>
      <c r="K465" s="50"/>
      <c r="P465" s="17"/>
    </row>
    <row r="466" spans="6:16">
      <c r="F466" s="13"/>
      <c r="G466" s="50"/>
      <c r="I466" s="17"/>
      <c r="K466" s="50"/>
      <c r="P466" s="17"/>
    </row>
    <row r="467" spans="6:16">
      <c r="F467" s="13"/>
      <c r="G467" s="50"/>
      <c r="I467" s="17"/>
      <c r="K467" s="50"/>
      <c r="P467" s="17"/>
    </row>
    <row r="468" spans="6:16">
      <c r="F468" s="13"/>
      <c r="G468" s="50"/>
      <c r="I468" s="17"/>
      <c r="K468" s="50"/>
      <c r="P468" s="17"/>
    </row>
    <row r="469" spans="6:16">
      <c r="F469" s="13"/>
      <c r="G469" s="50"/>
      <c r="I469" s="17"/>
      <c r="K469" s="50"/>
      <c r="P469" s="17"/>
    </row>
    <row r="470" spans="6:16">
      <c r="F470" s="13"/>
      <c r="G470" s="50"/>
      <c r="I470" s="17"/>
      <c r="K470" s="50"/>
      <c r="P470" s="17"/>
    </row>
    <row r="471" spans="6:16">
      <c r="F471" s="13"/>
      <c r="G471" s="50"/>
      <c r="I471" s="17"/>
      <c r="K471" s="50"/>
      <c r="P471" s="17"/>
    </row>
    <row r="472" spans="6:16">
      <c r="F472" s="13"/>
      <c r="G472" s="50"/>
      <c r="I472" s="17"/>
      <c r="K472" s="50"/>
      <c r="P472" s="17"/>
    </row>
    <row r="473" spans="6:16">
      <c r="F473" s="13"/>
      <c r="G473" s="50"/>
      <c r="I473" s="17"/>
      <c r="K473" s="50"/>
      <c r="P473" s="17"/>
    </row>
    <row r="474" spans="6:16">
      <c r="F474" s="13"/>
      <c r="G474" s="50"/>
      <c r="I474" s="17"/>
      <c r="K474" s="50"/>
      <c r="P474" s="17"/>
    </row>
    <row r="475" spans="6:16">
      <c r="F475" s="13"/>
      <c r="G475" s="50"/>
      <c r="I475" s="17"/>
      <c r="K475" s="50"/>
      <c r="P475" s="17"/>
    </row>
    <row r="476" spans="6:16">
      <c r="F476" s="13"/>
      <c r="G476" s="50"/>
      <c r="I476" s="17"/>
      <c r="K476" s="50"/>
      <c r="P476" s="17"/>
    </row>
    <row r="477" spans="6:16">
      <c r="F477" s="13"/>
      <c r="G477" s="50"/>
      <c r="I477" s="17"/>
      <c r="K477" s="50"/>
      <c r="P477" s="17"/>
    </row>
    <row r="478" spans="6:16">
      <c r="F478" s="13"/>
      <c r="G478" s="50"/>
      <c r="I478" s="17"/>
      <c r="K478" s="50"/>
      <c r="P478" s="17"/>
    </row>
    <row r="479" spans="6:16">
      <c r="F479" s="13"/>
      <c r="G479" s="50"/>
      <c r="I479" s="17"/>
      <c r="K479" s="50"/>
      <c r="P479" s="17"/>
    </row>
    <row r="480" spans="6:16">
      <c r="F480" s="13"/>
      <c r="G480" s="50"/>
      <c r="I480" s="17"/>
      <c r="K480" s="50"/>
      <c r="P480" s="17"/>
    </row>
    <row r="481" spans="6:16">
      <c r="F481" s="13"/>
      <c r="G481" s="50"/>
      <c r="I481" s="17"/>
      <c r="K481" s="50"/>
      <c r="P481" s="17"/>
    </row>
    <row r="482" spans="6:16">
      <c r="F482" s="13"/>
      <c r="G482" s="50"/>
      <c r="I482" s="17"/>
      <c r="K482" s="50"/>
      <c r="P482" s="17"/>
    </row>
    <row r="483" spans="6:16">
      <c r="F483" s="13"/>
      <c r="G483" s="50"/>
      <c r="I483" s="17"/>
      <c r="K483" s="50"/>
      <c r="P483" s="17"/>
    </row>
    <row r="484" spans="6:16">
      <c r="F484" s="13"/>
      <c r="G484" s="50"/>
      <c r="I484" s="17"/>
      <c r="K484" s="50"/>
      <c r="P484" s="17"/>
    </row>
    <row r="485" spans="6:16">
      <c r="F485" s="13"/>
      <c r="G485" s="50"/>
      <c r="I485" s="17"/>
      <c r="K485" s="50"/>
      <c r="P485" s="17"/>
    </row>
    <row r="486" spans="6:16">
      <c r="F486" s="13"/>
      <c r="G486" s="50"/>
      <c r="I486" s="17"/>
      <c r="K486" s="50"/>
      <c r="P486" s="17"/>
    </row>
    <row r="487" spans="6:16">
      <c r="F487" s="13"/>
      <c r="G487" s="50"/>
      <c r="I487" s="17"/>
      <c r="K487" s="50"/>
      <c r="P487" s="17"/>
    </row>
    <row r="488" spans="6:16">
      <c r="F488" s="13"/>
      <c r="G488" s="50"/>
      <c r="I488" s="17"/>
      <c r="K488" s="50"/>
      <c r="P488" s="17"/>
    </row>
    <row r="489" spans="6:16">
      <c r="F489" s="13"/>
      <c r="G489" s="50"/>
      <c r="I489" s="17"/>
      <c r="K489" s="50"/>
      <c r="P489" s="17"/>
    </row>
    <row r="490" spans="6:16">
      <c r="F490" s="13"/>
      <c r="G490" s="50"/>
      <c r="I490" s="17"/>
      <c r="K490" s="50"/>
      <c r="P490" s="17"/>
    </row>
    <row r="491" spans="6:16">
      <c r="F491" s="13"/>
      <c r="G491" s="50"/>
      <c r="I491" s="17"/>
      <c r="K491" s="50"/>
      <c r="P491" s="17"/>
    </row>
    <row r="492" spans="6:16">
      <c r="F492" s="13"/>
      <c r="G492" s="50"/>
      <c r="I492" s="17"/>
      <c r="K492" s="50"/>
      <c r="P492" s="17"/>
    </row>
    <row r="493" spans="6:16">
      <c r="F493" s="13"/>
      <c r="G493" s="50"/>
      <c r="I493" s="17"/>
      <c r="K493" s="50"/>
      <c r="P493" s="17"/>
    </row>
    <row r="494" spans="6:16">
      <c r="F494" s="13"/>
      <c r="G494" s="50"/>
      <c r="I494" s="17"/>
      <c r="K494" s="50"/>
      <c r="P494" s="17"/>
    </row>
    <row r="495" spans="6:16">
      <c r="F495" s="13"/>
      <c r="G495" s="50"/>
      <c r="I495" s="17"/>
      <c r="K495" s="50"/>
      <c r="P495" s="17"/>
    </row>
    <row r="496" spans="6:16">
      <c r="F496" s="13"/>
      <c r="G496" s="50"/>
      <c r="I496" s="17"/>
      <c r="K496" s="50"/>
      <c r="P496" s="17"/>
    </row>
    <row r="497" spans="6:16">
      <c r="F497" s="13"/>
      <c r="G497" s="50"/>
      <c r="I497" s="17"/>
      <c r="K497" s="50"/>
      <c r="P497" s="17"/>
    </row>
    <row r="498" spans="6:16">
      <c r="F498" s="13"/>
      <c r="G498" s="50"/>
      <c r="I498" s="17"/>
      <c r="K498" s="50"/>
      <c r="P498" s="17"/>
    </row>
    <row r="499" spans="6:16">
      <c r="F499" s="13"/>
      <c r="G499" s="50"/>
      <c r="I499" s="17"/>
      <c r="K499" s="50"/>
      <c r="P499" s="17"/>
    </row>
    <row r="500" spans="6:16">
      <c r="F500" s="13"/>
      <c r="G500" s="50"/>
      <c r="I500" s="17"/>
      <c r="K500" s="50"/>
      <c r="P500" s="17"/>
    </row>
    <row r="501" spans="6:16">
      <c r="F501" s="13"/>
      <c r="G501" s="50"/>
      <c r="I501" s="17"/>
      <c r="K501" s="50"/>
      <c r="P501" s="17"/>
    </row>
    <row r="502" spans="6:16">
      <c r="F502" s="13"/>
      <c r="G502" s="50"/>
      <c r="I502" s="17"/>
      <c r="K502" s="50"/>
      <c r="P502" s="17"/>
    </row>
    <row r="503" spans="6:16">
      <c r="F503" s="13"/>
      <c r="G503" s="50"/>
      <c r="I503" s="17"/>
      <c r="K503" s="50"/>
      <c r="P503" s="17"/>
    </row>
    <row r="504" spans="6:16">
      <c r="F504" s="13"/>
      <c r="G504" s="50"/>
      <c r="I504" s="17"/>
      <c r="K504" s="50"/>
      <c r="P504" s="17"/>
    </row>
    <row r="505" spans="6:16">
      <c r="F505" s="13"/>
      <c r="G505" s="50"/>
      <c r="I505" s="17"/>
      <c r="K505" s="50"/>
      <c r="P505" s="17"/>
    </row>
    <row r="506" spans="6:16">
      <c r="F506" s="13"/>
      <c r="G506" s="50"/>
      <c r="I506" s="17"/>
      <c r="K506" s="50"/>
      <c r="P506" s="17"/>
    </row>
    <row r="507" spans="6:16">
      <c r="F507" s="13"/>
      <c r="G507" s="50"/>
      <c r="I507" s="17"/>
      <c r="K507" s="50"/>
      <c r="P507" s="17"/>
    </row>
    <row r="508" spans="6:16">
      <c r="F508" s="13"/>
      <c r="G508" s="50"/>
      <c r="I508" s="17"/>
      <c r="K508" s="50"/>
      <c r="P508" s="17"/>
    </row>
    <row r="509" spans="6:16">
      <c r="F509" s="13"/>
      <c r="G509" s="50"/>
      <c r="I509" s="17"/>
      <c r="K509" s="50"/>
      <c r="P509" s="17"/>
    </row>
    <row r="510" spans="6:16">
      <c r="F510" s="13"/>
      <c r="G510" s="50"/>
      <c r="I510" s="17"/>
      <c r="K510" s="50"/>
      <c r="P510" s="17"/>
    </row>
    <row r="511" spans="6:16">
      <c r="F511" s="13"/>
      <c r="G511" s="50"/>
      <c r="I511" s="17"/>
      <c r="K511" s="50"/>
      <c r="P511" s="17"/>
    </row>
    <row r="512" spans="6:16">
      <c r="F512" s="13"/>
      <c r="G512" s="50"/>
      <c r="I512" s="17"/>
      <c r="K512" s="50"/>
      <c r="P512" s="17"/>
    </row>
    <row r="513" spans="6:16">
      <c r="F513" s="13"/>
      <c r="G513" s="50"/>
      <c r="I513" s="17"/>
      <c r="K513" s="50"/>
      <c r="P513" s="17"/>
    </row>
    <row r="514" spans="6:16">
      <c r="F514" s="13"/>
      <c r="G514" s="50"/>
      <c r="I514" s="17"/>
      <c r="K514" s="50"/>
      <c r="P514" s="17"/>
    </row>
    <row r="515" spans="6:16">
      <c r="F515" s="13"/>
      <c r="G515" s="50"/>
      <c r="I515" s="17"/>
      <c r="K515" s="50"/>
      <c r="P515" s="17"/>
    </row>
    <row r="516" spans="6:16">
      <c r="F516" s="13"/>
      <c r="G516" s="50"/>
      <c r="I516" s="17"/>
      <c r="K516" s="50"/>
      <c r="P516" s="17"/>
    </row>
    <row r="517" spans="6:16">
      <c r="F517" s="13"/>
      <c r="G517" s="50"/>
      <c r="I517" s="17"/>
      <c r="K517" s="50"/>
      <c r="P517" s="17"/>
    </row>
    <row r="518" spans="6:16">
      <c r="F518" s="13"/>
      <c r="G518" s="50"/>
      <c r="I518" s="17"/>
      <c r="K518" s="50"/>
      <c r="P518" s="17"/>
    </row>
    <row r="519" spans="6:16">
      <c r="F519" s="13"/>
      <c r="G519" s="50"/>
      <c r="I519" s="17"/>
      <c r="K519" s="50"/>
      <c r="P519" s="17"/>
    </row>
    <row r="520" spans="6:16">
      <c r="F520" s="13"/>
      <c r="G520" s="50"/>
      <c r="I520" s="17"/>
      <c r="K520" s="50"/>
      <c r="P520" s="17"/>
    </row>
    <row r="521" spans="6:16">
      <c r="F521" s="13"/>
      <c r="G521" s="50"/>
      <c r="I521" s="17"/>
      <c r="K521" s="50"/>
      <c r="P521" s="17"/>
    </row>
    <row r="522" spans="6:16">
      <c r="F522" s="13"/>
      <c r="G522" s="50"/>
      <c r="I522" s="17"/>
      <c r="K522" s="50"/>
      <c r="P522" s="17"/>
    </row>
    <row r="523" spans="6:16">
      <c r="F523" s="13"/>
      <c r="G523" s="50"/>
      <c r="I523" s="17"/>
      <c r="K523" s="50"/>
      <c r="P523" s="17"/>
    </row>
    <row r="524" spans="6:16">
      <c r="F524" s="13"/>
      <c r="G524" s="50"/>
      <c r="I524" s="17"/>
      <c r="K524" s="50"/>
      <c r="P524" s="17"/>
    </row>
    <row r="525" spans="6:16">
      <c r="F525" s="13"/>
      <c r="G525" s="50"/>
      <c r="I525" s="17"/>
      <c r="K525" s="50"/>
      <c r="P525" s="17"/>
    </row>
    <row r="526" spans="6:16">
      <c r="F526" s="13"/>
      <c r="G526" s="50"/>
      <c r="I526" s="17"/>
      <c r="K526" s="50"/>
      <c r="P526" s="17"/>
    </row>
    <row r="527" spans="6:16">
      <c r="F527" s="13"/>
      <c r="G527" s="50"/>
      <c r="I527" s="17"/>
      <c r="K527" s="50"/>
      <c r="P527" s="17"/>
    </row>
    <row r="528" spans="6:16">
      <c r="F528" s="13"/>
      <c r="G528" s="50"/>
      <c r="I528" s="17"/>
      <c r="K528" s="50"/>
      <c r="P528" s="17"/>
    </row>
    <row r="529" spans="6:16">
      <c r="F529" s="13"/>
      <c r="G529" s="50"/>
      <c r="I529" s="17"/>
      <c r="K529" s="50"/>
      <c r="P529" s="17"/>
    </row>
    <row r="530" spans="6:16">
      <c r="F530" s="13"/>
      <c r="G530" s="50"/>
      <c r="I530" s="17"/>
      <c r="K530" s="50"/>
      <c r="P530" s="17"/>
    </row>
    <row r="531" spans="6:16">
      <c r="F531" s="13"/>
      <c r="G531" s="50"/>
      <c r="I531" s="17"/>
      <c r="K531" s="50"/>
      <c r="P531" s="17"/>
    </row>
    <row r="532" spans="6:16">
      <c r="F532" s="13"/>
      <c r="G532" s="50"/>
      <c r="I532" s="17"/>
      <c r="K532" s="50"/>
      <c r="P532" s="17"/>
    </row>
    <row r="533" spans="6:16">
      <c r="F533" s="13"/>
      <c r="G533" s="50"/>
      <c r="I533" s="17"/>
      <c r="K533" s="50"/>
      <c r="P533" s="17"/>
    </row>
    <row r="534" spans="6:16">
      <c r="F534" s="13"/>
      <c r="G534" s="50"/>
      <c r="I534" s="17"/>
      <c r="K534" s="50"/>
      <c r="P534" s="17"/>
    </row>
    <row r="535" spans="6:16">
      <c r="F535" s="13"/>
      <c r="G535" s="50"/>
      <c r="I535" s="17"/>
      <c r="K535" s="50"/>
      <c r="P535" s="17"/>
    </row>
    <row r="536" spans="6:16">
      <c r="F536" s="13"/>
      <c r="G536" s="50"/>
      <c r="I536" s="17"/>
      <c r="K536" s="50"/>
      <c r="P536" s="17"/>
    </row>
    <row r="537" spans="6:16">
      <c r="F537" s="13"/>
      <c r="G537" s="50"/>
      <c r="I537" s="17"/>
      <c r="K537" s="50"/>
      <c r="P537" s="17"/>
    </row>
    <row r="538" spans="6:16">
      <c r="F538" s="13"/>
      <c r="G538" s="50"/>
      <c r="I538" s="17"/>
      <c r="K538" s="50"/>
      <c r="P538" s="17"/>
    </row>
    <row r="539" spans="6:16">
      <c r="F539" s="13"/>
      <c r="G539" s="50"/>
      <c r="I539" s="17"/>
      <c r="K539" s="50"/>
      <c r="P539" s="17"/>
    </row>
    <row r="540" spans="6:16">
      <c r="F540" s="13"/>
      <c r="G540" s="50"/>
      <c r="I540" s="17"/>
      <c r="K540" s="50"/>
      <c r="P540" s="17"/>
    </row>
    <row r="541" spans="6:16">
      <c r="F541" s="13"/>
      <c r="G541" s="50"/>
      <c r="I541" s="17"/>
      <c r="K541" s="50"/>
      <c r="P541" s="17"/>
    </row>
    <row r="542" spans="6:16">
      <c r="F542" s="13"/>
      <c r="G542" s="50"/>
      <c r="I542" s="17"/>
      <c r="K542" s="50"/>
      <c r="P542" s="17"/>
    </row>
    <row r="543" spans="6:16">
      <c r="F543" s="13"/>
      <c r="G543" s="50"/>
      <c r="I543" s="17"/>
      <c r="K543" s="50"/>
      <c r="P543" s="17"/>
    </row>
    <row r="544" spans="6:16">
      <c r="F544" s="13"/>
      <c r="G544" s="50"/>
      <c r="I544" s="17"/>
      <c r="K544" s="50"/>
      <c r="P544" s="17"/>
    </row>
    <row r="545" spans="6:16">
      <c r="F545" s="13"/>
      <c r="G545" s="50"/>
      <c r="I545" s="17"/>
      <c r="K545" s="50"/>
      <c r="P545" s="17"/>
    </row>
    <row r="546" spans="6:16">
      <c r="F546" s="13"/>
      <c r="G546" s="50"/>
      <c r="I546" s="17"/>
      <c r="K546" s="50"/>
      <c r="P546" s="17"/>
    </row>
    <row r="547" spans="6:16">
      <c r="F547" s="13"/>
      <c r="G547" s="50"/>
      <c r="I547" s="17"/>
      <c r="K547" s="50"/>
      <c r="P547" s="17"/>
    </row>
    <row r="548" spans="6:16">
      <c r="F548" s="13"/>
      <c r="G548" s="50"/>
      <c r="I548" s="17"/>
      <c r="K548" s="50"/>
      <c r="P548" s="17"/>
    </row>
    <row r="549" spans="6:16">
      <c r="F549" s="13"/>
      <c r="G549" s="50"/>
      <c r="I549" s="17"/>
      <c r="K549" s="50"/>
      <c r="P549" s="17"/>
    </row>
    <row r="550" spans="6:16">
      <c r="F550" s="13"/>
      <c r="G550" s="50"/>
      <c r="I550" s="17"/>
      <c r="K550" s="50"/>
      <c r="P550" s="17"/>
    </row>
    <row r="551" spans="6:16">
      <c r="F551" s="13"/>
      <c r="G551" s="50"/>
      <c r="I551" s="17"/>
      <c r="K551" s="50"/>
      <c r="P551" s="17"/>
    </row>
    <row r="552" spans="6:16">
      <c r="F552" s="13"/>
      <c r="G552" s="50"/>
      <c r="I552" s="17"/>
      <c r="K552" s="50"/>
      <c r="P552" s="17"/>
    </row>
    <row r="553" spans="6:16">
      <c r="F553" s="13"/>
      <c r="G553" s="50"/>
      <c r="I553" s="17"/>
      <c r="K553" s="50"/>
      <c r="P553" s="17"/>
    </row>
    <row r="554" spans="6:16">
      <c r="F554" s="13"/>
      <c r="G554" s="50"/>
      <c r="I554" s="17"/>
      <c r="K554" s="50"/>
      <c r="P554" s="17"/>
    </row>
    <row r="555" spans="6:16">
      <c r="F555" s="13"/>
      <c r="G555" s="50"/>
      <c r="I555" s="17"/>
      <c r="K555" s="50"/>
      <c r="P555" s="17"/>
    </row>
    <row r="556" spans="6:16">
      <c r="F556" s="13"/>
      <c r="G556" s="50"/>
      <c r="I556" s="17"/>
      <c r="K556" s="50"/>
      <c r="P556" s="17"/>
    </row>
    <row r="557" spans="6:16">
      <c r="F557" s="13"/>
      <c r="G557" s="50"/>
      <c r="I557" s="17"/>
      <c r="K557" s="50"/>
      <c r="P557" s="17"/>
    </row>
    <row r="558" spans="6:16">
      <c r="F558" s="13"/>
      <c r="G558" s="50"/>
      <c r="I558" s="17"/>
      <c r="K558" s="50"/>
      <c r="P558" s="17"/>
    </row>
    <row r="559" spans="6:16">
      <c r="F559" s="13"/>
      <c r="G559" s="50"/>
      <c r="I559" s="17"/>
      <c r="K559" s="50"/>
      <c r="P559" s="17"/>
    </row>
    <row r="560" spans="6:16">
      <c r="F560" s="13"/>
      <c r="G560" s="50"/>
      <c r="I560" s="17"/>
      <c r="K560" s="50"/>
      <c r="P560" s="17"/>
    </row>
    <row r="561" spans="6:16">
      <c r="F561" s="13"/>
      <c r="G561" s="50"/>
      <c r="I561" s="17"/>
      <c r="K561" s="50"/>
      <c r="P561" s="17"/>
    </row>
    <row r="562" spans="6:16">
      <c r="F562" s="13"/>
      <c r="G562" s="50"/>
      <c r="I562" s="17"/>
      <c r="K562" s="50"/>
      <c r="P562" s="17"/>
    </row>
    <row r="563" spans="6:16">
      <c r="F563" s="13"/>
      <c r="G563" s="50"/>
      <c r="I563" s="17"/>
      <c r="K563" s="50"/>
      <c r="P563" s="17"/>
    </row>
    <row r="564" spans="6:16">
      <c r="F564" s="13"/>
      <c r="G564" s="50"/>
      <c r="I564" s="17"/>
      <c r="K564" s="50"/>
      <c r="P564" s="17"/>
    </row>
    <row r="565" spans="6:16">
      <c r="F565" s="13"/>
      <c r="G565" s="50"/>
      <c r="I565" s="17"/>
      <c r="K565" s="50"/>
      <c r="P565" s="17"/>
    </row>
    <row r="566" spans="6:16">
      <c r="F566" s="13"/>
      <c r="G566" s="50"/>
      <c r="I566" s="17"/>
      <c r="K566" s="50"/>
      <c r="P566" s="17"/>
    </row>
    <row r="567" spans="6:16">
      <c r="F567" s="13"/>
      <c r="G567" s="50"/>
      <c r="I567" s="17"/>
      <c r="K567" s="50"/>
      <c r="P567" s="17"/>
    </row>
    <row r="568" spans="6:16">
      <c r="F568" s="13"/>
      <c r="G568" s="50"/>
      <c r="I568" s="17"/>
      <c r="K568" s="50"/>
      <c r="P568" s="17"/>
    </row>
    <row r="569" spans="6:16">
      <c r="F569" s="13"/>
      <c r="G569" s="50"/>
      <c r="I569" s="17"/>
      <c r="K569" s="50"/>
      <c r="P569" s="17"/>
    </row>
    <row r="570" spans="6:16">
      <c r="F570" s="13"/>
      <c r="G570" s="50"/>
      <c r="I570" s="17"/>
      <c r="K570" s="50"/>
      <c r="P570" s="17"/>
    </row>
    <row r="571" spans="6:16">
      <c r="F571" s="13"/>
      <c r="G571" s="50"/>
      <c r="I571" s="17"/>
      <c r="K571" s="50"/>
      <c r="P571" s="17"/>
    </row>
    <row r="572" spans="6:16">
      <c r="F572" s="13"/>
      <c r="G572" s="50"/>
      <c r="I572" s="17"/>
      <c r="K572" s="50"/>
      <c r="P572" s="17"/>
    </row>
    <row r="573" spans="6:16">
      <c r="F573" s="13"/>
      <c r="G573" s="50"/>
      <c r="I573" s="17"/>
      <c r="K573" s="50"/>
      <c r="P573" s="17"/>
    </row>
    <row r="574" spans="6:16">
      <c r="F574" s="13"/>
      <c r="G574" s="50"/>
      <c r="I574" s="17"/>
      <c r="K574" s="50"/>
      <c r="P574" s="17"/>
    </row>
    <row r="575" spans="6:16">
      <c r="F575" s="13"/>
      <c r="G575" s="50"/>
      <c r="I575" s="17"/>
      <c r="K575" s="50"/>
      <c r="P575" s="17"/>
    </row>
    <row r="576" spans="6:16">
      <c r="F576" s="13"/>
      <c r="G576" s="50"/>
      <c r="I576" s="17"/>
      <c r="K576" s="50"/>
      <c r="P576" s="17"/>
    </row>
    <row r="577" spans="6:16">
      <c r="F577" s="13"/>
      <c r="G577" s="50"/>
      <c r="I577" s="17"/>
      <c r="K577" s="50"/>
      <c r="P577" s="17"/>
    </row>
    <row r="578" spans="6:16">
      <c r="F578" s="13"/>
      <c r="G578" s="50"/>
      <c r="I578" s="17"/>
      <c r="K578" s="50"/>
      <c r="P578" s="17"/>
    </row>
    <row r="579" spans="6:16">
      <c r="F579" s="13"/>
      <c r="G579" s="50"/>
      <c r="I579" s="17"/>
      <c r="K579" s="50"/>
      <c r="P579" s="17"/>
    </row>
    <row r="580" spans="6:16">
      <c r="F580" s="13"/>
      <c r="G580" s="50"/>
      <c r="I580" s="17"/>
      <c r="K580" s="50"/>
      <c r="P580" s="17"/>
    </row>
    <row r="581" spans="6:16">
      <c r="F581" s="13"/>
      <c r="G581" s="50"/>
      <c r="I581" s="17"/>
      <c r="K581" s="50"/>
      <c r="P581" s="17"/>
    </row>
    <row r="582" spans="6:16">
      <c r="F582" s="13"/>
      <c r="G582" s="50"/>
      <c r="I582" s="17"/>
      <c r="K582" s="50"/>
      <c r="P582" s="17"/>
    </row>
    <row r="583" spans="6:16">
      <c r="F583" s="13"/>
      <c r="G583" s="50"/>
      <c r="I583" s="17"/>
      <c r="K583" s="50"/>
      <c r="P583" s="17"/>
    </row>
    <row r="584" spans="6:16">
      <c r="F584" s="13"/>
      <c r="G584" s="50"/>
      <c r="I584" s="17"/>
      <c r="K584" s="50"/>
      <c r="P584" s="17"/>
    </row>
    <row r="585" spans="6:16">
      <c r="F585" s="13"/>
      <c r="G585" s="50"/>
      <c r="I585" s="17"/>
      <c r="K585" s="50"/>
      <c r="P585" s="17"/>
    </row>
    <row r="586" spans="6:16">
      <c r="F586" s="13"/>
      <c r="G586" s="50"/>
      <c r="I586" s="17"/>
      <c r="K586" s="50"/>
      <c r="P586" s="17"/>
    </row>
    <row r="587" spans="6:16">
      <c r="F587" s="13"/>
      <c r="G587" s="50"/>
      <c r="I587" s="17"/>
      <c r="K587" s="50"/>
      <c r="P587" s="17"/>
    </row>
    <row r="588" spans="6:16">
      <c r="F588" s="13"/>
      <c r="G588" s="50"/>
      <c r="I588" s="17"/>
      <c r="K588" s="50"/>
      <c r="P588" s="17"/>
    </row>
    <row r="589" spans="6:16">
      <c r="F589" s="13"/>
      <c r="G589" s="50"/>
      <c r="I589" s="17"/>
      <c r="K589" s="50"/>
      <c r="P589" s="17"/>
    </row>
    <row r="590" spans="6:16">
      <c r="F590" s="13"/>
      <c r="G590" s="50"/>
      <c r="I590" s="17"/>
      <c r="K590" s="50"/>
      <c r="P590" s="17"/>
    </row>
    <row r="591" spans="6:16">
      <c r="F591" s="13"/>
      <c r="G591" s="50"/>
      <c r="I591" s="17"/>
      <c r="K591" s="50"/>
      <c r="P591" s="17"/>
    </row>
    <row r="592" spans="6:16">
      <c r="F592" s="13"/>
      <c r="G592" s="50"/>
      <c r="I592" s="17"/>
      <c r="K592" s="50"/>
      <c r="P592" s="17"/>
    </row>
    <row r="593" spans="6:16">
      <c r="F593" s="13"/>
      <c r="G593" s="50"/>
      <c r="I593" s="17"/>
      <c r="K593" s="50"/>
      <c r="P593" s="17"/>
    </row>
    <row r="594" spans="6:16">
      <c r="F594" s="13"/>
      <c r="G594" s="50"/>
      <c r="I594" s="17"/>
      <c r="K594" s="50"/>
      <c r="P594" s="17"/>
    </row>
    <row r="595" spans="6:16">
      <c r="F595" s="13"/>
      <c r="G595" s="50"/>
      <c r="I595" s="17"/>
      <c r="K595" s="50"/>
      <c r="P595" s="17"/>
    </row>
    <row r="596" spans="6:16">
      <c r="F596" s="13"/>
      <c r="G596" s="50"/>
      <c r="I596" s="17"/>
      <c r="K596" s="50"/>
      <c r="P596" s="17"/>
    </row>
    <row r="597" spans="6:16">
      <c r="F597" s="13"/>
      <c r="G597" s="50"/>
      <c r="I597" s="17"/>
      <c r="K597" s="50"/>
      <c r="P597" s="17"/>
    </row>
    <row r="598" spans="6:16">
      <c r="F598" s="13"/>
      <c r="G598" s="50"/>
      <c r="I598" s="17"/>
      <c r="K598" s="50"/>
      <c r="P598" s="17"/>
    </row>
    <row r="599" spans="6:16">
      <c r="F599" s="13"/>
      <c r="G599" s="50"/>
      <c r="I599" s="17"/>
      <c r="K599" s="50"/>
      <c r="P599" s="17"/>
    </row>
    <row r="600" spans="6:16">
      <c r="F600" s="13"/>
      <c r="G600" s="50"/>
      <c r="I600" s="17"/>
      <c r="K600" s="50"/>
      <c r="P600" s="17"/>
    </row>
    <row r="601" spans="6:16">
      <c r="F601" s="13"/>
      <c r="G601" s="50"/>
      <c r="I601" s="17"/>
      <c r="K601" s="50"/>
      <c r="P601" s="17"/>
    </row>
    <row r="602" spans="6:16">
      <c r="F602" s="13"/>
      <c r="G602" s="50"/>
      <c r="I602" s="17"/>
      <c r="K602" s="50"/>
      <c r="P602" s="17"/>
    </row>
    <row r="603" spans="6:16">
      <c r="F603" s="13"/>
      <c r="G603" s="50"/>
      <c r="I603" s="17"/>
      <c r="K603" s="50"/>
      <c r="P603" s="17"/>
    </row>
    <row r="604" spans="6:16">
      <c r="F604" s="13"/>
      <c r="G604" s="50"/>
      <c r="I604" s="17"/>
      <c r="K604" s="50"/>
      <c r="P604" s="17"/>
    </row>
    <row r="605" spans="6:16">
      <c r="F605" s="13"/>
      <c r="G605" s="50"/>
      <c r="I605" s="17"/>
      <c r="K605" s="50"/>
      <c r="P605" s="17"/>
    </row>
    <row r="606" spans="6:16">
      <c r="F606" s="13"/>
      <c r="G606" s="50"/>
      <c r="I606" s="17"/>
      <c r="K606" s="50"/>
      <c r="P606" s="17"/>
    </row>
    <row r="607" spans="6:16">
      <c r="F607" s="13"/>
      <c r="G607" s="50"/>
      <c r="I607" s="17"/>
      <c r="K607" s="50"/>
      <c r="P607" s="17"/>
    </row>
    <row r="608" spans="6:16">
      <c r="F608" s="13"/>
      <c r="G608" s="50"/>
      <c r="I608" s="17"/>
      <c r="K608" s="50"/>
      <c r="P608" s="17"/>
    </row>
    <row r="609" spans="6:16">
      <c r="F609" s="13"/>
      <c r="G609" s="50"/>
      <c r="I609" s="17"/>
      <c r="K609" s="50"/>
      <c r="P609" s="17"/>
    </row>
    <row r="610" spans="6:16">
      <c r="F610" s="13"/>
      <c r="G610" s="50"/>
      <c r="I610" s="17"/>
      <c r="K610" s="50"/>
      <c r="P610" s="17"/>
    </row>
    <row r="611" spans="6:16">
      <c r="F611" s="13"/>
      <c r="G611" s="50"/>
      <c r="I611" s="17"/>
      <c r="K611" s="50"/>
      <c r="P611" s="17"/>
    </row>
    <row r="612" spans="6:16">
      <c r="F612" s="13"/>
      <c r="G612" s="50"/>
      <c r="I612" s="17"/>
      <c r="K612" s="50"/>
      <c r="P612" s="17"/>
    </row>
    <row r="613" spans="6:16">
      <c r="F613" s="13"/>
      <c r="G613" s="50"/>
      <c r="I613" s="17"/>
      <c r="K613" s="50"/>
      <c r="P613" s="17"/>
    </row>
    <row r="614" spans="6:16">
      <c r="F614" s="13"/>
      <c r="G614" s="50"/>
      <c r="I614" s="17"/>
      <c r="K614" s="50"/>
      <c r="P614" s="17"/>
    </row>
    <row r="615" spans="6:16">
      <c r="F615" s="13"/>
      <c r="G615" s="50"/>
      <c r="I615" s="17"/>
      <c r="K615" s="50"/>
      <c r="P615" s="17"/>
    </row>
    <row r="616" spans="6:16">
      <c r="F616" s="13"/>
      <c r="G616" s="50"/>
      <c r="I616" s="17"/>
      <c r="K616" s="50"/>
      <c r="P616" s="17"/>
    </row>
    <row r="617" spans="6:16">
      <c r="F617" s="13"/>
      <c r="G617" s="50"/>
      <c r="I617" s="17"/>
      <c r="K617" s="50"/>
      <c r="P617" s="17"/>
    </row>
    <row r="618" spans="6:16">
      <c r="F618" s="13"/>
      <c r="G618" s="50"/>
      <c r="I618" s="17"/>
      <c r="K618" s="50"/>
      <c r="P618" s="17"/>
    </row>
    <row r="619" spans="6:16">
      <c r="F619" s="13"/>
      <c r="G619" s="50"/>
      <c r="I619" s="17"/>
      <c r="K619" s="50"/>
      <c r="P619" s="17"/>
    </row>
    <row r="620" spans="6:16">
      <c r="F620" s="13"/>
      <c r="G620" s="50"/>
      <c r="I620" s="17"/>
      <c r="K620" s="50"/>
      <c r="P620" s="17"/>
    </row>
    <row r="621" spans="6:16">
      <c r="F621" s="13"/>
      <c r="G621" s="50"/>
      <c r="I621" s="17"/>
      <c r="K621" s="50"/>
      <c r="P621" s="17"/>
    </row>
    <row r="622" spans="6:16">
      <c r="F622" s="13"/>
      <c r="G622" s="50"/>
      <c r="I622" s="17"/>
      <c r="K622" s="50"/>
      <c r="P622" s="17"/>
    </row>
    <row r="623" spans="6:16">
      <c r="F623" s="13"/>
      <c r="G623" s="50"/>
      <c r="I623" s="17"/>
      <c r="K623" s="50"/>
      <c r="P623" s="17"/>
    </row>
    <row r="624" spans="6:16">
      <c r="F624" s="13"/>
      <c r="G624" s="50"/>
      <c r="I624" s="17"/>
      <c r="K624" s="50"/>
      <c r="P624" s="17"/>
    </row>
    <row r="625" spans="6:16">
      <c r="F625" s="13"/>
      <c r="G625" s="50"/>
      <c r="I625" s="17"/>
      <c r="K625" s="50"/>
      <c r="P625" s="17"/>
    </row>
    <row r="626" spans="6:16">
      <c r="F626" s="13"/>
      <c r="G626" s="50"/>
      <c r="I626" s="17"/>
      <c r="K626" s="50"/>
      <c r="P626" s="17"/>
    </row>
    <row r="627" spans="6:16">
      <c r="F627" s="13"/>
      <c r="G627" s="50"/>
      <c r="I627" s="17"/>
      <c r="K627" s="50"/>
      <c r="P627" s="17"/>
    </row>
    <row r="628" spans="6:16">
      <c r="F628" s="13"/>
      <c r="G628" s="50"/>
      <c r="I628" s="17"/>
      <c r="K628" s="50"/>
      <c r="P628" s="17"/>
    </row>
    <row r="629" spans="6:16">
      <c r="F629" s="13"/>
      <c r="G629" s="50"/>
      <c r="I629" s="17"/>
      <c r="K629" s="50"/>
      <c r="P629" s="17"/>
    </row>
    <row r="630" spans="6:16">
      <c r="F630" s="13"/>
      <c r="G630" s="50"/>
      <c r="I630" s="17"/>
      <c r="K630" s="50"/>
      <c r="P630" s="17"/>
    </row>
    <row r="631" spans="6:16">
      <c r="F631" s="13"/>
      <c r="G631" s="50"/>
      <c r="I631" s="17"/>
      <c r="K631" s="50"/>
      <c r="P631" s="17"/>
    </row>
    <row r="632" spans="6:16">
      <c r="F632" s="13"/>
      <c r="G632" s="50"/>
      <c r="I632" s="17"/>
      <c r="K632" s="50"/>
      <c r="P632" s="17"/>
    </row>
    <row r="633" spans="6:16">
      <c r="F633" s="13"/>
      <c r="G633" s="50"/>
      <c r="I633" s="17"/>
      <c r="K633" s="50"/>
      <c r="P633" s="17"/>
    </row>
    <row r="634" spans="6:16">
      <c r="F634" s="13"/>
      <c r="G634" s="50"/>
      <c r="I634" s="17"/>
      <c r="K634" s="50"/>
      <c r="P634" s="17"/>
    </row>
    <row r="635" spans="6:16">
      <c r="F635" s="13"/>
      <c r="G635" s="50"/>
      <c r="I635" s="17"/>
      <c r="K635" s="50"/>
      <c r="P635" s="17"/>
    </row>
    <row r="636" spans="6:16">
      <c r="F636" s="13"/>
      <c r="G636" s="50"/>
      <c r="I636" s="17"/>
      <c r="K636" s="50"/>
      <c r="P636" s="17"/>
    </row>
    <row r="637" spans="6:16">
      <c r="F637" s="13"/>
      <c r="G637" s="50"/>
      <c r="I637" s="17"/>
      <c r="K637" s="50"/>
      <c r="P637" s="17"/>
    </row>
    <row r="638" spans="6:16">
      <c r="F638" s="13"/>
      <c r="G638" s="50"/>
      <c r="I638" s="17"/>
      <c r="K638" s="50"/>
      <c r="P638" s="17"/>
    </row>
    <row r="639" spans="6:16">
      <c r="F639" s="13"/>
      <c r="G639" s="50"/>
      <c r="I639" s="17"/>
      <c r="K639" s="50"/>
      <c r="P639" s="17"/>
    </row>
    <row r="640" spans="6:16">
      <c r="F640" s="13"/>
      <c r="G640" s="50"/>
      <c r="I640" s="17"/>
      <c r="K640" s="50"/>
      <c r="P640" s="17"/>
    </row>
    <row r="641" spans="6:16">
      <c r="F641" s="13"/>
      <c r="G641" s="50"/>
      <c r="I641" s="17"/>
      <c r="K641" s="50"/>
      <c r="P641" s="17"/>
    </row>
    <row r="642" spans="6:16">
      <c r="F642" s="13"/>
      <c r="G642" s="50"/>
      <c r="I642" s="17"/>
      <c r="K642" s="50"/>
      <c r="P642" s="17"/>
    </row>
    <row r="643" spans="6:16">
      <c r="F643" s="13"/>
      <c r="G643" s="50"/>
      <c r="I643" s="17"/>
      <c r="K643" s="50"/>
      <c r="P643" s="17"/>
    </row>
    <row r="644" spans="6:16">
      <c r="F644" s="13"/>
      <c r="G644" s="50"/>
      <c r="I644" s="17"/>
      <c r="K644" s="50"/>
      <c r="P644" s="17"/>
    </row>
    <row r="645" spans="6:16">
      <c r="F645" s="13"/>
      <c r="G645" s="50"/>
      <c r="I645" s="17"/>
      <c r="K645" s="50"/>
      <c r="P645" s="17"/>
    </row>
    <row r="646" spans="6:16">
      <c r="F646" s="13"/>
      <c r="G646" s="50"/>
      <c r="I646" s="17"/>
      <c r="K646" s="50"/>
      <c r="P646" s="17"/>
    </row>
    <row r="647" spans="6:16">
      <c r="F647" s="13"/>
      <c r="G647" s="50"/>
      <c r="I647" s="17"/>
      <c r="K647" s="50"/>
      <c r="P647" s="17"/>
    </row>
    <row r="648" spans="6:16">
      <c r="F648" s="13"/>
      <c r="G648" s="50"/>
      <c r="I648" s="17"/>
      <c r="K648" s="50"/>
      <c r="P648" s="17"/>
    </row>
    <row r="649" spans="6:16">
      <c r="F649" s="13"/>
      <c r="G649" s="50"/>
      <c r="I649" s="17"/>
      <c r="K649" s="50"/>
      <c r="P649" s="17"/>
    </row>
    <row r="650" spans="6:16">
      <c r="F650" s="13"/>
      <c r="G650" s="50"/>
      <c r="I650" s="17"/>
      <c r="K650" s="50"/>
      <c r="P650" s="17"/>
    </row>
    <row r="651" spans="6:16">
      <c r="F651" s="13"/>
      <c r="G651" s="50"/>
      <c r="I651" s="17"/>
      <c r="K651" s="50"/>
      <c r="P651" s="17"/>
    </row>
    <row r="652" spans="6:16">
      <c r="F652" s="13"/>
      <c r="G652" s="50"/>
      <c r="I652" s="17"/>
      <c r="K652" s="50"/>
      <c r="P652" s="17"/>
    </row>
    <row r="653" spans="6:16">
      <c r="F653" s="13"/>
      <c r="G653" s="50"/>
      <c r="I653" s="17"/>
      <c r="K653" s="50"/>
      <c r="P653" s="17"/>
    </row>
    <row r="654" spans="6:16">
      <c r="F654" s="13"/>
      <c r="G654" s="50"/>
      <c r="I654" s="17"/>
      <c r="K654" s="50"/>
      <c r="P654" s="17"/>
    </row>
    <row r="655" spans="6:16">
      <c r="F655" s="13"/>
      <c r="G655" s="50"/>
      <c r="I655" s="17"/>
      <c r="K655" s="50"/>
      <c r="P655" s="17"/>
    </row>
    <row r="656" spans="6:16">
      <c r="F656" s="13"/>
      <c r="G656" s="50"/>
      <c r="I656" s="17"/>
      <c r="K656" s="50"/>
      <c r="P656" s="17"/>
    </row>
    <row r="657" spans="6:16">
      <c r="F657" s="13"/>
      <c r="G657" s="50"/>
      <c r="I657" s="17"/>
      <c r="K657" s="50"/>
      <c r="P657" s="17"/>
    </row>
    <row r="658" spans="6:16">
      <c r="F658" s="13"/>
      <c r="G658" s="50"/>
      <c r="I658" s="17"/>
      <c r="K658" s="50"/>
      <c r="P658" s="17"/>
    </row>
    <row r="659" spans="6:16">
      <c r="F659" s="13"/>
      <c r="G659" s="50"/>
      <c r="I659" s="17"/>
      <c r="K659" s="50"/>
      <c r="P659" s="17"/>
    </row>
    <row r="660" spans="6:16">
      <c r="F660" s="13"/>
      <c r="G660" s="50"/>
      <c r="I660" s="17"/>
      <c r="K660" s="50"/>
      <c r="P660" s="17"/>
    </row>
    <row r="661" spans="6:16">
      <c r="F661" s="13"/>
      <c r="G661" s="50"/>
      <c r="I661" s="17"/>
      <c r="K661" s="50"/>
      <c r="P661" s="17"/>
    </row>
    <row r="662" spans="6:16">
      <c r="F662" s="13"/>
      <c r="G662" s="50"/>
      <c r="I662" s="17"/>
      <c r="K662" s="50"/>
      <c r="P662" s="17"/>
    </row>
    <row r="663" spans="6:16">
      <c r="F663" s="13"/>
      <c r="G663" s="50"/>
      <c r="I663" s="17"/>
      <c r="K663" s="50"/>
      <c r="P663" s="17"/>
    </row>
    <row r="664" spans="6:16">
      <c r="F664" s="13"/>
      <c r="G664" s="50"/>
      <c r="I664" s="17"/>
      <c r="K664" s="50"/>
      <c r="P664" s="17"/>
    </row>
    <row r="665" spans="6:16">
      <c r="F665" s="13"/>
      <c r="G665" s="50"/>
      <c r="I665" s="17"/>
      <c r="K665" s="50"/>
      <c r="P665" s="17"/>
    </row>
    <row r="666" spans="6:16">
      <c r="F666" s="13"/>
      <c r="G666" s="50"/>
      <c r="I666" s="17"/>
      <c r="K666" s="50"/>
      <c r="P666" s="17"/>
    </row>
    <row r="667" spans="6:16">
      <c r="F667" s="13"/>
      <c r="G667" s="50"/>
      <c r="I667" s="17"/>
      <c r="K667" s="50"/>
      <c r="P667" s="17"/>
    </row>
    <row r="668" spans="6:16">
      <c r="F668" s="13"/>
      <c r="G668" s="50"/>
      <c r="I668" s="17"/>
      <c r="K668" s="50"/>
      <c r="P668" s="17"/>
    </row>
    <row r="669" spans="6:16">
      <c r="F669" s="13"/>
      <c r="G669" s="50"/>
      <c r="I669" s="17"/>
      <c r="K669" s="50"/>
      <c r="P669" s="17"/>
    </row>
    <row r="670" spans="6:16">
      <c r="F670" s="13"/>
      <c r="G670" s="50"/>
      <c r="I670" s="17"/>
      <c r="K670" s="50"/>
      <c r="P670" s="17"/>
    </row>
    <row r="671" spans="6:16">
      <c r="F671" s="13"/>
      <c r="G671" s="50"/>
      <c r="I671" s="17"/>
      <c r="K671" s="50"/>
      <c r="P671" s="17"/>
    </row>
    <row r="672" spans="6:16">
      <c r="F672" s="13"/>
      <c r="G672" s="50"/>
      <c r="I672" s="17"/>
      <c r="K672" s="50"/>
      <c r="P672" s="17"/>
    </row>
    <row r="673" spans="6:16">
      <c r="F673" s="13"/>
      <c r="G673" s="50"/>
      <c r="I673" s="17"/>
      <c r="K673" s="50"/>
      <c r="P673" s="17"/>
    </row>
    <row r="674" spans="6:16">
      <c r="F674" s="13"/>
      <c r="G674" s="50"/>
      <c r="I674" s="17"/>
      <c r="K674" s="50"/>
      <c r="P674" s="17"/>
    </row>
    <row r="675" spans="6:16">
      <c r="F675" s="13"/>
      <c r="G675" s="50"/>
      <c r="I675" s="17"/>
      <c r="K675" s="50"/>
      <c r="P675" s="17"/>
    </row>
    <row r="676" spans="6:16">
      <c r="F676" s="13"/>
      <c r="G676" s="50"/>
      <c r="I676" s="17"/>
      <c r="K676" s="50"/>
      <c r="P676" s="17"/>
    </row>
    <row r="677" spans="6:16">
      <c r="F677" s="13"/>
      <c r="G677" s="50"/>
      <c r="I677" s="17"/>
      <c r="K677" s="50"/>
      <c r="P677" s="17"/>
    </row>
    <row r="678" spans="6:16">
      <c r="F678" s="13"/>
      <c r="G678" s="50"/>
      <c r="I678" s="17"/>
      <c r="K678" s="50"/>
      <c r="P678" s="17"/>
    </row>
    <row r="679" spans="6:16">
      <c r="F679" s="13"/>
      <c r="G679" s="50"/>
      <c r="I679" s="17"/>
      <c r="K679" s="50"/>
      <c r="P679" s="17"/>
    </row>
    <row r="680" spans="6:16">
      <c r="F680" s="13"/>
      <c r="G680" s="50"/>
      <c r="I680" s="17"/>
      <c r="K680" s="50"/>
      <c r="P680" s="17"/>
    </row>
    <row r="681" spans="6:16">
      <c r="F681" s="13"/>
      <c r="G681" s="50"/>
      <c r="I681" s="17"/>
      <c r="K681" s="50"/>
      <c r="P681" s="17"/>
    </row>
    <row r="682" spans="6:16">
      <c r="F682" s="13"/>
      <c r="G682" s="50"/>
      <c r="I682" s="17"/>
      <c r="K682" s="50"/>
      <c r="P682" s="17"/>
    </row>
    <row r="683" spans="6:16">
      <c r="F683" s="13"/>
      <c r="G683" s="50"/>
      <c r="I683" s="17"/>
      <c r="K683" s="50"/>
      <c r="P683" s="17"/>
    </row>
    <row r="684" spans="6:16">
      <c r="F684" s="13"/>
      <c r="G684" s="50"/>
      <c r="I684" s="17"/>
      <c r="K684" s="50"/>
      <c r="P684" s="17"/>
    </row>
    <row r="685" spans="6:16">
      <c r="F685" s="13"/>
      <c r="G685" s="50"/>
      <c r="I685" s="17"/>
      <c r="K685" s="50"/>
      <c r="P685" s="17"/>
    </row>
    <row r="686" spans="6:16">
      <c r="F686" s="13"/>
      <c r="G686" s="50"/>
      <c r="I686" s="17"/>
      <c r="K686" s="50"/>
      <c r="P686" s="17"/>
    </row>
    <row r="687" spans="6:16">
      <c r="F687" s="13"/>
      <c r="G687" s="50"/>
      <c r="I687" s="17"/>
      <c r="K687" s="50"/>
      <c r="P687" s="17"/>
    </row>
    <row r="688" spans="6:16">
      <c r="F688" s="13"/>
      <c r="G688" s="50"/>
      <c r="I688" s="17"/>
      <c r="K688" s="50"/>
      <c r="P688" s="17"/>
    </row>
    <row r="689" spans="6:16">
      <c r="F689" s="13"/>
      <c r="G689" s="50"/>
      <c r="I689" s="17"/>
      <c r="K689" s="50"/>
      <c r="P689" s="17"/>
    </row>
    <row r="690" spans="6:16">
      <c r="F690" s="13"/>
      <c r="G690" s="50"/>
      <c r="I690" s="17"/>
      <c r="K690" s="50"/>
      <c r="P690" s="17"/>
    </row>
    <row r="691" spans="6:16">
      <c r="F691" s="13"/>
      <c r="G691" s="50"/>
      <c r="I691" s="17"/>
      <c r="K691" s="50"/>
      <c r="P691" s="17"/>
    </row>
    <row r="692" spans="6:16">
      <c r="F692" s="13"/>
      <c r="G692" s="50"/>
      <c r="I692" s="17"/>
      <c r="K692" s="50"/>
      <c r="P692" s="17"/>
    </row>
    <row r="693" spans="6:16">
      <c r="F693" s="13"/>
      <c r="G693" s="50"/>
      <c r="I693" s="17"/>
      <c r="K693" s="50"/>
      <c r="P693" s="17"/>
    </row>
    <row r="694" spans="6:16">
      <c r="F694" s="13"/>
      <c r="G694" s="50"/>
      <c r="I694" s="17"/>
      <c r="K694" s="50"/>
      <c r="P694" s="17"/>
    </row>
    <row r="695" spans="6:16">
      <c r="F695" s="13"/>
      <c r="G695" s="50"/>
      <c r="I695" s="17"/>
      <c r="K695" s="50"/>
      <c r="P695" s="17"/>
    </row>
    <row r="696" spans="6:16">
      <c r="F696" s="13"/>
      <c r="G696" s="50"/>
      <c r="I696" s="17"/>
      <c r="K696" s="50"/>
      <c r="P696" s="17"/>
    </row>
    <row r="697" spans="6:16">
      <c r="F697" s="13"/>
      <c r="G697" s="50"/>
      <c r="I697" s="17"/>
      <c r="K697" s="50"/>
      <c r="P697" s="17"/>
    </row>
    <row r="698" spans="6:16">
      <c r="F698" s="13"/>
      <c r="G698" s="50"/>
      <c r="I698" s="17"/>
      <c r="K698" s="50"/>
      <c r="P698" s="17"/>
    </row>
    <row r="699" spans="6:16">
      <c r="F699" s="13"/>
      <c r="G699" s="50"/>
      <c r="I699" s="17"/>
      <c r="K699" s="50"/>
      <c r="P699" s="17"/>
    </row>
    <row r="700" spans="6:16">
      <c r="F700" s="13"/>
      <c r="G700" s="50"/>
      <c r="I700" s="17"/>
      <c r="K700" s="50"/>
      <c r="P700" s="17"/>
    </row>
    <row r="701" spans="6:16">
      <c r="F701" s="13"/>
      <c r="G701" s="50"/>
      <c r="I701" s="17"/>
      <c r="K701" s="50"/>
      <c r="P701" s="17"/>
    </row>
    <row r="702" spans="6:16">
      <c r="F702" s="13"/>
      <c r="G702" s="50"/>
      <c r="I702" s="17"/>
      <c r="K702" s="50"/>
      <c r="P702" s="17"/>
    </row>
    <row r="703" spans="6:16">
      <c r="F703" s="13"/>
      <c r="G703" s="50"/>
      <c r="I703" s="17"/>
      <c r="K703" s="50"/>
      <c r="P703" s="17"/>
    </row>
    <row r="704" spans="6:16">
      <c r="F704" s="13"/>
      <c r="G704" s="50"/>
      <c r="I704" s="17"/>
      <c r="K704" s="50"/>
      <c r="P704" s="17"/>
    </row>
    <row r="705" spans="6:16">
      <c r="F705" s="13"/>
      <c r="G705" s="50"/>
      <c r="I705" s="17"/>
      <c r="K705" s="50"/>
      <c r="P705" s="17"/>
    </row>
    <row r="706" spans="6:16">
      <c r="F706" s="13"/>
      <c r="G706" s="50"/>
      <c r="I706" s="17"/>
      <c r="K706" s="50"/>
      <c r="P706" s="17"/>
    </row>
    <row r="707" spans="6:16">
      <c r="F707" s="13"/>
      <c r="G707" s="50"/>
      <c r="I707" s="17"/>
      <c r="K707" s="50"/>
      <c r="P707" s="17"/>
    </row>
    <row r="708" spans="6:16">
      <c r="F708" s="13"/>
      <c r="G708" s="50"/>
      <c r="I708" s="17"/>
      <c r="K708" s="50"/>
      <c r="P708" s="17"/>
    </row>
    <row r="709" spans="6:16">
      <c r="F709" s="13"/>
      <c r="G709" s="50"/>
      <c r="I709" s="17"/>
      <c r="K709" s="50"/>
      <c r="P709" s="17"/>
    </row>
    <row r="710" spans="6:16">
      <c r="F710" s="13"/>
      <c r="G710" s="50"/>
      <c r="I710" s="17"/>
      <c r="K710" s="50"/>
      <c r="P710" s="17"/>
    </row>
    <row r="711" spans="6:16">
      <c r="F711" s="13"/>
      <c r="G711" s="50"/>
      <c r="I711" s="17"/>
      <c r="K711" s="50"/>
      <c r="P711" s="17"/>
    </row>
    <row r="712" spans="6:16">
      <c r="F712" s="13"/>
      <c r="G712" s="50"/>
      <c r="I712" s="17"/>
      <c r="K712" s="50"/>
      <c r="P712" s="17"/>
    </row>
    <row r="713" spans="6:16">
      <c r="F713" s="13"/>
      <c r="G713" s="50"/>
      <c r="I713" s="17"/>
      <c r="K713" s="50"/>
      <c r="P713" s="17"/>
    </row>
    <row r="714" spans="6:16">
      <c r="F714" s="13"/>
      <c r="G714" s="50"/>
      <c r="I714" s="17"/>
      <c r="K714" s="50"/>
      <c r="P714" s="17"/>
    </row>
    <row r="715" spans="6:16">
      <c r="F715" s="13"/>
      <c r="G715" s="50"/>
      <c r="I715" s="17"/>
      <c r="K715" s="50"/>
      <c r="P715" s="17"/>
    </row>
    <row r="716" spans="6:16">
      <c r="F716" s="13"/>
      <c r="G716" s="50"/>
      <c r="I716" s="17"/>
      <c r="K716" s="50"/>
      <c r="P716" s="17"/>
    </row>
    <row r="717" spans="6:16">
      <c r="F717" s="13"/>
      <c r="G717" s="50"/>
      <c r="I717" s="17"/>
      <c r="K717" s="50"/>
      <c r="P717" s="17"/>
    </row>
    <row r="718" spans="6:16">
      <c r="F718" s="13"/>
      <c r="G718" s="50"/>
      <c r="I718" s="17"/>
      <c r="K718" s="50"/>
      <c r="P718" s="17"/>
    </row>
    <row r="719" spans="6:16">
      <c r="F719" s="13"/>
      <c r="G719" s="50"/>
      <c r="I719" s="17"/>
      <c r="K719" s="50"/>
      <c r="P719" s="17"/>
    </row>
    <row r="720" spans="6:16">
      <c r="F720" s="13"/>
      <c r="G720" s="50"/>
      <c r="I720" s="17"/>
      <c r="K720" s="50"/>
      <c r="P720" s="17"/>
    </row>
    <row r="721" spans="6:16">
      <c r="F721" s="13"/>
      <c r="G721" s="50"/>
      <c r="I721" s="17"/>
      <c r="K721" s="50"/>
      <c r="P721" s="17"/>
    </row>
    <row r="722" spans="6:16">
      <c r="F722" s="13"/>
      <c r="G722" s="50"/>
      <c r="I722" s="17"/>
      <c r="K722" s="50"/>
      <c r="P722" s="17"/>
    </row>
    <row r="723" spans="6:16">
      <c r="F723" s="13"/>
      <c r="G723" s="50"/>
      <c r="I723" s="17"/>
      <c r="K723" s="50"/>
      <c r="P723" s="17"/>
    </row>
    <row r="724" spans="6:16">
      <c r="F724" s="13"/>
      <c r="G724" s="50"/>
      <c r="I724" s="17"/>
      <c r="K724" s="50"/>
      <c r="P724" s="17"/>
    </row>
    <row r="725" spans="6:16">
      <c r="F725" s="13"/>
      <c r="G725" s="50"/>
      <c r="I725" s="17"/>
      <c r="K725" s="50"/>
      <c r="P725" s="17"/>
    </row>
    <row r="726" spans="6:16">
      <c r="F726" s="13"/>
      <c r="G726" s="50"/>
      <c r="I726" s="17"/>
      <c r="K726" s="50"/>
      <c r="P726" s="17"/>
    </row>
    <row r="727" spans="6:16">
      <c r="F727" s="13"/>
      <c r="G727" s="50"/>
      <c r="I727" s="17"/>
      <c r="K727" s="50"/>
      <c r="P727" s="17"/>
    </row>
    <row r="728" spans="6:16">
      <c r="F728" s="13"/>
      <c r="G728" s="50"/>
      <c r="I728" s="17"/>
      <c r="K728" s="50"/>
      <c r="P728" s="17"/>
    </row>
    <row r="729" spans="6:16">
      <c r="F729" s="13"/>
      <c r="G729" s="50"/>
      <c r="I729" s="17"/>
      <c r="K729" s="50"/>
      <c r="P729" s="17"/>
    </row>
    <row r="730" spans="6:16">
      <c r="F730" s="13"/>
      <c r="G730" s="50"/>
      <c r="I730" s="17"/>
      <c r="K730" s="50"/>
      <c r="P730" s="17"/>
    </row>
    <row r="731" spans="6:16">
      <c r="F731" s="13"/>
      <c r="G731" s="50"/>
      <c r="I731" s="17"/>
      <c r="K731" s="50"/>
      <c r="P731" s="17"/>
    </row>
    <row r="732" spans="6:16">
      <c r="F732" s="13"/>
      <c r="G732" s="50"/>
      <c r="I732" s="17"/>
      <c r="K732" s="50"/>
      <c r="P732" s="17"/>
    </row>
    <row r="733" spans="6:16">
      <c r="F733" s="13"/>
      <c r="G733" s="50"/>
      <c r="I733" s="17"/>
      <c r="K733" s="50"/>
      <c r="P733" s="17"/>
    </row>
    <row r="734" spans="6:16">
      <c r="F734" s="13"/>
      <c r="G734" s="50"/>
      <c r="I734" s="17"/>
      <c r="K734" s="50"/>
      <c r="P734" s="17"/>
    </row>
    <row r="735" spans="6:16">
      <c r="F735" s="13"/>
      <c r="G735" s="50"/>
      <c r="I735" s="17"/>
      <c r="K735" s="50"/>
      <c r="P735" s="17"/>
    </row>
    <row r="736" spans="6:16">
      <c r="F736" s="13"/>
      <c r="G736" s="50"/>
      <c r="I736" s="17"/>
      <c r="K736" s="50"/>
      <c r="P736" s="17"/>
    </row>
    <row r="737" spans="6:16">
      <c r="F737" s="13"/>
      <c r="G737" s="50"/>
      <c r="I737" s="17"/>
      <c r="K737" s="50"/>
      <c r="P737" s="17"/>
    </row>
    <row r="738" spans="6:16">
      <c r="F738" s="13"/>
      <c r="G738" s="50"/>
      <c r="I738" s="17"/>
      <c r="K738" s="50"/>
      <c r="P738" s="17"/>
    </row>
    <row r="739" spans="6:16">
      <c r="F739" s="13"/>
      <c r="G739" s="50"/>
      <c r="I739" s="17"/>
      <c r="K739" s="50"/>
      <c r="P739" s="17"/>
    </row>
    <row r="740" spans="6:16">
      <c r="F740" s="13"/>
      <c r="G740" s="50"/>
      <c r="I740" s="17"/>
      <c r="K740" s="50"/>
      <c r="P740" s="17"/>
    </row>
    <row r="741" spans="6:16">
      <c r="F741" s="13"/>
      <c r="G741" s="50"/>
      <c r="I741" s="17"/>
      <c r="K741" s="50"/>
      <c r="P741" s="17"/>
    </row>
    <row r="742" spans="6:16">
      <c r="F742" s="13"/>
      <c r="G742" s="50"/>
      <c r="I742" s="17"/>
      <c r="K742" s="50"/>
      <c r="P742" s="17"/>
    </row>
    <row r="743" spans="6:16">
      <c r="F743" s="13"/>
      <c r="G743" s="50"/>
      <c r="I743" s="17"/>
      <c r="K743" s="50"/>
      <c r="P743" s="17"/>
    </row>
    <row r="744" spans="6:16">
      <c r="F744" s="13"/>
      <c r="G744" s="50"/>
      <c r="I744" s="17"/>
      <c r="K744" s="50"/>
      <c r="P744" s="17"/>
    </row>
    <row r="745" spans="6:16">
      <c r="F745" s="13"/>
      <c r="G745" s="50"/>
      <c r="I745" s="17"/>
      <c r="K745" s="50"/>
      <c r="P745" s="17"/>
    </row>
    <row r="746" spans="6:16">
      <c r="F746" s="13"/>
      <c r="G746" s="50"/>
      <c r="I746" s="17"/>
      <c r="K746" s="50"/>
      <c r="P746" s="17"/>
    </row>
    <row r="747" spans="6:16">
      <c r="F747" s="13"/>
      <c r="G747" s="50"/>
      <c r="I747" s="17"/>
      <c r="K747" s="50"/>
      <c r="P747" s="17"/>
    </row>
    <row r="748" spans="6:16">
      <c r="F748" s="13"/>
      <c r="G748" s="50"/>
      <c r="I748" s="17"/>
      <c r="K748" s="50"/>
      <c r="P748" s="17"/>
    </row>
    <row r="749" spans="6:16">
      <c r="F749" s="13"/>
      <c r="G749" s="50"/>
      <c r="I749" s="17"/>
      <c r="K749" s="50"/>
      <c r="P749" s="17"/>
    </row>
    <row r="750" spans="6:16">
      <c r="F750" s="13"/>
      <c r="G750" s="50"/>
      <c r="I750" s="17"/>
      <c r="K750" s="50"/>
      <c r="P750" s="17"/>
    </row>
    <row r="751" spans="6:16">
      <c r="F751" s="13"/>
      <c r="G751" s="50"/>
      <c r="I751" s="17"/>
      <c r="K751" s="50"/>
      <c r="P751" s="17"/>
    </row>
    <row r="752" spans="6:16">
      <c r="F752" s="13"/>
      <c r="G752" s="50"/>
      <c r="I752" s="17"/>
      <c r="K752" s="50"/>
      <c r="P752" s="17"/>
    </row>
    <row r="753" spans="6:16">
      <c r="F753" s="13"/>
      <c r="G753" s="50"/>
      <c r="I753" s="17"/>
      <c r="K753" s="50"/>
      <c r="P753" s="17"/>
    </row>
    <row r="754" spans="6:16">
      <c r="F754" s="13"/>
      <c r="G754" s="50"/>
      <c r="I754" s="17"/>
      <c r="K754" s="50"/>
      <c r="P754" s="17"/>
    </row>
    <row r="755" spans="6:16">
      <c r="F755" s="13"/>
      <c r="G755" s="50"/>
      <c r="I755" s="17"/>
      <c r="K755" s="50"/>
      <c r="P755" s="17"/>
    </row>
    <row r="756" spans="6:16">
      <c r="F756" s="13"/>
      <c r="G756" s="50"/>
      <c r="I756" s="17"/>
      <c r="K756" s="50"/>
      <c r="P756" s="17"/>
    </row>
    <row r="757" spans="6:16">
      <c r="F757" s="13"/>
      <c r="G757" s="50"/>
      <c r="I757" s="17"/>
      <c r="K757" s="50"/>
      <c r="P757" s="17"/>
    </row>
    <row r="758" spans="6:16">
      <c r="F758" s="13"/>
      <c r="G758" s="50"/>
      <c r="I758" s="17"/>
      <c r="K758" s="50"/>
      <c r="P758" s="17"/>
    </row>
    <row r="759" spans="6:16">
      <c r="F759" s="13"/>
      <c r="G759" s="50"/>
      <c r="I759" s="17"/>
      <c r="K759" s="50"/>
      <c r="P759" s="17"/>
    </row>
    <row r="760" spans="6:16">
      <c r="F760" s="13"/>
      <c r="G760" s="50"/>
      <c r="I760" s="17"/>
      <c r="K760" s="50"/>
      <c r="P760" s="17"/>
    </row>
    <row r="761" spans="6:16">
      <c r="F761" s="13"/>
      <c r="G761" s="50"/>
      <c r="I761" s="17"/>
      <c r="K761" s="50"/>
      <c r="P761" s="17"/>
    </row>
    <row r="762" spans="6:16">
      <c r="F762" s="13"/>
      <c r="G762" s="50"/>
      <c r="I762" s="17"/>
      <c r="K762" s="50"/>
      <c r="P762" s="17"/>
    </row>
    <row r="763" spans="6:16">
      <c r="F763" s="13"/>
      <c r="G763" s="50"/>
      <c r="I763" s="17"/>
      <c r="K763" s="50"/>
      <c r="P763" s="17"/>
    </row>
    <row r="764" spans="6:16">
      <c r="F764" s="13"/>
      <c r="G764" s="50"/>
      <c r="I764" s="17"/>
      <c r="K764" s="50"/>
      <c r="P764" s="17"/>
    </row>
    <row r="765" spans="6:16">
      <c r="F765" s="13"/>
      <c r="G765" s="50"/>
      <c r="I765" s="17"/>
      <c r="K765" s="50"/>
      <c r="P765" s="17"/>
    </row>
    <row r="766" spans="6:16">
      <c r="F766" s="13"/>
      <c r="G766" s="50"/>
      <c r="I766" s="17"/>
      <c r="K766" s="50"/>
      <c r="P766" s="17"/>
    </row>
    <row r="767" spans="6:16">
      <c r="F767" s="13"/>
      <c r="G767" s="50"/>
      <c r="I767" s="17"/>
      <c r="K767" s="50"/>
      <c r="P767" s="17"/>
    </row>
    <row r="768" spans="6:16">
      <c r="F768" s="13"/>
      <c r="G768" s="50"/>
      <c r="I768" s="17"/>
      <c r="K768" s="50"/>
      <c r="P768" s="17"/>
    </row>
    <row r="769" spans="6:16">
      <c r="F769" s="13"/>
      <c r="G769" s="50"/>
      <c r="I769" s="17"/>
      <c r="K769" s="50"/>
      <c r="P769" s="17"/>
    </row>
    <row r="770" spans="6:16">
      <c r="F770" s="13"/>
      <c r="G770" s="50"/>
      <c r="I770" s="17"/>
      <c r="K770" s="50"/>
      <c r="P770" s="17"/>
    </row>
    <row r="771" spans="6:16">
      <c r="F771" s="13"/>
      <c r="G771" s="50"/>
      <c r="I771" s="17"/>
      <c r="K771" s="50"/>
      <c r="P771" s="17"/>
    </row>
    <row r="772" spans="6:16">
      <c r="F772" s="13"/>
      <c r="G772" s="50"/>
      <c r="I772" s="17"/>
      <c r="K772" s="50"/>
      <c r="P772" s="17"/>
    </row>
    <row r="773" spans="6:16">
      <c r="F773" s="13"/>
      <c r="G773" s="50"/>
      <c r="I773" s="17"/>
      <c r="K773" s="50"/>
      <c r="P773" s="17"/>
    </row>
    <row r="774" spans="6:16">
      <c r="F774" s="13"/>
      <c r="G774" s="50"/>
      <c r="I774" s="17"/>
      <c r="K774" s="50"/>
      <c r="P774" s="17"/>
    </row>
    <row r="775" spans="6:16">
      <c r="F775" s="13"/>
      <c r="G775" s="50"/>
      <c r="I775" s="17"/>
      <c r="K775" s="50"/>
      <c r="P775" s="17"/>
    </row>
    <row r="776" spans="6:16">
      <c r="F776" s="13"/>
      <c r="G776" s="50"/>
      <c r="I776" s="17"/>
      <c r="K776" s="50"/>
      <c r="P776" s="17"/>
    </row>
    <row r="777" spans="6:16">
      <c r="F777" s="13"/>
      <c r="G777" s="50"/>
      <c r="I777" s="17"/>
      <c r="K777" s="50"/>
      <c r="P777" s="17"/>
    </row>
    <row r="778" spans="6:16">
      <c r="F778" s="13"/>
      <c r="G778" s="50"/>
      <c r="I778" s="17"/>
      <c r="K778" s="50"/>
      <c r="P778" s="17"/>
    </row>
    <row r="779" spans="6:16">
      <c r="F779" s="13"/>
      <c r="G779" s="50"/>
      <c r="I779" s="17"/>
      <c r="K779" s="50"/>
      <c r="P779" s="17"/>
    </row>
    <row r="780" spans="6:16">
      <c r="F780" s="13"/>
      <c r="G780" s="50"/>
      <c r="I780" s="17"/>
      <c r="K780" s="50"/>
      <c r="P780" s="17"/>
    </row>
    <row r="781" spans="6:16">
      <c r="F781" s="13"/>
      <c r="G781" s="50"/>
      <c r="I781" s="17"/>
      <c r="K781" s="50"/>
      <c r="P781" s="17"/>
    </row>
    <row r="782" spans="6:16">
      <c r="F782" s="13"/>
      <c r="G782" s="50"/>
      <c r="I782" s="17"/>
      <c r="K782" s="50"/>
      <c r="P782" s="17"/>
    </row>
    <row r="783" spans="6:16">
      <c r="F783" s="13"/>
      <c r="G783" s="50"/>
      <c r="I783" s="17"/>
      <c r="K783" s="50"/>
      <c r="P783" s="17"/>
    </row>
    <row r="784" spans="6:16">
      <c r="F784" s="13"/>
      <c r="G784" s="50"/>
      <c r="I784" s="17"/>
      <c r="K784" s="50"/>
      <c r="P784" s="17"/>
    </row>
    <row r="785" spans="6:16">
      <c r="F785" s="13"/>
      <c r="G785" s="50"/>
      <c r="I785" s="17"/>
      <c r="K785" s="50"/>
      <c r="P785" s="17"/>
    </row>
    <row r="786" spans="6:16">
      <c r="F786" s="13"/>
      <c r="G786" s="50"/>
      <c r="I786" s="17"/>
      <c r="K786" s="50"/>
      <c r="P786" s="17"/>
    </row>
    <row r="787" spans="6:16">
      <c r="F787" s="13"/>
      <c r="G787" s="50"/>
      <c r="I787" s="17"/>
      <c r="K787" s="50"/>
      <c r="P787" s="17"/>
    </row>
    <row r="788" spans="6:16">
      <c r="F788" s="13"/>
      <c r="G788" s="50"/>
      <c r="I788" s="17"/>
      <c r="K788" s="50"/>
      <c r="P788" s="17"/>
    </row>
    <row r="789" spans="6:16">
      <c r="F789" s="13"/>
      <c r="G789" s="50"/>
      <c r="I789" s="17"/>
      <c r="K789" s="50"/>
      <c r="P789" s="17"/>
    </row>
    <row r="790" spans="6:16">
      <c r="F790" s="13"/>
      <c r="G790" s="50"/>
      <c r="I790" s="17"/>
      <c r="K790" s="50"/>
      <c r="P790" s="17"/>
    </row>
    <row r="791" spans="6:16">
      <c r="F791" s="13"/>
      <c r="G791" s="50"/>
      <c r="I791" s="17"/>
      <c r="K791" s="50"/>
      <c r="P791" s="17"/>
    </row>
    <row r="792" spans="6:16">
      <c r="F792" s="13"/>
      <c r="G792" s="50"/>
      <c r="I792" s="17"/>
      <c r="K792" s="50"/>
      <c r="P792" s="17"/>
    </row>
    <row r="793" spans="6:16">
      <c r="F793" s="13"/>
      <c r="G793" s="50"/>
      <c r="I793" s="17"/>
      <c r="K793" s="50"/>
      <c r="P793" s="17"/>
    </row>
    <row r="794" spans="6:16">
      <c r="F794" s="13"/>
      <c r="G794" s="50"/>
      <c r="I794" s="17"/>
      <c r="K794" s="50"/>
      <c r="P794" s="17"/>
    </row>
    <row r="795" spans="6:16">
      <c r="F795" s="13"/>
      <c r="G795" s="50"/>
      <c r="I795" s="17"/>
      <c r="K795" s="50"/>
      <c r="P795" s="17"/>
    </row>
    <row r="796" spans="6:16">
      <c r="F796" s="13"/>
      <c r="G796" s="50"/>
      <c r="I796" s="17"/>
      <c r="K796" s="50"/>
      <c r="P796" s="17"/>
    </row>
    <row r="797" spans="6:16">
      <c r="F797" s="13"/>
      <c r="G797" s="50"/>
      <c r="I797" s="17"/>
      <c r="K797" s="50"/>
      <c r="P797" s="17"/>
    </row>
    <row r="798" spans="6:16">
      <c r="F798" s="13"/>
      <c r="G798" s="50"/>
      <c r="I798" s="17"/>
      <c r="K798" s="50"/>
      <c r="P798" s="17"/>
    </row>
    <row r="799" spans="6:16">
      <c r="F799" s="13"/>
      <c r="G799" s="50"/>
      <c r="I799" s="17"/>
      <c r="K799" s="50"/>
      <c r="P799" s="17"/>
    </row>
    <row r="800" spans="6:16">
      <c r="F800" s="13"/>
      <c r="G800" s="50"/>
      <c r="I800" s="17"/>
      <c r="K800" s="50"/>
      <c r="P800" s="17"/>
    </row>
    <row r="801" spans="6:16">
      <c r="F801" s="13"/>
      <c r="G801" s="50"/>
      <c r="I801" s="17"/>
      <c r="K801" s="50"/>
      <c r="P801" s="17"/>
    </row>
    <row r="802" spans="6:16">
      <c r="F802" s="13"/>
      <c r="G802" s="50"/>
      <c r="I802" s="17"/>
      <c r="K802" s="50"/>
      <c r="P802" s="17"/>
    </row>
    <row r="803" spans="6:16">
      <c r="F803" s="13"/>
      <c r="G803" s="50"/>
      <c r="I803" s="17"/>
      <c r="K803" s="50"/>
      <c r="P803" s="17"/>
    </row>
    <row r="804" spans="6:16">
      <c r="F804" s="13"/>
      <c r="G804" s="50"/>
      <c r="I804" s="17"/>
      <c r="K804" s="50"/>
      <c r="P804" s="17"/>
    </row>
    <row r="805" spans="6:16">
      <c r="F805" s="13"/>
      <c r="G805" s="50"/>
      <c r="I805" s="17"/>
      <c r="K805" s="50"/>
      <c r="P805" s="17"/>
    </row>
    <row r="806" spans="6:16">
      <c r="F806" s="13"/>
      <c r="G806" s="50"/>
      <c r="I806" s="17"/>
      <c r="K806" s="50"/>
      <c r="P806" s="17"/>
    </row>
    <row r="807" spans="6:16">
      <c r="F807" s="13"/>
      <c r="G807" s="50"/>
      <c r="I807" s="17"/>
      <c r="K807" s="50"/>
      <c r="P807" s="17"/>
    </row>
    <row r="808" spans="6:16">
      <c r="F808" s="13"/>
      <c r="G808" s="50"/>
      <c r="I808" s="17"/>
      <c r="K808" s="50"/>
      <c r="P808" s="17"/>
    </row>
    <row r="809" spans="6:16">
      <c r="F809" s="13"/>
      <c r="G809" s="50"/>
      <c r="I809" s="17"/>
      <c r="K809" s="50"/>
      <c r="P809" s="17"/>
    </row>
    <row r="810" spans="6:16">
      <c r="F810" s="13"/>
      <c r="G810" s="50"/>
      <c r="I810" s="17"/>
      <c r="K810" s="50"/>
      <c r="P810" s="17"/>
    </row>
    <row r="811" spans="6:16">
      <c r="F811" s="13"/>
      <c r="G811" s="50"/>
      <c r="I811" s="17"/>
      <c r="K811" s="50"/>
      <c r="P811" s="17"/>
    </row>
    <row r="812" spans="6:16">
      <c r="F812" s="13"/>
      <c r="G812" s="50"/>
      <c r="I812" s="17"/>
      <c r="K812" s="50"/>
      <c r="P812" s="17"/>
    </row>
    <row r="813" spans="6:16">
      <c r="F813" s="13"/>
      <c r="G813" s="50"/>
      <c r="I813" s="17"/>
      <c r="K813" s="50"/>
      <c r="P813" s="17"/>
    </row>
    <row r="814" spans="6:16">
      <c r="F814" s="13"/>
      <c r="G814" s="50"/>
      <c r="I814" s="17"/>
      <c r="K814" s="50"/>
      <c r="P814" s="17"/>
    </row>
    <row r="815" spans="6:16">
      <c r="F815" s="13"/>
      <c r="G815" s="50"/>
      <c r="I815" s="17"/>
      <c r="K815" s="50"/>
      <c r="P815" s="17"/>
    </row>
    <row r="816" spans="6:16">
      <c r="F816" s="13"/>
      <c r="G816" s="50"/>
      <c r="I816" s="17"/>
      <c r="K816" s="50"/>
      <c r="P816" s="17"/>
    </row>
    <row r="817" spans="6:16">
      <c r="F817" s="13"/>
      <c r="G817" s="50"/>
      <c r="I817" s="17"/>
      <c r="K817" s="50"/>
      <c r="P817" s="17"/>
    </row>
    <row r="818" spans="6:16">
      <c r="F818" s="13"/>
      <c r="G818" s="50"/>
      <c r="I818" s="17"/>
      <c r="K818" s="50"/>
      <c r="P818" s="17"/>
    </row>
    <row r="819" spans="6:16">
      <c r="F819" s="13"/>
      <c r="G819" s="50"/>
      <c r="I819" s="17"/>
      <c r="K819" s="50"/>
      <c r="P819" s="17"/>
    </row>
    <row r="820" spans="6:16">
      <c r="F820" s="13"/>
      <c r="G820" s="50"/>
      <c r="I820" s="17"/>
      <c r="K820" s="50"/>
      <c r="P820" s="17"/>
    </row>
    <row r="821" spans="6:16">
      <c r="F821" s="13"/>
      <c r="G821" s="50"/>
      <c r="I821" s="17"/>
      <c r="K821" s="50"/>
      <c r="P821" s="17"/>
    </row>
    <row r="822" spans="6:16">
      <c r="F822" s="13"/>
      <c r="G822" s="50"/>
      <c r="I822" s="17"/>
      <c r="K822" s="50"/>
      <c r="P822" s="17"/>
    </row>
    <row r="823" spans="6:16">
      <c r="F823" s="13"/>
      <c r="G823" s="50"/>
      <c r="I823" s="17"/>
      <c r="K823" s="50"/>
      <c r="P823" s="17"/>
    </row>
    <row r="824" spans="6:16">
      <c r="F824" s="13"/>
      <c r="G824" s="50"/>
      <c r="I824" s="17"/>
      <c r="K824" s="50"/>
      <c r="P824" s="17"/>
    </row>
    <row r="825" spans="6:16">
      <c r="F825" s="13"/>
      <c r="G825" s="50"/>
      <c r="I825" s="17"/>
      <c r="K825" s="50"/>
      <c r="P825" s="17"/>
    </row>
    <row r="826" spans="6:16">
      <c r="F826" s="13"/>
      <c r="G826" s="50"/>
      <c r="I826" s="17"/>
      <c r="K826" s="50"/>
      <c r="P826" s="17"/>
    </row>
    <row r="827" spans="6:16">
      <c r="F827" s="13"/>
      <c r="G827" s="50"/>
      <c r="I827" s="17"/>
      <c r="K827" s="50"/>
      <c r="P827" s="17"/>
    </row>
    <row r="828" spans="6:16">
      <c r="F828" s="13"/>
      <c r="G828" s="50"/>
      <c r="I828" s="17"/>
      <c r="K828" s="50"/>
      <c r="P828" s="17"/>
    </row>
    <row r="829" spans="6:16">
      <c r="F829" s="13"/>
      <c r="G829" s="50"/>
      <c r="I829" s="17"/>
      <c r="K829" s="50"/>
      <c r="P829" s="17"/>
    </row>
    <row r="830" spans="6:16">
      <c r="F830" s="13"/>
      <c r="G830" s="50"/>
      <c r="I830" s="17"/>
      <c r="K830" s="50"/>
      <c r="P830" s="17"/>
    </row>
    <row r="831" spans="6:16">
      <c r="F831" s="13"/>
      <c r="G831" s="50"/>
      <c r="I831" s="17"/>
      <c r="K831" s="50"/>
      <c r="P831" s="17"/>
    </row>
    <row r="832" spans="6:16">
      <c r="F832" s="13"/>
      <c r="G832" s="50"/>
      <c r="I832" s="17"/>
      <c r="K832" s="50"/>
      <c r="P832" s="17"/>
    </row>
    <row r="833" spans="6:16">
      <c r="F833" s="13"/>
      <c r="G833" s="50"/>
      <c r="I833" s="17"/>
      <c r="K833" s="50"/>
      <c r="P833" s="17"/>
    </row>
    <row r="834" spans="6:16">
      <c r="F834" s="13"/>
      <c r="G834" s="50"/>
      <c r="I834" s="17"/>
      <c r="K834" s="50"/>
      <c r="P834" s="17"/>
    </row>
    <row r="835" spans="6:16">
      <c r="F835" s="13"/>
      <c r="G835" s="50"/>
      <c r="I835" s="17"/>
      <c r="K835" s="50"/>
      <c r="P835" s="17"/>
    </row>
    <row r="836" spans="6:16">
      <c r="F836" s="13"/>
      <c r="G836" s="50"/>
      <c r="I836" s="17"/>
      <c r="K836" s="50"/>
      <c r="P836" s="17"/>
    </row>
    <row r="837" spans="6:16">
      <c r="F837" s="13"/>
      <c r="G837" s="50"/>
      <c r="I837" s="17"/>
      <c r="K837" s="50"/>
      <c r="P837" s="17"/>
    </row>
    <row r="838" spans="6:16">
      <c r="F838" s="13"/>
      <c r="G838" s="50"/>
      <c r="I838" s="17"/>
      <c r="K838" s="50"/>
      <c r="P838" s="17"/>
    </row>
    <row r="839" spans="6:16">
      <c r="F839" s="13"/>
      <c r="G839" s="50"/>
      <c r="I839" s="17"/>
      <c r="K839" s="50"/>
      <c r="P839" s="17"/>
    </row>
    <row r="840" spans="6:16">
      <c r="F840" s="13"/>
      <c r="G840" s="50"/>
      <c r="I840" s="17"/>
      <c r="K840" s="50"/>
      <c r="P840" s="17"/>
    </row>
    <row r="841" spans="6:16">
      <c r="F841" s="13"/>
      <c r="G841" s="50"/>
      <c r="I841" s="17"/>
      <c r="K841" s="50"/>
      <c r="P841" s="17"/>
    </row>
    <row r="842" spans="6:16">
      <c r="F842" s="13"/>
      <c r="G842" s="50"/>
      <c r="I842" s="17"/>
      <c r="K842" s="50"/>
      <c r="P842" s="17"/>
    </row>
    <row r="843" spans="6:16">
      <c r="F843" s="13"/>
      <c r="G843" s="50"/>
      <c r="I843" s="17"/>
      <c r="K843" s="50"/>
      <c r="P843" s="17"/>
    </row>
    <row r="844" spans="6:16">
      <c r="F844" s="13"/>
      <c r="G844" s="50"/>
      <c r="I844" s="17"/>
      <c r="K844" s="50"/>
      <c r="P844" s="17"/>
    </row>
    <row r="845" spans="6:16">
      <c r="F845" s="13"/>
      <c r="G845" s="50"/>
      <c r="I845" s="17"/>
      <c r="K845" s="50"/>
      <c r="P845" s="17"/>
    </row>
    <row r="846" spans="6:16">
      <c r="F846" s="13"/>
      <c r="G846" s="50"/>
      <c r="I846" s="17"/>
      <c r="K846" s="50"/>
      <c r="P846" s="17"/>
    </row>
    <row r="847" spans="6:16">
      <c r="F847" s="13"/>
      <c r="G847" s="50"/>
      <c r="I847" s="17"/>
      <c r="K847" s="50"/>
      <c r="P847" s="17"/>
    </row>
    <row r="848" spans="6:16">
      <c r="F848" s="13"/>
      <c r="G848" s="50"/>
      <c r="I848" s="17"/>
      <c r="K848" s="50"/>
      <c r="P848" s="17"/>
    </row>
    <row r="849" spans="6:16">
      <c r="F849" s="13"/>
      <c r="G849" s="50"/>
      <c r="I849" s="17"/>
      <c r="K849" s="50"/>
      <c r="P849" s="17"/>
    </row>
    <row r="850" spans="6:16">
      <c r="F850" s="13"/>
      <c r="G850" s="50"/>
      <c r="I850" s="17"/>
      <c r="K850" s="50"/>
      <c r="P850" s="17"/>
    </row>
    <row r="851" spans="6:16">
      <c r="F851" s="13"/>
      <c r="G851" s="50"/>
      <c r="I851" s="17"/>
      <c r="K851" s="50"/>
      <c r="P851" s="17"/>
    </row>
    <row r="852" spans="6:16">
      <c r="F852" s="13"/>
      <c r="G852" s="50"/>
      <c r="I852" s="17"/>
      <c r="K852" s="50"/>
      <c r="P852" s="17"/>
    </row>
    <row r="853" spans="6:16">
      <c r="F853" s="13"/>
      <c r="G853" s="50"/>
      <c r="I853" s="17"/>
      <c r="K853" s="50"/>
      <c r="P853" s="17"/>
    </row>
    <row r="854" spans="6:16">
      <c r="F854" s="13"/>
      <c r="G854" s="50"/>
      <c r="I854" s="17"/>
      <c r="K854" s="50"/>
      <c r="P854" s="17"/>
    </row>
    <row r="855" spans="6:16">
      <c r="F855" s="13"/>
      <c r="G855" s="50"/>
      <c r="I855" s="17"/>
      <c r="K855" s="50"/>
      <c r="P855" s="17"/>
    </row>
    <row r="856" spans="6:16">
      <c r="F856" s="13"/>
      <c r="G856" s="50"/>
      <c r="I856" s="17"/>
      <c r="K856" s="50"/>
      <c r="P856" s="17"/>
    </row>
    <row r="857" spans="6:16">
      <c r="F857" s="13"/>
      <c r="G857" s="50"/>
      <c r="I857" s="17"/>
      <c r="K857" s="50"/>
      <c r="P857" s="17"/>
    </row>
    <row r="858" spans="6:16">
      <c r="F858" s="13"/>
      <c r="G858" s="50"/>
      <c r="I858" s="17"/>
      <c r="K858" s="50"/>
      <c r="P858" s="17"/>
    </row>
    <row r="859" spans="6:16">
      <c r="F859" s="13"/>
      <c r="G859" s="50"/>
      <c r="I859" s="17"/>
      <c r="K859" s="50"/>
      <c r="P859" s="17"/>
    </row>
    <row r="860" spans="6:16">
      <c r="F860" s="13"/>
      <c r="G860" s="50"/>
      <c r="I860" s="17"/>
      <c r="K860" s="50"/>
      <c r="P860" s="17"/>
    </row>
    <row r="861" spans="6:16">
      <c r="F861" s="13"/>
      <c r="G861" s="50"/>
      <c r="I861" s="17"/>
      <c r="K861" s="50"/>
      <c r="P861" s="17"/>
    </row>
    <row r="862" spans="6:16">
      <c r="F862" s="13"/>
      <c r="G862" s="50"/>
      <c r="I862" s="17"/>
      <c r="K862" s="50"/>
      <c r="P862" s="17"/>
    </row>
    <row r="863" spans="6:16">
      <c r="F863" s="13"/>
      <c r="G863" s="50"/>
      <c r="I863" s="17"/>
      <c r="K863" s="50"/>
      <c r="P863" s="17"/>
    </row>
    <row r="864" spans="6:16">
      <c r="F864" s="13"/>
      <c r="G864" s="50"/>
      <c r="I864" s="17"/>
      <c r="K864" s="50"/>
      <c r="P864" s="17"/>
    </row>
    <row r="865" spans="6:16">
      <c r="F865" s="13"/>
      <c r="G865" s="50"/>
      <c r="I865" s="17"/>
      <c r="K865" s="50"/>
      <c r="P865" s="17"/>
    </row>
    <row r="866" spans="6:16">
      <c r="F866" s="13"/>
      <c r="G866" s="50"/>
      <c r="I866" s="17"/>
      <c r="K866" s="50"/>
      <c r="P866" s="17"/>
    </row>
    <row r="867" spans="6:16">
      <c r="F867" s="13"/>
      <c r="G867" s="50"/>
      <c r="I867" s="17"/>
      <c r="K867" s="50"/>
      <c r="P867" s="17"/>
    </row>
    <row r="868" spans="6:16">
      <c r="F868" s="13"/>
      <c r="G868" s="50"/>
      <c r="I868" s="17"/>
      <c r="K868" s="50"/>
      <c r="P868" s="17"/>
    </row>
    <row r="869" spans="6:16">
      <c r="F869" s="13"/>
      <c r="G869" s="50"/>
      <c r="I869" s="17"/>
      <c r="K869" s="50"/>
      <c r="P869" s="17"/>
    </row>
    <row r="870" spans="6:16">
      <c r="F870" s="13"/>
      <c r="G870" s="50"/>
      <c r="I870" s="17"/>
      <c r="K870" s="50"/>
      <c r="P870" s="17"/>
    </row>
    <row r="871" spans="6:16">
      <c r="F871" s="13"/>
      <c r="G871" s="50"/>
      <c r="I871" s="17"/>
      <c r="K871" s="50"/>
      <c r="P871" s="17"/>
    </row>
    <row r="872" spans="6:16">
      <c r="F872" s="13"/>
      <c r="G872" s="50"/>
      <c r="I872" s="17"/>
      <c r="K872" s="50"/>
      <c r="P872" s="17"/>
    </row>
    <row r="873" spans="6:16">
      <c r="F873" s="13"/>
      <c r="G873" s="50"/>
      <c r="I873" s="17"/>
      <c r="K873" s="50"/>
      <c r="P873" s="17"/>
    </row>
    <row r="874" spans="6:16">
      <c r="F874" s="13"/>
      <c r="G874" s="50"/>
      <c r="I874" s="17"/>
      <c r="K874" s="50"/>
      <c r="P874" s="17"/>
    </row>
    <row r="875" spans="6:16">
      <c r="F875" s="13"/>
      <c r="G875" s="50"/>
      <c r="I875" s="17"/>
      <c r="K875" s="50"/>
      <c r="P875" s="17"/>
    </row>
    <row r="876" spans="6:16">
      <c r="F876" s="13"/>
      <c r="G876" s="50"/>
      <c r="I876" s="17"/>
      <c r="K876" s="50"/>
      <c r="P876" s="17"/>
    </row>
    <row r="877" spans="6:16">
      <c r="F877" s="13"/>
      <c r="G877" s="50"/>
      <c r="I877" s="17"/>
      <c r="K877" s="50"/>
      <c r="P877" s="17"/>
    </row>
    <row r="878" spans="6:16">
      <c r="F878" s="13"/>
      <c r="G878" s="50"/>
      <c r="I878" s="17"/>
      <c r="K878" s="50"/>
      <c r="P878" s="17"/>
    </row>
    <row r="879" spans="6:16">
      <c r="F879" s="13"/>
      <c r="G879" s="50"/>
      <c r="I879" s="17"/>
      <c r="K879" s="50"/>
      <c r="P879" s="17"/>
    </row>
    <row r="880" spans="6:16">
      <c r="F880" s="13"/>
      <c r="G880" s="50"/>
      <c r="I880" s="17"/>
      <c r="K880" s="50"/>
      <c r="P880" s="17"/>
    </row>
    <row r="881" spans="6:16">
      <c r="F881" s="13"/>
      <c r="G881" s="50"/>
      <c r="I881" s="17"/>
      <c r="K881" s="50"/>
      <c r="P881" s="17"/>
    </row>
    <row r="882" spans="6:16">
      <c r="F882" s="13"/>
      <c r="G882" s="50"/>
      <c r="I882" s="17"/>
      <c r="K882" s="50"/>
      <c r="P882" s="17"/>
    </row>
    <row r="883" spans="6:16">
      <c r="F883" s="13"/>
      <c r="G883" s="50"/>
      <c r="I883" s="17"/>
      <c r="K883" s="50"/>
      <c r="P883" s="17"/>
    </row>
    <row r="884" spans="6:16">
      <c r="F884" s="13"/>
      <c r="G884" s="50"/>
      <c r="I884" s="17"/>
      <c r="K884" s="50"/>
      <c r="P884" s="17"/>
    </row>
    <row r="885" spans="6:16">
      <c r="F885" s="13"/>
      <c r="G885" s="50"/>
      <c r="I885" s="17"/>
      <c r="K885" s="50"/>
      <c r="P885" s="17"/>
    </row>
    <row r="886" spans="6:16">
      <c r="F886" s="13"/>
      <c r="G886" s="50"/>
      <c r="I886" s="17"/>
      <c r="K886" s="50"/>
      <c r="P886" s="17"/>
    </row>
    <row r="887" spans="6:16">
      <c r="F887" s="13"/>
      <c r="G887" s="50"/>
      <c r="I887" s="17"/>
      <c r="K887" s="50"/>
      <c r="P887" s="17"/>
    </row>
    <row r="888" spans="6:16">
      <c r="F888" s="13"/>
      <c r="G888" s="50"/>
      <c r="I888" s="17"/>
      <c r="K888" s="50"/>
      <c r="P888" s="17"/>
    </row>
    <row r="889" spans="6:16">
      <c r="F889" s="13"/>
      <c r="G889" s="50"/>
      <c r="I889" s="17"/>
      <c r="K889" s="50"/>
      <c r="P889" s="17"/>
    </row>
    <row r="890" spans="6:16">
      <c r="F890" s="13"/>
      <c r="G890" s="50"/>
      <c r="I890" s="17"/>
      <c r="K890" s="50"/>
      <c r="P890" s="17"/>
    </row>
    <row r="891" spans="6:16">
      <c r="F891" s="13"/>
      <c r="G891" s="50"/>
      <c r="I891" s="17"/>
      <c r="K891" s="50"/>
      <c r="P891" s="17"/>
    </row>
    <row r="892" spans="6:16">
      <c r="F892" s="13"/>
      <c r="G892" s="50"/>
      <c r="I892" s="17"/>
      <c r="K892" s="50"/>
      <c r="P892" s="17"/>
    </row>
    <row r="893" spans="6:16">
      <c r="F893" s="13"/>
      <c r="G893" s="50"/>
      <c r="I893" s="17"/>
      <c r="K893" s="50"/>
      <c r="P893" s="17"/>
    </row>
    <row r="894" spans="6:16">
      <c r="F894" s="13"/>
      <c r="G894" s="50"/>
      <c r="I894" s="17"/>
      <c r="K894" s="50"/>
      <c r="P894" s="17"/>
    </row>
    <row r="895" spans="6:16">
      <c r="F895" s="13"/>
      <c r="G895" s="50"/>
      <c r="I895" s="17"/>
      <c r="K895" s="50"/>
      <c r="P895" s="17"/>
    </row>
    <row r="896" spans="6:16">
      <c r="F896" s="13"/>
      <c r="G896" s="50"/>
      <c r="I896" s="17"/>
      <c r="K896" s="50"/>
      <c r="P896" s="17"/>
    </row>
    <row r="897" spans="6:16">
      <c r="F897" s="13"/>
      <c r="G897" s="50"/>
      <c r="I897" s="17"/>
      <c r="K897" s="50"/>
      <c r="P897" s="17"/>
    </row>
    <row r="898" spans="6:16">
      <c r="F898" s="13"/>
      <c r="G898" s="50"/>
      <c r="I898" s="17"/>
      <c r="K898" s="50"/>
      <c r="P898" s="17"/>
    </row>
    <row r="899" spans="6:16">
      <c r="F899" s="13"/>
      <c r="G899" s="50"/>
      <c r="I899" s="17"/>
      <c r="K899" s="50"/>
      <c r="P899" s="17"/>
    </row>
    <row r="900" spans="6:16">
      <c r="F900" s="13"/>
      <c r="G900" s="50"/>
      <c r="I900" s="17"/>
      <c r="K900" s="50"/>
      <c r="P900" s="17"/>
    </row>
    <row r="901" spans="6:16">
      <c r="F901" s="13"/>
      <c r="G901" s="50"/>
      <c r="I901" s="17"/>
      <c r="K901" s="50"/>
      <c r="P901" s="17"/>
    </row>
    <row r="902" spans="6:16">
      <c r="F902" s="13"/>
      <c r="G902" s="50"/>
      <c r="I902" s="17"/>
      <c r="K902" s="50"/>
      <c r="P902" s="17"/>
    </row>
    <row r="903" spans="6:16">
      <c r="F903" s="13"/>
      <c r="G903" s="50"/>
      <c r="I903" s="17"/>
      <c r="K903" s="50"/>
      <c r="P903" s="17"/>
    </row>
    <row r="904" spans="6:16">
      <c r="F904" s="13"/>
      <c r="G904" s="50"/>
      <c r="I904" s="17"/>
      <c r="K904" s="50"/>
      <c r="P904" s="17"/>
    </row>
    <row r="905" spans="6:16">
      <c r="F905" s="13"/>
      <c r="G905" s="50"/>
      <c r="I905" s="17"/>
      <c r="K905" s="50"/>
      <c r="P905" s="17"/>
    </row>
    <row r="906" spans="6:16">
      <c r="F906" s="13"/>
      <c r="G906" s="50"/>
      <c r="I906" s="17"/>
      <c r="K906" s="50"/>
      <c r="P906" s="17"/>
    </row>
    <row r="907" spans="6:16">
      <c r="F907" s="13"/>
      <c r="G907" s="50"/>
      <c r="I907" s="17"/>
      <c r="K907" s="50"/>
      <c r="P907" s="17"/>
    </row>
    <row r="908" spans="6:16">
      <c r="F908" s="13"/>
      <c r="G908" s="50"/>
      <c r="I908" s="17"/>
      <c r="K908" s="50"/>
      <c r="P908" s="17"/>
    </row>
    <row r="909" spans="6:16">
      <c r="F909" s="13"/>
      <c r="G909" s="50"/>
      <c r="I909" s="17"/>
      <c r="K909" s="50"/>
      <c r="P909" s="17"/>
    </row>
    <row r="910" spans="6:16">
      <c r="F910" s="13"/>
      <c r="G910" s="50"/>
      <c r="I910" s="17"/>
      <c r="K910" s="50"/>
      <c r="P910" s="17"/>
    </row>
    <row r="911" spans="6:16">
      <c r="F911" s="13"/>
      <c r="G911" s="50"/>
      <c r="I911" s="17"/>
      <c r="K911" s="50"/>
      <c r="P911" s="17"/>
    </row>
    <row r="912" spans="6:16">
      <c r="F912" s="13"/>
      <c r="G912" s="50"/>
      <c r="I912" s="17"/>
      <c r="K912" s="50"/>
      <c r="P912" s="17"/>
    </row>
    <row r="913" spans="6:16">
      <c r="F913" s="13"/>
      <c r="G913" s="50"/>
      <c r="I913" s="17"/>
      <c r="K913" s="50"/>
      <c r="P913" s="17"/>
    </row>
    <row r="914" spans="6:16">
      <c r="F914" s="13"/>
      <c r="G914" s="50"/>
      <c r="I914" s="17"/>
      <c r="K914" s="50"/>
      <c r="P914" s="17"/>
    </row>
    <row r="915" spans="6:16">
      <c r="F915" s="13"/>
      <c r="G915" s="50"/>
      <c r="I915" s="17"/>
      <c r="K915" s="50"/>
      <c r="P915" s="17"/>
    </row>
    <row r="916" spans="6:16">
      <c r="F916" s="13"/>
      <c r="G916" s="50"/>
      <c r="I916" s="17"/>
      <c r="K916" s="50"/>
      <c r="P916" s="17"/>
    </row>
    <row r="917" spans="6:16">
      <c r="F917" s="13"/>
      <c r="G917" s="50"/>
      <c r="I917" s="17"/>
      <c r="K917" s="50"/>
      <c r="P917" s="17"/>
    </row>
    <row r="918" spans="6:16">
      <c r="F918" s="13"/>
      <c r="G918" s="50"/>
      <c r="I918" s="17"/>
      <c r="K918" s="50"/>
      <c r="P918" s="17"/>
    </row>
    <row r="919" spans="6:16">
      <c r="F919" s="13"/>
      <c r="G919" s="50"/>
      <c r="I919" s="17"/>
      <c r="K919" s="50"/>
      <c r="P919" s="17"/>
    </row>
    <row r="920" spans="6:16">
      <c r="F920" s="13"/>
      <c r="G920" s="50"/>
      <c r="I920" s="17"/>
      <c r="K920" s="50"/>
      <c r="P920" s="17"/>
    </row>
    <row r="921" spans="6:16">
      <c r="F921" s="13"/>
      <c r="G921" s="50"/>
      <c r="I921" s="17"/>
      <c r="K921" s="50"/>
      <c r="P921" s="17"/>
    </row>
    <row r="922" spans="6:16">
      <c r="F922" s="13"/>
      <c r="G922" s="50"/>
      <c r="I922" s="17"/>
      <c r="K922" s="50"/>
      <c r="P922" s="17"/>
    </row>
    <row r="923" spans="6:16">
      <c r="F923" s="13"/>
      <c r="G923" s="50"/>
      <c r="I923" s="17"/>
      <c r="K923" s="50"/>
      <c r="P923" s="17"/>
    </row>
    <row r="924" spans="6:16">
      <c r="F924" s="13"/>
      <c r="G924" s="50"/>
      <c r="I924" s="17"/>
      <c r="K924" s="50"/>
      <c r="P924" s="17"/>
    </row>
    <row r="925" spans="6:16">
      <c r="F925" s="13"/>
      <c r="G925" s="50"/>
      <c r="I925" s="17"/>
      <c r="K925" s="50"/>
      <c r="P925" s="17"/>
    </row>
    <row r="926" spans="6:16">
      <c r="F926" s="13"/>
      <c r="G926" s="50"/>
      <c r="I926" s="17"/>
      <c r="K926" s="50"/>
      <c r="P926" s="17"/>
    </row>
    <row r="927" spans="6:16">
      <c r="F927" s="13"/>
      <c r="G927" s="50"/>
      <c r="I927" s="17"/>
      <c r="K927" s="50"/>
      <c r="P927" s="17"/>
    </row>
    <row r="928" spans="6:16">
      <c r="F928" s="13"/>
      <c r="G928" s="50"/>
      <c r="I928" s="17"/>
      <c r="K928" s="50"/>
      <c r="P928" s="17"/>
    </row>
    <row r="929" spans="6:16">
      <c r="F929" s="13"/>
      <c r="G929" s="50"/>
      <c r="I929" s="17"/>
      <c r="K929" s="50"/>
      <c r="P929" s="17"/>
    </row>
    <row r="930" spans="6:16">
      <c r="F930" s="13"/>
      <c r="G930" s="50"/>
      <c r="I930" s="17"/>
      <c r="K930" s="50"/>
      <c r="P930" s="17"/>
    </row>
    <row r="931" spans="6:16">
      <c r="F931" s="13"/>
      <c r="G931" s="50"/>
      <c r="I931" s="17"/>
      <c r="K931" s="50"/>
      <c r="P931" s="17"/>
    </row>
    <row r="932" spans="6:16">
      <c r="F932" s="13"/>
      <c r="G932" s="50"/>
      <c r="I932" s="17"/>
      <c r="K932" s="50"/>
      <c r="P932" s="17"/>
    </row>
    <row r="933" spans="6:16">
      <c r="F933" s="13"/>
      <c r="G933" s="50"/>
      <c r="I933" s="17"/>
      <c r="K933" s="50"/>
      <c r="P933" s="17"/>
    </row>
    <row r="934" spans="6:16">
      <c r="F934" s="13"/>
      <c r="G934" s="50"/>
      <c r="I934" s="17"/>
      <c r="K934" s="50"/>
      <c r="P934" s="17"/>
    </row>
    <row r="935" spans="6:16">
      <c r="F935" s="13"/>
      <c r="G935" s="50"/>
      <c r="I935" s="17"/>
      <c r="K935" s="50"/>
      <c r="P935" s="17"/>
    </row>
    <row r="936" spans="6:16">
      <c r="F936" s="13"/>
      <c r="G936" s="50"/>
      <c r="I936" s="17"/>
      <c r="K936" s="50"/>
      <c r="P936" s="17"/>
    </row>
    <row r="937" spans="6:16">
      <c r="F937" s="13"/>
      <c r="G937" s="50"/>
      <c r="I937" s="17"/>
      <c r="K937" s="50"/>
      <c r="P937" s="17"/>
    </row>
    <row r="938" spans="6:16">
      <c r="F938" s="13"/>
      <c r="G938" s="50"/>
      <c r="I938" s="17"/>
      <c r="K938" s="50"/>
      <c r="P938" s="17"/>
    </row>
    <row r="939" spans="6:16">
      <c r="F939" s="13"/>
      <c r="G939" s="50"/>
      <c r="I939" s="17"/>
      <c r="K939" s="50"/>
      <c r="P939" s="17"/>
    </row>
    <row r="940" spans="6:16">
      <c r="F940" s="13"/>
      <c r="G940" s="50"/>
      <c r="I940" s="17"/>
      <c r="K940" s="50"/>
      <c r="P940" s="17"/>
    </row>
    <row r="941" spans="6:16">
      <c r="F941" s="13"/>
      <c r="G941" s="50"/>
      <c r="I941" s="17"/>
      <c r="K941" s="50"/>
      <c r="P941" s="17"/>
    </row>
    <row r="942" spans="6:16">
      <c r="F942" s="13"/>
      <c r="G942" s="50"/>
      <c r="I942" s="17"/>
      <c r="K942" s="50"/>
      <c r="P942" s="17"/>
    </row>
    <row r="943" spans="6:16">
      <c r="F943" s="13"/>
      <c r="G943" s="50"/>
      <c r="I943" s="17"/>
      <c r="K943" s="50"/>
      <c r="P943" s="17"/>
    </row>
    <row r="944" spans="6:16">
      <c r="F944" s="13"/>
      <c r="G944" s="50"/>
      <c r="I944" s="17"/>
      <c r="K944" s="50"/>
      <c r="P944" s="17"/>
    </row>
    <row r="945" spans="6:16">
      <c r="F945" s="13"/>
      <c r="G945" s="50"/>
      <c r="I945" s="17"/>
      <c r="K945" s="50"/>
      <c r="P945" s="17"/>
    </row>
    <row r="946" spans="6:16">
      <c r="F946" s="13"/>
      <c r="G946" s="50"/>
      <c r="I946" s="17"/>
      <c r="K946" s="50"/>
      <c r="P946" s="17"/>
    </row>
    <row r="947" spans="6:16">
      <c r="F947" s="13"/>
      <c r="G947" s="50"/>
      <c r="I947" s="17"/>
      <c r="K947" s="50"/>
      <c r="P947" s="17"/>
    </row>
    <row r="948" spans="6:16">
      <c r="F948" s="13"/>
      <c r="G948" s="50"/>
      <c r="I948" s="17"/>
      <c r="K948" s="50"/>
      <c r="P948" s="17"/>
    </row>
    <row r="949" spans="6:16">
      <c r="F949" s="13"/>
      <c r="G949" s="50"/>
      <c r="I949" s="17"/>
      <c r="K949" s="50"/>
      <c r="P949" s="17"/>
    </row>
    <row r="950" spans="6:16">
      <c r="F950" s="13"/>
      <c r="G950" s="50"/>
      <c r="I950" s="17"/>
      <c r="K950" s="50"/>
      <c r="P950" s="17"/>
    </row>
    <row r="951" spans="6:16">
      <c r="F951" s="13"/>
      <c r="G951" s="50"/>
      <c r="I951" s="17"/>
      <c r="K951" s="50"/>
      <c r="P951" s="17"/>
    </row>
    <row r="952" spans="6:16">
      <c r="F952" s="13"/>
      <c r="G952" s="50"/>
      <c r="I952" s="17"/>
      <c r="K952" s="50"/>
      <c r="P952" s="17"/>
    </row>
    <row r="953" spans="6:16">
      <c r="F953" s="13"/>
      <c r="G953" s="50"/>
      <c r="I953" s="17"/>
      <c r="K953" s="50"/>
      <c r="P953" s="17"/>
    </row>
    <row r="954" spans="6:16">
      <c r="F954" s="13"/>
      <c r="G954" s="50"/>
      <c r="I954" s="17"/>
      <c r="K954" s="50"/>
      <c r="P954" s="17"/>
    </row>
    <row r="955" spans="6:16">
      <c r="F955" s="13"/>
      <c r="G955" s="50"/>
      <c r="I955" s="17"/>
      <c r="K955" s="50"/>
      <c r="P955" s="17"/>
    </row>
    <row r="956" spans="6:16">
      <c r="F956" s="13"/>
      <c r="G956" s="50"/>
      <c r="I956" s="17"/>
      <c r="K956" s="50"/>
      <c r="P956" s="17"/>
    </row>
    <row r="957" spans="6:16">
      <c r="F957" s="13"/>
      <c r="G957" s="50"/>
      <c r="I957" s="17"/>
      <c r="K957" s="50"/>
      <c r="P957" s="17"/>
    </row>
    <row r="958" spans="6:16">
      <c r="F958" s="13"/>
      <c r="G958" s="50"/>
      <c r="I958" s="17"/>
      <c r="K958" s="50"/>
      <c r="P958" s="17"/>
    </row>
    <row r="959" spans="6:16">
      <c r="F959" s="13"/>
      <c r="G959" s="50"/>
      <c r="I959" s="17"/>
      <c r="K959" s="50"/>
      <c r="P959" s="17"/>
    </row>
    <row r="960" spans="6:16">
      <c r="F960" s="13"/>
      <c r="G960" s="50"/>
      <c r="I960" s="17"/>
      <c r="K960" s="50"/>
      <c r="P960" s="17"/>
    </row>
    <row r="961" spans="6:16">
      <c r="F961" s="13"/>
      <c r="G961" s="50"/>
      <c r="I961" s="17"/>
      <c r="K961" s="50"/>
      <c r="P961" s="17"/>
    </row>
    <row r="962" spans="6:16">
      <c r="F962" s="13"/>
      <c r="G962" s="50"/>
      <c r="I962" s="17"/>
      <c r="K962" s="50"/>
      <c r="P962" s="17"/>
    </row>
    <row r="963" spans="6:16">
      <c r="F963" s="13"/>
      <c r="G963" s="50"/>
      <c r="I963" s="17"/>
      <c r="K963" s="50"/>
      <c r="P963" s="17"/>
    </row>
    <row r="964" spans="6:16">
      <c r="F964" s="13"/>
      <c r="G964" s="50"/>
      <c r="I964" s="17"/>
      <c r="K964" s="50"/>
      <c r="P964" s="17"/>
    </row>
    <row r="965" spans="6:16">
      <c r="F965" s="13"/>
      <c r="G965" s="50"/>
      <c r="I965" s="17"/>
      <c r="K965" s="50"/>
      <c r="P965" s="17"/>
    </row>
    <row r="966" spans="6:16">
      <c r="F966" s="13"/>
      <c r="G966" s="50"/>
      <c r="I966" s="17"/>
      <c r="K966" s="50"/>
      <c r="P966" s="17"/>
    </row>
    <row r="967" spans="6:16">
      <c r="F967" s="13"/>
      <c r="G967" s="50"/>
      <c r="I967" s="17"/>
      <c r="K967" s="50"/>
      <c r="P967" s="17"/>
    </row>
    <row r="968" spans="6:16">
      <c r="F968" s="13"/>
      <c r="G968" s="50"/>
      <c r="I968" s="17"/>
      <c r="K968" s="50"/>
      <c r="P968" s="17"/>
    </row>
    <row r="969" spans="6:16">
      <c r="F969" s="13"/>
      <c r="G969" s="50"/>
      <c r="I969" s="17"/>
      <c r="K969" s="50"/>
      <c r="P969" s="17"/>
    </row>
    <row r="970" spans="6:16">
      <c r="F970" s="13"/>
      <c r="G970" s="50"/>
      <c r="I970" s="17"/>
      <c r="K970" s="50"/>
      <c r="P970" s="17"/>
    </row>
    <row r="971" spans="6:16">
      <c r="F971" s="13"/>
      <c r="G971" s="50"/>
      <c r="I971" s="17"/>
      <c r="K971" s="50"/>
      <c r="P971" s="17"/>
    </row>
    <row r="972" spans="6:16">
      <c r="F972" s="13"/>
      <c r="G972" s="50"/>
      <c r="I972" s="17"/>
      <c r="K972" s="50"/>
      <c r="P972" s="17"/>
    </row>
    <row r="973" spans="6:16">
      <c r="F973" s="13"/>
      <c r="G973" s="50"/>
      <c r="I973" s="17"/>
      <c r="K973" s="50"/>
      <c r="P973" s="17"/>
    </row>
    <row r="974" spans="6:16">
      <c r="F974" s="13"/>
      <c r="G974" s="50"/>
      <c r="I974" s="17"/>
      <c r="K974" s="50"/>
      <c r="P974" s="17"/>
    </row>
    <row r="975" spans="6:16">
      <c r="F975" s="13"/>
      <c r="G975" s="50"/>
      <c r="I975" s="17"/>
      <c r="K975" s="50"/>
      <c r="P975" s="17"/>
    </row>
    <row r="976" spans="6:16">
      <c r="F976" s="13"/>
      <c r="G976" s="50"/>
      <c r="I976" s="17"/>
      <c r="K976" s="50"/>
      <c r="P976" s="17"/>
    </row>
    <row r="977" spans="6:16">
      <c r="F977" s="13"/>
      <c r="G977" s="50"/>
      <c r="I977" s="17"/>
      <c r="K977" s="50"/>
      <c r="P977" s="17"/>
    </row>
    <row r="978" spans="6:16">
      <c r="F978" s="13"/>
      <c r="G978" s="50"/>
      <c r="I978" s="17"/>
      <c r="K978" s="50"/>
      <c r="P978" s="17"/>
    </row>
    <row r="979" spans="6:16">
      <c r="F979" s="13"/>
      <c r="G979" s="50"/>
      <c r="I979" s="17"/>
      <c r="K979" s="50"/>
      <c r="P979" s="17"/>
    </row>
    <row r="980" spans="6:16">
      <c r="F980" s="13"/>
      <c r="G980" s="50"/>
      <c r="I980" s="17"/>
      <c r="K980" s="50"/>
      <c r="P980" s="17"/>
    </row>
    <row r="981" spans="6:16">
      <c r="F981" s="13"/>
      <c r="G981" s="50"/>
      <c r="I981" s="17"/>
      <c r="K981" s="50"/>
      <c r="P981" s="17"/>
    </row>
    <row r="982" spans="6:16">
      <c r="F982" s="13"/>
      <c r="G982" s="50"/>
      <c r="I982" s="17"/>
      <c r="K982" s="50"/>
      <c r="P982" s="17"/>
    </row>
    <row r="983" spans="6:16">
      <c r="F983" s="13"/>
      <c r="G983" s="50"/>
      <c r="I983" s="17"/>
      <c r="K983" s="50"/>
      <c r="P983" s="17"/>
    </row>
    <row r="984" spans="6:16">
      <c r="F984" s="13"/>
      <c r="G984" s="50"/>
      <c r="I984" s="17"/>
      <c r="K984" s="50"/>
      <c r="P984" s="17"/>
    </row>
    <row r="985" spans="6:16">
      <c r="F985" s="13"/>
      <c r="G985" s="50"/>
      <c r="I985" s="17"/>
      <c r="K985" s="50"/>
      <c r="P985" s="17"/>
    </row>
    <row r="986" spans="6:16">
      <c r="F986" s="13"/>
      <c r="G986" s="50"/>
      <c r="I986" s="17"/>
      <c r="K986" s="50"/>
      <c r="P986" s="17"/>
    </row>
    <row r="987" spans="6:16">
      <c r="F987" s="13"/>
      <c r="G987" s="50"/>
      <c r="I987" s="17"/>
      <c r="K987" s="50"/>
      <c r="P987" s="17"/>
    </row>
    <row r="988" spans="6:16">
      <c r="F988" s="13"/>
      <c r="G988" s="50"/>
      <c r="I988" s="17"/>
      <c r="K988" s="50"/>
      <c r="P988" s="17"/>
    </row>
    <row r="989" spans="6:16">
      <c r="F989" s="13"/>
      <c r="G989" s="50"/>
      <c r="I989" s="17"/>
      <c r="K989" s="50"/>
      <c r="P989" s="17"/>
    </row>
    <row r="990" spans="6:16">
      <c r="F990" s="13"/>
      <c r="G990" s="50"/>
      <c r="I990" s="17"/>
      <c r="K990" s="50"/>
      <c r="P990" s="17"/>
    </row>
    <row r="991" spans="6:16">
      <c r="F991" s="13"/>
      <c r="G991" s="50"/>
      <c r="I991" s="17"/>
      <c r="K991" s="50"/>
      <c r="P991" s="17"/>
    </row>
    <row r="992" spans="6:16">
      <c r="F992" s="13"/>
      <c r="G992" s="50"/>
      <c r="I992" s="17"/>
      <c r="K992" s="50"/>
      <c r="P992" s="17"/>
    </row>
    <row r="993" spans="6:16">
      <c r="F993" s="13"/>
      <c r="G993" s="50"/>
      <c r="I993" s="17"/>
      <c r="K993" s="50"/>
      <c r="P993" s="17"/>
    </row>
    <row r="994" spans="6:16">
      <c r="F994" s="13"/>
      <c r="G994" s="50"/>
      <c r="I994" s="17"/>
      <c r="K994" s="50"/>
      <c r="P994" s="17"/>
    </row>
    <row r="995" spans="6:16">
      <c r="F995" s="13"/>
      <c r="G995" s="50"/>
      <c r="I995" s="17"/>
      <c r="K995" s="50"/>
      <c r="P995" s="17"/>
    </row>
    <row r="996" spans="6:16">
      <c r="F996" s="13"/>
      <c r="G996" s="50"/>
      <c r="I996" s="17"/>
      <c r="K996" s="50"/>
      <c r="P996" s="17"/>
    </row>
    <row r="997" spans="6:16">
      <c r="F997" s="13"/>
      <c r="G997" s="50"/>
      <c r="I997" s="17"/>
      <c r="K997" s="50"/>
      <c r="P997" s="17"/>
    </row>
    <row r="998" spans="6:16">
      <c r="F998" s="13"/>
      <c r="G998" s="50"/>
      <c r="I998" s="17"/>
      <c r="K998" s="50"/>
      <c r="P998" s="17"/>
    </row>
    <row r="999" spans="6:16">
      <c r="F999" s="13"/>
      <c r="G999" s="50"/>
      <c r="I999" s="17"/>
      <c r="K999" s="50"/>
      <c r="P999" s="17"/>
    </row>
    <row r="1000" spans="6:16">
      <c r="F1000" s="13"/>
      <c r="G1000" s="50"/>
      <c r="I1000" s="17"/>
      <c r="K1000" s="50"/>
      <c r="P1000" s="17"/>
    </row>
    <row r="1001" spans="6:16">
      <c r="F1001" s="13"/>
      <c r="G1001" s="50"/>
      <c r="I1001" s="17"/>
      <c r="K1001" s="50"/>
      <c r="P1001" s="17"/>
    </row>
    <row r="1002" spans="6:16">
      <c r="F1002" s="13"/>
      <c r="G1002" s="50"/>
      <c r="I1002" s="17"/>
      <c r="K1002" s="50"/>
      <c r="P1002" s="17"/>
    </row>
    <row r="1003" spans="6:16">
      <c r="F1003" s="13"/>
      <c r="G1003" s="50"/>
      <c r="I1003" s="17"/>
      <c r="K1003" s="50"/>
      <c r="P1003" s="17"/>
    </row>
    <row r="1004" spans="6:16">
      <c r="F1004" s="13"/>
      <c r="G1004" s="50"/>
      <c r="I1004" s="17"/>
      <c r="K1004" s="50"/>
      <c r="P1004" s="17"/>
    </row>
    <row r="1005" spans="6:16">
      <c r="F1005" s="13"/>
      <c r="G1005" s="50"/>
      <c r="I1005" s="17"/>
      <c r="K1005" s="50"/>
      <c r="P1005" s="17"/>
    </row>
    <row r="1006" spans="6:16">
      <c r="F1006" s="13"/>
      <c r="G1006" s="50"/>
      <c r="I1006" s="17"/>
      <c r="K1006" s="50"/>
      <c r="P1006" s="17"/>
    </row>
    <row r="1007" spans="6:16">
      <c r="F1007" s="13"/>
      <c r="G1007" s="50"/>
      <c r="I1007" s="17"/>
      <c r="K1007" s="50"/>
      <c r="P1007" s="17"/>
    </row>
    <row r="1008" spans="6:16">
      <c r="F1008" s="13"/>
      <c r="G1008" s="50"/>
      <c r="I1008" s="17"/>
      <c r="K1008" s="50"/>
      <c r="P1008" s="17"/>
    </row>
    <row r="1009" spans="6:16">
      <c r="F1009" s="13"/>
      <c r="G1009" s="50"/>
      <c r="I1009" s="17"/>
      <c r="K1009" s="50"/>
      <c r="P1009" s="17"/>
    </row>
    <row r="1010" spans="6:16">
      <c r="F1010" s="13"/>
      <c r="G1010" s="50"/>
      <c r="I1010" s="17"/>
      <c r="K1010" s="50"/>
      <c r="P1010" s="17"/>
    </row>
    <row r="1011" spans="6:16">
      <c r="F1011" s="13"/>
      <c r="G1011" s="50"/>
      <c r="I1011" s="17"/>
      <c r="K1011" s="50"/>
      <c r="P1011" s="17"/>
    </row>
    <row r="1012" spans="6:16">
      <c r="F1012" s="13"/>
      <c r="G1012" s="50"/>
      <c r="I1012" s="17"/>
      <c r="K1012" s="50"/>
      <c r="P1012" s="17"/>
    </row>
    <row r="1013" spans="6:16">
      <c r="F1013" s="13"/>
      <c r="G1013" s="50"/>
      <c r="I1013" s="17"/>
      <c r="K1013" s="50"/>
      <c r="P1013" s="17"/>
    </row>
    <row r="1014" spans="6:16">
      <c r="F1014" s="13"/>
      <c r="G1014" s="50"/>
      <c r="I1014" s="17"/>
      <c r="K1014" s="50"/>
      <c r="P1014" s="17"/>
    </row>
    <row r="1015" spans="6:16">
      <c r="F1015" s="13"/>
      <c r="G1015" s="50"/>
      <c r="I1015" s="17"/>
      <c r="K1015" s="50"/>
      <c r="P1015" s="17"/>
    </row>
    <row r="1016" spans="6:16">
      <c r="F1016" s="13"/>
      <c r="G1016" s="50"/>
      <c r="I1016" s="17"/>
      <c r="K1016" s="50"/>
      <c r="P1016" s="17"/>
    </row>
    <row r="1017" spans="6:16">
      <c r="F1017" s="13"/>
      <c r="G1017" s="50"/>
      <c r="I1017" s="17"/>
      <c r="K1017" s="50"/>
      <c r="P1017" s="17"/>
    </row>
    <row r="1018" spans="6:16">
      <c r="F1018" s="13"/>
      <c r="G1018" s="50"/>
      <c r="I1018" s="17"/>
      <c r="K1018" s="50"/>
      <c r="P1018" s="17"/>
    </row>
    <row r="1019" spans="6:16">
      <c r="F1019" s="13"/>
      <c r="G1019" s="50"/>
      <c r="I1019" s="17"/>
      <c r="K1019" s="50"/>
      <c r="P1019" s="17"/>
    </row>
    <row r="1020" spans="6:16">
      <c r="F1020" s="13"/>
      <c r="G1020" s="50"/>
      <c r="I1020" s="17"/>
      <c r="K1020" s="50"/>
      <c r="P1020" s="17"/>
    </row>
    <row r="1021" spans="6:16">
      <c r="F1021" s="13"/>
      <c r="G1021" s="50"/>
      <c r="I1021" s="17"/>
      <c r="K1021" s="50"/>
      <c r="P1021" s="17"/>
    </row>
    <row r="1022" spans="6:16">
      <c r="F1022" s="13"/>
      <c r="G1022" s="50"/>
      <c r="I1022" s="17"/>
      <c r="K1022" s="50"/>
      <c r="P1022" s="17"/>
    </row>
    <row r="1023" spans="6:16">
      <c r="F1023" s="13"/>
      <c r="G1023" s="50"/>
      <c r="I1023" s="17"/>
      <c r="K1023" s="50"/>
      <c r="P1023" s="17"/>
    </row>
    <row r="1024" spans="6:16">
      <c r="F1024" s="13"/>
      <c r="G1024" s="50"/>
      <c r="I1024" s="17"/>
      <c r="K1024" s="50"/>
      <c r="P1024" s="17"/>
    </row>
    <row r="1025" spans="6:16">
      <c r="F1025" s="13"/>
      <c r="G1025" s="50"/>
      <c r="I1025" s="17"/>
      <c r="K1025" s="50"/>
      <c r="P1025" s="17"/>
    </row>
    <row r="1026" spans="6:16">
      <c r="F1026" s="13"/>
      <c r="G1026" s="50"/>
      <c r="I1026" s="17"/>
      <c r="K1026" s="50"/>
      <c r="P1026" s="17"/>
    </row>
    <row r="1027" spans="6:16">
      <c r="F1027" s="13"/>
      <c r="G1027" s="50"/>
      <c r="I1027" s="17"/>
      <c r="K1027" s="50"/>
      <c r="P1027" s="17"/>
    </row>
    <row r="1028" spans="6:16">
      <c r="F1028" s="13"/>
      <c r="G1028" s="50"/>
      <c r="I1028" s="17"/>
      <c r="K1028" s="50"/>
      <c r="P1028" s="17"/>
    </row>
    <row r="1029" spans="6:16">
      <c r="F1029" s="13"/>
      <c r="G1029" s="50"/>
      <c r="I1029" s="17"/>
      <c r="K1029" s="50"/>
      <c r="P1029" s="17"/>
    </row>
    <row r="1030" spans="6:16">
      <c r="F1030" s="13"/>
      <c r="G1030" s="50"/>
      <c r="I1030" s="17"/>
      <c r="K1030" s="50"/>
      <c r="P1030" s="17"/>
    </row>
    <row r="1031" spans="6:16">
      <c r="F1031" s="13"/>
      <c r="G1031" s="50"/>
      <c r="I1031" s="17"/>
      <c r="K1031" s="50"/>
      <c r="P1031" s="17"/>
    </row>
    <row r="1032" spans="6:16">
      <c r="F1032" s="13"/>
      <c r="G1032" s="50"/>
      <c r="I1032" s="17"/>
      <c r="K1032" s="50"/>
      <c r="P1032" s="17"/>
    </row>
    <row r="1033" spans="6:16">
      <c r="F1033" s="13"/>
      <c r="G1033" s="50"/>
      <c r="I1033" s="17"/>
      <c r="K1033" s="50"/>
      <c r="P1033" s="17"/>
    </row>
    <row r="1034" spans="6:16">
      <c r="F1034" s="13"/>
      <c r="G1034" s="50"/>
      <c r="I1034" s="17"/>
      <c r="K1034" s="50"/>
      <c r="P1034" s="17"/>
    </row>
    <row r="1035" spans="6:16">
      <c r="F1035" s="13"/>
      <c r="G1035" s="50"/>
      <c r="I1035" s="17"/>
      <c r="K1035" s="50"/>
      <c r="P1035" s="17"/>
    </row>
    <row r="1036" spans="6:16">
      <c r="F1036" s="13"/>
      <c r="G1036" s="50"/>
      <c r="I1036" s="17"/>
      <c r="K1036" s="50"/>
      <c r="P1036" s="17"/>
    </row>
    <row r="1037" spans="6:16">
      <c r="F1037" s="13"/>
      <c r="G1037" s="50"/>
      <c r="I1037" s="17"/>
      <c r="K1037" s="50"/>
      <c r="P1037" s="17"/>
    </row>
    <row r="1038" spans="6:16">
      <c r="F1038" s="13"/>
      <c r="G1038" s="50"/>
      <c r="I1038" s="17"/>
      <c r="K1038" s="50"/>
      <c r="P1038" s="17"/>
    </row>
    <row r="1039" spans="6:16">
      <c r="F1039" s="13"/>
      <c r="G1039" s="50"/>
      <c r="I1039" s="17"/>
      <c r="K1039" s="50"/>
      <c r="P1039" s="17"/>
    </row>
    <row r="1040" spans="6:16">
      <c r="F1040" s="13"/>
      <c r="G1040" s="50"/>
      <c r="I1040" s="17"/>
      <c r="K1040" s="50"/>
      <c r="P1040" s="17"/>
    </row>
    <row r="1041" spans="6:16">
      <c r="F1041" s="13"/>
      <c r="G1041" s="50"/>
      <c r="I1041" s="17"/>
      <c r="K1041" s="50"/>
      <c r="P1041" s="17"/>
    </row>
    <row r="1042" spans="6:16">
      <c r="F1042" s="13"/>
      <c r="G1042" s="50"/>
      <c r="I1042" s="17"/>
      <c r="K1042" s="50"/>
      <c r="P1042" s="17"/>
    </row>
    <row r="1043" spans="6:16">
      <c r="F1043" s="13"/>
      <c r="G1043" s="50"/>
      <c r="I1043" s="17"/>
      <c r="K1043" s="50"/>
      <c r="P1043" s="17"/>
    </row>
    <row r="1044" spans="6:16">
      <c r="F1044" s="13"/>
      <c r="G1044" s="50"/>
      <c r="I1044" s="17"/>
      <c r="K1044" s="50"/>
      <c r="P1044" s="17"/>
    </row>
    <row r="1045" spans="6:16">
      <c r="F1045" s="13"/>
      <c r="G1045" s="50"/>
      <c r="I1045" s="17"/>
      <c r="K1045" s="50"/>
      <c r="P1045" s="17"/>
    </row>
    <row r="1046" spans="6:16">
      <c r="F1046" s="13"/>
      <c r="G1046" s="50"/>
      <c r="I1046" s="17"/>
      <c r="K1046" s="50"/>
      <c r="P1046" s="17"/>
    </row>
    <row r="1047" spans="6:16">
      <c r="F1047" s="13"/>
      <c r="G1047" s="50"/>
      <c r="I1047" s="17"/>
      <c r="K1047" s="50"/>
      <c r="P1047" s="17"/>
    </row>
    <row r="1048" spans="6:16">
      <c r="F1048" s="13"/>
      <c r="G1048" s="50"/>
      <c r="I1048" s="17"/>
      <c r="K1048" s="50"/>
      <c r="P1048" s="17"/>
    </row>
    <row r="1049" spans="6:16">
      <c r="F1049" s="13"/>
      <c r="G1049" s="50"/>
      <c r="I1049" s="17"/>
      <c r="K1049" s="50"/>
      <c r="P1049" s="17"/>
    </row>
    <row r="1050" spans="6:16">
      <c r="F1050" s="13"/>
      <c r="G1050" s="50"/>
      <c r="I1050" s="17"/>
      <c r="K1050" s="50"/>
      <c r="P1050" s="17"/>
    </row>
    <row r="1051" spans="6:16">
      <c r="F1051" s="13"/>
      <c r="G1051" s="50"/>
      <c r="I1051" s="17"/>
      <c r="K1051" s="50"/>
      <c r="P1051" s="17"/>
    </row>
    <row r="1052" spans="6:16">
      <c r="F1052" s="13"/>
      <c r="G1052" s="50"/>
      <c r="I1052" s="17"/>
      <c r="K1052" s="50"/>
      <c r="P1052" s="17"/>
    </row>
    <row r="1053" spans="6:16">
      <c r="F1053" s="13"/>
      <c r="G1053" s="50"/>
      <c r="I1053" s="17"/>
      <c r="K1053" s="50"/>
      <c r="P1053" s="17"/>
    </row>
    <row r="1054" spans="6:16">
      <c r="F1054" s="13"/>
      <c r="G1054" s="50"/>
      <c r="I1054" s="17"/>
      <c r="K1054" s="50"/>
      <c r="P1054" s="17"/>
    </row>
    <row r="1055" spans="6:16">
      <c r="F1055" s="13"/>
      <c r="G1055" s="50"/>
      <c r="I1055" s="17"/>
      <c r="K1055" s="50"/>
      <c r="P1055" s="17"/>
    </row>
    <row r="1056" spans="6:16">
      <c r="F1056" s="13"/>
      <c r="G1056" s="50"/>
      <c r="I1056" s="17"/>
      <c r="K1056" s="50"/>
      <c r="P1056" s="17"/>
    </row>
    <row r="1057" spans="6:16">
      <c r="F1057" s="13"/>
      <c r="G1057" s="50"/>
      <c r="I1057" s="17"/>
      <c r="K1057" s="50"/>
      <c r="P1057" s="17"/>
    </row>
    <row r="1058" spans="6:16">
      <c r="F1058" s="13"/>
      <c r="G1058" s="50"/>
      <c r="I1058" s="17"/>
      <c r="K1058" s="50"/>
      <c r="P1058" s="17"/>
    </row>
    <row r="1059" spans="6:16">
      <c r="F1059" s="13"/>
      <c r="G1059" s="50"/>
      <c r="I1059" s="17"/>
      <c r="K1059" s="50"/>
      <c r="P1059" s="17"/>
    </row>
    <row r="1060" spans="6:16">
      <c r="F1060" s="13"/>
      <c r="G1060" s="50"/>
      <c r="I1060" s="17"/>
      <c r="K1060" s="50"/>
      <c r="P1060" s="17"/>
    </row>
    <row r="1061" spans="6:16">
      <c r="F1061" s="13"/>
      <c r="G1061" s="50"/>
      <c r="I1061" s="17"/>
      <c r="K1061" s="50"/>
      <c r="P1061" s="17"/>
    </row>
    <row r="1062" spans="6:16">
      <c r="F1062" s="13"/>
      <c r="G1062" s="50"/>
      <c r="I1062" s="17"/>
      <c r="K1062" s="50"/>
      <c r="P1062" s="17"/>
    </row>
    <row r="1063" spans="6:16">
      <c r="F1063" s="13"/>
      <c r="G1063" s="50"/>
      <c r="I1063" s="17"/>
      <c r="K1063" s="50"/>
      <c r="P1063" s="17"/>
    </row>
    <row r="1064" spans="6:16">
      <c r="F1064" s="13"/>
      <c r="G1064" s="50"/>
      <c r="I1064" s="17"/>
      <c r="K1064" s="50"/>
      <c r="P1064" s="17"/>
    </row>
    <row r="1065" spans="6:16">
      <c r="F1065" s="13"/>
      <c r="G1065" s="50"/>
      <c r="I1065" s="17"/>
      <c r="K1065" s="50"/>
      <c r="P1065" s="17"/>
    </row>
    <row r="1066" spans="6:16">
      <c r="F1066" s="13"/>
      <c r="G1066" s="50"/>
      <c r="I1066" s="17"/>
      <c r="K1066" s="50"/>
      <c r="P1066" s="17"/>
    </row>
    <row r="1067" spans="6:16">
      <c r="F1067" s="13"/>
      <c r="G1067" s="50"/>
      <c r="I1067" s="17"/>
      <c r="K1067" s="50"/>
      <c r="P1067" s="17"/>
    </row>
    <row r="1068" spans="6:16">
      <c r="F1068" s="13"/>
      <c r="G1068" s="50"/>
      <c r="I1068" s="17"/>
      <c r="K1068" s="50"/>
      <c r="P1068" s="17"/>
    </row>
    <row r="1069" spans="6:16">
      <c r="F1069" s="13"/>
      <c r="G1069" s="50"/>
      <c r="I1069" s="17"/>
      <c r="K1069" s="50"/>
      <c r="P1069" s="17"/>
    </row>
    <row r="1070" spans="6:16">
      <c r="F1070" s="13"/>
      <c r="G1070" s="50"/>
      <c r="I1070" s="17"/>
      <c r="K1070" s="50"/>
      <c r="P1070" s="17"/>
    </row>
    <row r="1071" spans="6:16">
      <c r="F1071" s="13"/>
      <c r="G1071" s="50"/>
      <c r="I1071" s="17"/>
      <c r="K1071" s="50"/>
      <c r="P1071" s="17"/>
    </row>
    <row r="1072" spans="6:16">
      <c r="F1072" s="13"/>
      <c r="G1072" s="50"/>
      <c r="I1072" s="17"/>
      <c r="K1072" s="50"/>
      <c r="P1072" s="17"/>
    </row>
    <row r="1073" spans="6:16">
      <c r="F1073" s="13"/>
      <c r="G1073" s="50"/>
      <c r="I1073" s="17"/>
      <c r="K1073" s="50"/>
      <c r="P1073" s="17"/>
    </row>
    <row r="1074" spans="6:16">
      <c r="F1074" s="13"/>
      <c r="G1074" s="50"/>
      <c r="I1074" s="17"/>
      <c r="K1074" s="50"/>
      <c r="P1074" s="17"/>
    </row>
    <row r="1075" spans="6:16">
      <c r="F1075" s="13"/>
      <c r="G1075" s="50"/>
      <c r="I1075" s="17"/>
      <c r="K1075" s="50"/>
      <c r="P1075" s="17"/>
    </row>
    <row r="1076" spans="6:16">
      <c r="F1076" s="13"/>
      <c r="G1076" s="50"/>
      <c r="I1076" s="17"/>
      <c r="K1076" s="50"/>
      <c r="P1076" s="17"/>
    </row>
    <row r="1077" spans="6:16">
      <c r="F1077" s="13"/>
      <c r="G1077" s="50"/>
      <c r="I1077" s="17"/>
      <c r="K1077" s="50"/>
      <c r="P1077" s="17"/>
    </row>
    <row r="1078" spans="6:16">
      <c r="F1078" s="13"/>
      <c r="G1078" s="50"/>
      <c r="I1078" s="17"/>
      <c r="K1078" s="50"/>
      <c r="P1078" s="17"/>
    </row>
    <row r="1079" spans="6:16">
      <c r="F1079" s="13"/>
      <c r="G1079" s="50"/>
      <c r="I1079" s="17"/>
      <c r="K1079" s="50"/>
      <c r="P1079" s="17"/>
    </row>
    <row r="1080" spans="6:16">
      <c r="F1080" s="13"/>
      <c r="G1080" s="50"/>
      <c r="I1080" s="17"/>
      <c r="K1080" s="50"/>
      <c r="P1080" s="17"/>
    </row>
    <row r="1081" spans="6:16">
      <c r="F1081" s="13"/>
      <c r="G1081" s="50"/>
      <c r="I1081" s="17"/>
      <c r="K1081" s="50"/>
      <c r="P1081" s="17"/>
    </row>
    <row r="1082" spans="6:16">
      <c r="F1082" s="13"/>
      <c r="G1082" s="50"/>
      <c r="I1082" s="17"/>
      <c r="K1082" s="50"/>
      <c r="P1082" s="17"/>
    </row>
    <row r="1083" spans="6:16">
      <c r="F1083" s="13"/>
      <c r="G1083" s="50"/>
      <c r="I1083" s="17"/>
      <c r="K1083" s="50"/>
      <c r="P1083" s="17"/>
    </row>
    <row r="1084" spans="6:16">
      <c r="F1084" s="13"/>
      <c r="G1084" s="50"/>
      <c r="I1084" s="17"/>
      <c r="K1084" s="50"/>
      <c r="P1084" s="17"/>
    </row>
    <row r="1085" spans="6:16">
      <c r="F1085" s="13"/>
      <c r="G1085" s="50"/>
      <c r="I1085" s="17"/>
      <c r="K1085" s="50"/>
      <c r="P1085" s="17"/>
    </row>
    <row r="1086" spans="6:16">
      <c r="F1086" s="13"/>
      <c r="G1086" s="50"/>
      <c r="I1086" s="17"/>
      <c r="K1086" s="50"/>
      <c r="P1086" s="17"/>
    </row>
    <row r="1087" spans="6:16">
      <c r="F1087" s="13"/>
      <c r="G1087" s="50"/>
      <c r="I1087" s="17"/>
      <c r="K1087" s="50"/>
      <c r="P1087" s="17"/>
    </row>
    <row r="1088" spans="6:16">
      <c r="F1088" s="13"/>
      <c r="G1088" s="50"/>
      <c r="I1088" s="17"/>
      <c r="K1088" s="50"/>
      <c r="P1088" s="17"/>
    </row>
    <row r="1089" spans="6:16">
      <c r="F1089" s="13"/>
      <c r="G1089" s="50"/>
      <c r="I1089" s="17"/>
      <c r="K1089" s="50"/>
      <c r="P1089" s="17"/>
    </row>
    <row r="1090" spans="6:16">
      <c r="F1090" s="13"/>
      <c r="G1090" s="50"/>
      <c r="I1090" s="17"/>
      <c r="K1090" s="50"/>
      <c r="P1090" s="17"/>
    </row>
    <row r="1091" spans="6:16">
      <c r="F1091" s="13"/>
      <c r="G1091" s="50"/>
      <c r="I1091" s="17"/>
      <c r="K1091" s="50"/>
      <c r="P1091" s="17"/>
    </row>
    <row r="1092" spans="6:16">
      <c r="F1092" s="13"/>
      <c r="G1092" s="50"/>
      <c r="I1092" s="17"/>
      <c r="K1092" s="50"/>
      <c r="P1092" s="17"/>
    </row>
    <row r="1093" spans="6:16">
      <c r="F1093" s="13"/>
      <c r="G1093" s="50"/>
      <c r="I1093" s="17"/>
      <c r="K1093" s="50"/>
      <c r="P1093" s="17"/>
    </row>
    <row r="1094" spans="6:16">
      <c r="F1094" s="13"/>
      <c r="G1094" s="50"/>
      <c r="I1094" s="17"/>
      <c r="K1094" s="50"/>
      <c r="P1094" s="17"/>
    </row>
    <row r="1095" spans="6:16">
      <c r="F1095" s="13"/>
      <c r="G1095" s="50"/>
      <c r="I1095" s="17"/>
      <c r="K1095" s="50"/>
      <c r="P1095" s="17"/>
    </row>
    <row r="1096" spans="6:16">
      <c r="F1096" s="13"/>
      <c r="G1096" s="50"/>
      <c r="I1096" s="17"/>
      <c r="K1096" s="50"/>
      <c r="P1096" s="17"/>
    </row>
    <row r="1097" spans="6:16">
      <c r="F1097" s="13"/>
      <c r="G1097" s="50"/>
      <c r="I1097" s="17"/>
      <c r="K1097" s="50"/>
      <c r="P1097" s="17"/>
    </row>
    <row r="1098" spans="6:16">
      <c r="F1098" s="13"/>
      <c r="G1098" s="50"/>
      <c r="I1098" s="17"/>
      <c r="K1098" s="50"/>
      <c r="P1098" s="17"/>
    </row>
    <row r="1099" spans="6:16">
      <c r="F1099" s="13"/>
      <c r="G1099" s="50"/>
      <c r="I1099" s="17"/>
      <c r="K1099" s="50"/>
      <c r="P1099" s="17"/>
    </row>
    <row r="1100" spans="6:16">
      <c r="F1100" s="13"/>
      <c r="G1100" s="50"/>
      <c r="I1100" s="17"/>
      <c r="K1100" s="50"/>
      <c r="P1100" s="17"/>
    </row>
    <row r="1101" spans="6:16">
      <c r="F1101" s="13"/>
      <c r="G1101" s="50"/>
      <c r="I1101" s="17"/>
      <c r="K1101" s="50"/>
      <c r="P1101" s="17"/>
    </row>
    <row r="1102" spans="6:16">
      <c r="F1102" s="13"/>
      <c r="G1102" s="50"/>
      <c r="I1102" s="17"/>
      <c r="K1102" s="50"/>
      <c r="P1102" s="17"/>
    </row>
    <row r="1103" spans="6:16">
      <c r="F1103" s="13"/>
      <c r="G1103" s="50"/>
      <c r="I1103" s="17"/>
      <c r="K1103" s="50"/>
      <c r="P1103" s="17"/>
    </row>
    <row r="1104" spans="6:16">
      <c r="F1104" s="13"/>
      <c r="G1104" s="50"/>
      <c r="I1104" s="17"/>
      <c r="K1104" s="50"/>
      <c r="P1104" s="17"/>
    </row>
    <row r="1105" spans="6:16">
      <c r="F1105" s="13"/>
      <c r="G1105" s="50"/>
      <c r="I1105" s="17"/>
      <c r="K1105" s="50"/>
      <c r="P1105" s="17"/>
    </row>
    <row r="1106" spans="6:16">
      <c r="F1106" s="13"/>
      <c r="G1106" s="50"/>
      <c r="I1106" s="17"/>
      <c r="K1106" s="50"/>
      <c r="P1106" s="17"/>
    </row>
    <row r="1107" spans="6:16">
      <c r="F1107" s="13"/>
      <c r="G1107" s="50"/>
      <c r="I1107" s="17"/>
      <c r="K1107" s="50"/>
      <c r="P1107" s="17"/>
    </row>
    <row r="1108" spans="6:16">
      <c r="F1108" s="13"/>
      <c r="G1108" s="50"/>
      <c r="I1108" s="17"/>
      <c r="K1108" s="50"/>
      <c r="P1108" s="17"/>
    </row>
    <row r="1109" spans="6:16">
      <c r="F1109" s="13"/>
      <c r="G1109" s="50"/>
      <c r="I1109" s="17"/>
      <c r="K1109" s="50"/>
      <c r="P1109" s="17"/>
    </row>
    <row r="1110" spans="6:16">
      <c r="F1110" s="13"/>
      <c r="G1110" s="50"/>
      <c r="I1110" s="17"/>
      <c r="K1110" s="50"/>
      <c r="P1110" s="17"/>
    </row>
    <row r="1111" spans="6:16">
      <c r="F1111" s="13"/>
      <c r="G1111" s="50"/>
      <c r="I1111" s="17"/>
      <c r="K1111" s="50"/>
      <c r="P1111" s="17"/>
    </row>
    <row r="1112" spans="6:16">
      <c r="F1112" s="13"/>
      <c r="G1112" s="50"/>
      <c r="I1112" s="17"/>
      <c r="K1112" s="50"/>
      <c r="P1112" s="17"/>
    </row>
    <row r="1113" spans="6:16">
      <c r="F1113" s="13"/>
      <c r="G1113" s="50"/>
      <c r="I1113" s="17"/>
      <c r="K1113" s="50"/>
      <c r="P1113" s="17"/>
    </row>
    <row r="1114" spans="6:16">
      <c r="F1114" s="13"/>
      <c r="G1114" s="50"/>
      <c r="I1114" s="17"/>
      <c r="K1114" s="50"/>
      <c r="P1114" s="17"/>
    </row>
    <row r="1115" spans="6:16">
      <c r="F1115" s="13"/>
      <c r="G1115" s="50"/>
      <c r="I1115" s="17"/>
      <c r="K1115" s="50"/>
      <c r="P1115" s="17"/>
    </row>
    <row r="1116" spans="6:16">
      <c r="F1116" s="13"/>
      <c r="G1116" s="50"/>
      <c r="I1116" s="17"/>
      <c r="K1116" s="50"/>
      <c r="P1116" s="17"/>
    </row>
    <row r="1117" spans="6:16">
      <c r="F1117" s="13"/>
      <c r="G1117" s="50"/>
      <c r="I1117" s="17"/>
      <c r="K1117" s="50"/>
      <c r="P1117" s="17"/>
    </row>
    <row r="1118" spans="6:16">
      <c r="F1118" s="13"/>
      <c r="G1118" s="50"/>
      <c r="I1118" s="17"/>
      <c r="K1118" s="50"/>
      <c r="P1118" s="17"/>
    </row>
    <row r="1119" spans="6:16">
      <c r="F1119" s="13"/>
      <c r="G1119" s="50"/>
      <c r="I1119" s="17"/>
      <c r="K1119" s="50"/>
      <c r="P1119" s="17"/>
    </row>
    <row r="1120" spans="6:16">
      <c r="F1120" s="13"/>
      <c r="G1120" s="50"/>
      <c r="I1120" s="17"/>
      <c r="K1120" s="50"/>
      <c r="P1120" s="17"/>
    </row>
    <row r="1121" spans="6:16">
      <c r="F1121" s="13"/>
      <c r="G1121" s="50"/>
      <c r="I1121" s="17"/>
      <c r="K1121" s="50"/>
      <c r="P1121" s="17"/>
    </row>
    <row r="1122" spans="6:16">
      <c r="F1122" s="13"/>
      <c r="G1122" s="50"/>
      <c r="I1122" s="17"/>
      <c r="K1122" s="50"/>
      <c r="P1122" s="17"/>
    </row>
    <row r="1123" spans="6:16">
      <c r="F1123" s="13"/>
      <c r="G1123" s="50"/>
      <c r="I1123" s="17"/>
      <c r="K1123" s="50"/>
      <c r="P1123" s="17"/>
    </row>
    <row r="1124" spans="6:16">
      <c r="F1124" s="13"/>
      <c r="G1124" s="50"/>
      <c r="I1124" s="17"/>
      <c r="K1124" s="50"/>
      <c r="P1124" s="17"/>
    </row>
    <row r="1125" spans="6:16">
      <c r="F1125" s="13"/>
      <c r="G1125" s="50"/>
      <c r="I1125" s="17"/>
      <c r="K1125" s="50"/>
      <c r="P1125" s="17"/>
    </row>
    <row r="1126" spans="6:16">
      <c r="F1126" s="13"/>
      <c r="G1126" s="50"/>
      <c r="I1126" s="17"/>
      <c r="K1126" s="50"/>
      <c r="P1126" s="17"/>
    </row>
    <row r="1127" spans="6:16">
      <c r="F1127" s="13"/>
      <c r="G1127" s="50"/>
      <c r="I1127" s="17"/>
      <c r="K1127" s="50"/>
      <c r="P1127" s="17"/>
    </row>
    <row r="1128" spans="6:16">
      <c r="F1128" s="13"/>
      <c r="G1128" s="50"/>
      <c r="I1128" s="17"/>
      <c r="K1128" s="50"/>
      <c r="P1128" s="17"/>
    </row>
    <row r="1129" spans="6:16">
      <c r="F1129" s="13"/>
      <c r="G1129" s="50"/>
      <c r="I1129" s="17"/>
      <c r="K1129" s="50"/>
      <c r="P1129" s="17"/>
    </row>
    <row r="1130" spans="6:16">
      <c r="F1130" s="13"/>
      <c r="G1130" s="50"/>
      <c r="I1130" s="17"/>
      <c r="K1130" s="50"/>
      <c r="P1130" s="17"/>
    </row>
    <row r="1131" spans="6:16">
      <c r="F1131" s="13"/>
      <c r="G1131" s="50"/>
      <c r="I1131" s="17"/>
      <c r="K1131" s="50"/>
      <c r="P1131" s="17"/>
    </row>
    <row r="1132" spans="6:16">
      <c r="F1132" s="13"/>
      <c r="G1132" s="50"/>
      <c r="I1132" s="17"/>
      <c r="K1132" s="50"/>
      <c r="P1132" s="17"/>
    </row>
    <row r="1133" spans="6:16">
      <c r="F1133" s="13"/>
      <c r="G1133" s="50"/>
      <c r="I1133" s="17"/>
      <c r="K1133" s="50"/>
      <c r="P1133" s="17"/>
    </row>
    <row r="1134" spans="6:16">
      <c r="F1134" s="13"/>
      <c r="G1134" s="50"/>
      <c r="I1134" s="17"/>
      <c r="K1134" s="50"/>
      <c r="P1134" s="17"/>
    </row>
    <row r="1135" spans="6:16">
      <c r="F1135" s="13"/>
      <c r="G1135" s="50"/>
      <c r="I1135" s="17"/>
      <c r="K1135" s="50"/>
      <c r="P1135" s="17"/>
    </row>
    <row r="1136" spans="6:16">
      <c r="F1136" s="13"/>
      <c r="G1136" s="50"/>
      <c r="I1136" s="17"/>
      <c r="K1136" s="50"/>
      <c r="P1136" s="17"/>
    </row>
    <row r="1137" spans="6:16">
      <c r="F1137" s="13"/>
      <c r="G1137" s="50"/>
      <c r="I1137" s="17"/>
      <c r="K1137" s="50"/>
      <c r="P1137" s="17"/>
    </row>
    <row r="1138" spans="6:16">
      <c r="F1138" s="13"/>
      <c r="G1138" s="50"/>
      <c r="I1138" s="17"/>
      <c r="K1138" s="50"/>
      <c r="P1138" s="17"/>
    </row>
    <row r="1139" spans="6:16">
      <c r="F1139" s="13"/>
      <c r="G1139" s="50"/>
      <c r="I1139" s="17"/>
      <c r="K1139" s="50"/>
      <c r="P1139" s="17"/>
    </row>
    <row r="1140" spans="6:16">
      <c r="F1140" s="13"/>
      <c r="G1140" s="50"/>
      <c r="I1140" s="17"/>
      <c r="K1140" s="50"/>
      <c r="P1140" s="17"/>
    </row>
    <row r="1141" spans="6:16">
      <c r="F1141" s="13"/>
      <c r="G1141" s="50"/>
      <c r="I1141" s="17"/>
      <c r="K1141" s="50"/>
      <c r="P1141" s="17"/>
    </row>
    <row r="1142" spans="6:16">
      <c r="F1142" s="13"/>
      <c r="G1142" s="50"/>
      <c r="I1142" s="17"/>
      <c r="K1142" s="50"/>
      <c r="P1142" s="17"/>
    </row>
    <row r="1143" spans="6:16">
      <c r="F1143" s="13"/>
      <c r="G1143" s="50"/>
      <c r="I1143" s="17"/>
      <c r="K1143" s="50"/>
      <c r="P1143" s="17"/>
    </row>
    <row r="1144" spans="6:16">
      <c r="F1144" s="13"/>
      <c r="G1144" s="50"/>
      <c r="I1144" s="17"/>
      <c r="K1144" s="50"/>
      <c r="P1144" s="17"/>
    </row>
    <row r="1145" spans="6:16">
      <c r="F1145" s="13"/>
      <c r="G1145" s="50"/>
      <c r="I1145" s="17"/>
      <c r="K1145" s="50"/>
      <c r="P1145" s="17"/>
    </row>
    <row r="1146" spans="6:16">
      <c r="F1146" s="13"/>
      <c r="G1146" s="50"/>
      <c r="I1146" s="17"/>
      <c r="K1146" s="50"/>
      <c r="P1146" s="17"/>
    </row>
    <row r="1147" spans="6:16">
      <c r="F1147" s="13"/>
      <c r="G1147" s="50"/>
      <c r="I1147" s="17"/>
      <c r="K1147" s="50"/>
      <c r="P1147" s="17"/>
    </row>
    <row r="1148" spans="6:16">
      <c r="F1148" s="13"/>
      <c r="G1148" s="50"/>
      <c r="I1148" s="17"/>
      <c r="K1148" s="50"/>
      <c r="P1148" s="17"/>
    </row>
    <row r="1149" spans="6:16">
      <c r="F1149" s="13"/>
      <c r="G1149" s="50"/>
      <c r="I1149" s="17"/>
      <c r="K1149" s="50"/>
      <c r="P1149" s="17"/>
    </row>
    <row r="1150" spans="6:16">
      <c r="F1150" s="13"/>
      <c r="G1150" s="50"/>
      <c r="I1150" s="17"/>
      <c r="K1150" s="50"/>
      <c r="P1150" s="17"/>
    </row>
    <row r="1151" spans="6:16">
      <c r="F1151" s="13"/>
      <c r="G1151" s="50"/>
      <c r="I1151" s="17"/>
      <c r="K1151" s="50"/>
      <c r="P1151" s="17"/>
    </row>
    <row r="1152" spans="6:16">
      <c r="F1152" s="13"/>
      <c r="G1152" s="50"/>
      <c r="I1152" s="17"/>
      <c r="K1152" s="50"/>
      <c r="P1152" s="17"/>
    </row>
    <row r="1153" spans="6:16">
      <c r="F1153" s="13"/>
      <c r="G1153" s="50"/>
      <c r="I1153" s="17"/>
      <c r="K1153" s="50"/>
      <c r="P1153" s="17"/>
    </row>
    <row r="1154" spans="6:16">
      <c r="F1154" s="13"/>
      <c r="G1154" s="50"/>
      <c r="I1154" s="17"/>
      <c r="K1154" s="50"/>
      <c r="P1154" s="17"/>
    </row>
    <row r="1155" spans="6:16">
      <c r="F1155" s="13"/>
      <c r="G1155" s="50"/>
      <c r="I1155" s="17"/>
      <c r="K1155" s="50"/>
      <c r="P1155" s="17"/>
    </row>
    <row r="1156" spans="6:16">
      <c r="F1156" s="13"/>
      <c r="G1156" s="50"/>
      <c r="I1156" s="17"/>
      <c r="K1156" s="50"/>
      <c r="P1156" s="17"/>
    </row>
    <row r="1157" spans="6:16">
      <c r="F1157" s="13"/>
      <c r="G1157" s="50"/>
      <c r="I1157" s="17"/>
      <c r="K1157" s="50"/>
      <c r="P1157" s="17"/>
    </row>
    <row r="1158" spans="6:16">
      <c r="F1158" s="13"/>
      <c r="G1158" s="50"/>
      <c r="I1158" s="17"/>
      <c r="K1158" s="50"/>
      <c r="P1158" s="17"/>
    </row>
    <row r="1159" spans="6:16">
      <c r="F1159" s="13"/>
      <c r="G1159" s="50"/>
      <c r="I1159" s="17"/>
      <c r="K1159" s="50"/>
      <c r="P1159" s="17"/>
    </row>
    <row r="1160" spans="6:16">
      <c r="F1160" s="13"/>
      <c r="G1160" s="50"/>
      <c r="I1160" s="17"/>
      <c r="K1160" s="50"/>
      <c r="P1160" s="17"/>
    </row>
    <row r="1161" spans="6:16">
      <c r="F1161" s="13"/>
      <c r="G1161" s="50"/>
      <c r="I1161" s="17"/>
      <c r="K1161" s="50"/>
      <c r="P1161" s="17"/>
    </row>
    <row r="1162" spans="6:16">
      <c r="F1162" s="13"/>
      <c r="G1162" s="50"/>
      <c r="I1162" s="17"/>
      <c r="K1162" s="50"/>
      <c r="P1162" s="17"/>
    </row>
    <row r="1163" spans="6:16">
      <c r="F1163" s="13"/>
      <c r="G1163" s="50"/>
      <c r="I1163" s="17"/>
      <c r="K1163" s="50"/>
      <c r="P1163" s="17"/>
    </row>
    <row r="1164" spans="6:16">
      <c r="F1164" s="13"/>
      <c r="G1164" s="50"/>
      <c r="I1164" s="17"/>
      <c r="K1164" s="50"/>
      <c r="P1164" s="17"/>
    </row>
    <row r="1165" spans="6:16">
      <c r="F1165" s="13"/>
      <c r="G1165" s="50"/>
      <c r="I1165" s="17"/>
      <c r="K1165" s="50"/>
      <c r="P1165" s="17"/>
    </row>
    <row r="1166" spans="6:16">
      <c r="F1166" s="13"/>
      <c r="G1166" s="50"/>
      <c r="I1166" s="17"/>
      <c r="K1166" s="50"/>
      <c r="P1166" s="17"/>
    </row>
    <row r="1167" spans="6:16">
      <c r="F1167" s="13"/>
      <c r="G1167" s="50"/>
      <c r="I1167" s="17"/>
      <c r="K1167" s="50"/>
      <c r="P1167" s="17"/>
    </row>
    <row r="1168" spans="6:16">
      <c r="F1168" s="13"/>
      <c r="G1168" s="50"/>
      <c r="I1168" s="17"/>
      <c r="K1168" s="50"/>
      <c r="P1168" s="17"/>
    </row>
    <row r="1169" spans="6:16">
      <c r="F1169" s="13"/>
      <c r="G1169" s="50"/>
      <c r="I1169" s="17"/>
      <c r="K1169" s="50"/>
      <c r="P1169" s="17"/>
    </row>
    <row r="1170" spans="6:16">
      <c r="F1170" s="13"/>
      <c r="G1170" s="50"/>
      <c r="I1170" s="17"/>
      <c r="K1170" s="50"/>
      <c r="P1170" s="17"/>
    </row>
    <row r="1171" spans="6:16">
      <c r="F1171" s="13"/>
      <c r="G1171" s="50"/>
      <c r="I1171" s="17"/>
      <c r="K1171" s="50"/>
      <c r="P1171" s="17"/>
    </row>
    <row r="1172" spans="6:16">
      <c r="F1172" s="13"/>
      <c r="G1172" s="50"/>
      <c r="I1172" s="17"/>
      <c r="K1172" s="50"/>
      <c r="P1172" s="17"/>
    </row>
    <row r="1173" spans="6:16">
      <c r="F1173" s="13"/>
      <c r="G1173" s="50"/>
      <c r="I1173" s="17"/>
      <c r="K1173" s="50"/>
      <c r="P1173" s="17"/>
    </row>
    <row r="1174" spans="6:16">
      <c r="F1174" s="13"/>
      <c r="G1174" s="50"/>
      <c r="I1174" s="17"/>
      <c r="K1174" s="50"/>
      <c r="P1174" s="17"/>
    </row>
    <row r="1175" spans="6:16">
      <c r="F1175" s="13"/>
      <c r="G1175" s="50"/>
      <c r="I1175" s="17"/>
      <c r="K1175" s="50"/>
      <c r="P1175" s="17"/>
    </row>
    <row r="1176" spans="6:16">
      <c r="F1176" s="13"/>
      <c r="G1176" s="50"/>
      <c r="I1176" s="17"/>
      <c r="K1176" s="50"/>
      <c r="P1176" s="17"/>
    </row>
    <row r="1177" spans="6:16">
      <c r="F1177" s="13"/>
      <c r="G1177" s="50"/>
      <c r="I1177" s="17"/>
      <c r="K1177" s="50"/>
      <c r="P1177" s="17"/>
    </row>
    <row r="1178" spans="6:16">
      <c r="F1178" s="13"/>
      <c r="G1178" s="50"/>
      <c r="I1178" s="17"/>
      <c r="K1178" s="50"/>
      <c r="P1178" s="17"/>
    </row>
    <row r="1179" spans="6:16">
      <c r="F1179" s="13"/>
      <c r="G1179" s="50"/>
      <c r="I1179" s="17"/>
      <c r="K1179" s="50"/>
      <c r="P1179" s="17"/>
    </row>
    <row r="1180" spans="6:16">
      <c r="F1180" s="13"/>
      <c r="G1180" s="50"/>
      <c r="I1180" s="17"/>
      <c r="K1180" s="50"/>
      <c r="P1180" s="17"/>
    </row>
    <row r="1181" spans="6:16">
      <c r="F1181" s="13"/>
      <c r="G1181" s="50"/>
      <c r="I1181" s="17"/>
      <c r="K1181" s="50"/>
      <c r="P1181" s="17"/>
    </row>
    <row r="1182" spans="6:16">
      <c r="F1182" s="13"/>
      <c r="G1182" s="50"/>
      <c r="I1182" s="17"/>
      <c r="K1182" s="50"/>
      <c r="P1182" s="17"/>
    </row>
    <row r="1183" spans="6:16">
      <c r="F1183" s="13"/>
      <c r="G1183" s="50"/>
      <c r="I1183" s="17"/>
      <c r="K1183" s="50"/>
      <c r="P1183" s="17"/>
    </row>
    <row r="1184" spans="6:16">
      <c r="F1184" s="13"/>
      <c r="G1184" s="50"/>
      <c r="I1184" s="17"/>
      <c r="K1184" s="50"/>
      <c r="P1184" s="17"/>
    </row>
    <row r="1185" spans="6:16">
      <c r="F1185" s="13"/>
      <c r="G1185" s="50"/>
      <c r="I1185" s="17"/>
      <c r="K1185" s="50"/>
      <c r="P1185" s="17"/>
    </row>
    <row r="1186" spans="6:16">
      <c r="F1186" s="13"/>
      <c r="G1186" s="50"/>
      <c r="I1186" s="17"/>
      <c r="K1186" s="50"/>
      <c r="P1186" s="17"/>
    </row>
    <row r="1187" spans="6:16">
      <c r="F1187" s="13"/>
      <c r="G1187" s="50"/>
      <c r="I1187" s="17"/>
      <c r="K1187" s="50"/>
      <c r="P1187" s="17"/>
    </row>
    <row r="1188" spans="6:16">
      <c r="F1188" s="13"/>
      <c r="G1188" s="50"/>
      <c r="I1188" s="17"/>
      <c r="K1188" s="50"/>
      <c r="P1188" s="17"/>
    </row>
    <row r="1189" spans="6:16">
      <c r="F1189" s="13"/>
      <c r="G1189" s="50"/>
      <c r="I1189" s="17"/>
      <c r="K1189" s="50"/>
      <c r="P1189" s="17"/>
    </row>
    <row r="1190" spans="6:16">
      <c r="F1190" s="13"/>
      <c r="G1190" s="50"/>
      <c r="I1190" s="17"/>
      <c r="K1190" s="50"/>
      <c r="P1190" s="17"/>
    </row>
    <row r="1191" spans="6:16">
      <c r="F1191" s="13"/>
      <c r="G1191" s="50"/>
      <c r="I1191" s="17"/>
      <c r="K1191" s="50"/>
      <c r="P1191" s="17"/>
    </row>
    <row r="1192" spans="6:16">
      <c r="F1192" s="13"/>
      <c r="G1192" s="50"/>
      <c r="I1192" s="17"/>
      <c r="K1192" s="50"/>
      <c r="P1192" s="17"/>
    </row>
    <row r="1193" spans="6:16">
      <c r="F1193" s="13"/>
      <c r="G1193" s="50"/>
      <c r="I1193" s="17"/>
      <c r="K1193" s="50"/>
      <c r="P1193" s="17"/>
    </row>
    <row r="1194" spans="6:16">
      <c r="F1194" s="13"/>
      <c r="G1194" s="50"/>
      <c r="I1194" s="17"/>
      <c r="K1194" s="50"/>
      <c r="P1194" s="17"/>
    </row>
    <row r="1195" spans="6:16">
      <c r="F1195" s="13"/>
      <c r="G1195" s="50"/>
      <c r="I1195" s="17"/>
      <c r="K1195" s="50"/>
      <c r="P1195" s="17"/>
    </row>
    <row r="1196" spans="6:16">
      <c r="F1196" s="13"/>
      <c r="G1196" s="50"/>
      <c r="I1196" s="17"/>
      <c r="K1196" s="50"/>
      <c r="P1196" s="17"/>
    </row>
    <row r="1197" spans="6:16">
      <c r="F1197" s="13"/>
      <c r="G1197" s="50"/>
      <c r="I1197" s="17"/>
      <c r="K1197" s="50"/>
      <c r="P1197" s="17"/>
    </row>
    <row r="1198" spans="6:16">
      <c r="F1198" s="13"/>
      <c r="G1198" s="50"/>
      <c r="I1198" s="17"/>
      <c r="K1198" s="50"/>
      <c r="P1198" s="17"/>
    </row>
    <row r="1199" spans="6:16">
      <c r="F1199" s="13"/>
      <c r="G1199" s="50"/>
      <c r="I1199" s="17"/>
      <c r="K1199" s="50"/>
      <c r="P1199" s="17"/>
    </row>
    <row r="1200" spans="6:16">
      <c r="F1200" s="13"/>
      <c r="G1200" s="50"/>
      <c r="I1200" s="17"/>
      <c r="K1200" s="50"/>
      <c r="P1200" s="17"/>
    </row>
    <row r="1201" spans="6:16">
      <c r="F1201" s="13"/>
      <c r="G1201" s="50"/>
      <c r="I1201" s="17"/>
      <c r="K1201" s="50"/>
      <c r="P1201" s="17"/>
    </row>
    <row r="1202" spans="6:16">
      <c r="F1202" s="13"/>
      <c r="G1202" s="50"/>
      <c r="I1202" s="17"/>
      <c r="K1202" s="50"/>
      <c r="P1202" s="17"/>
    </row>
    <row r="1203" spans="6:16">
      <c r="F1203" s="13"/>
      <c r="G1203" s="50"/>
      <c r="I1203" s="17"/>
      <c r="K1203" s="50"/>
      <c r="P1203" s="17"/>
    </row>
    <row r="1204" spans="6:16">
      <c r="F1204" s="13"/>
      <c r="G1204" s="50"/>
      <c r="I1204" s="17"/>
      <c r="K1204" s="50"/>
      <c r="P1204" s="17"/>
    </row>
    <row r="1205" spans="6:16">
      <c r="F1205" s="13"/>
      <c r="G1205" s="50"/>
      <c r="I1205" s="17"/>
      <c r="K1205" s="50"/>
      <c r="P1205" s="17"/>
    </row>
    <row r="1206" spans="6:16">
      <c r="F1206" s="13"/>
      <c r="G1206" s="50"/>
      <c r="I1206" s="17"/>
      <c r="K1206" s="50"/>
      <c r="P1206" s="17"/>
    </row>
    <row r="1207" spans="6:16">
      <c r="F1207" s="13"/>
      <c r="G1207" s="50"/>
      <c r="I1207" s="17"/>
      <c r="K1207" s="50"/>
      <c r="P1207" s="17"/>
    </row>
    <row r="1208" spans="6:16">
      <c r="F1208" s="13"/>
      <c r="G1208" s="50"/>
      <c r="I1208" s="17"/>
      <c r="K1208" s="50"/>
      <c r="P1208" s="17"/>
    </row>
    <row r="1209" spans="6:16">
      <c r="F1209" s="13"/>
      <c r="G1209" s="50"/>
      <c r="I1209" s="17"/>
      <c r="K1209" s="50"/>
      <c r="P1209" s="17"/>
    </row>
    <row r="1210" spans="6:16">
      <c r="F1210" s="13"/>
      <c r="G1210" s="50"/>
      <c r="I1210" s="17"/>
      <c r="K1210" s="50"/>
      <c r="P1210" s="17"/>
    </row>
    <row r="1211" spans="6:16">
      <c r="F1211" s="13"/>
      <c r="G1211" s="50"/>
      <c r="I1211" s="17"/>
      <c r="K1211" s="50"/>
      <c r="P1211" s="17"/>
    </row>
    <row r="1212" spans="6:16">
      <c r="F1212" s="13"/>
      <c r="G1212" s="50"/>
      <c r="I1212" s="17"/>
      <c r="K1212" s="50"/>
      <c r="P1212" s="17"/>
    </row>
    <row r="1213" spans="6:16">
      <c r="F1213" s="13"/>
      <c r="G1213" s="50"/>
      <c r="I1213" s="17"/>
      <c r="K1213" s="50"/>
      <c r="P1213" s="17"/>
    </row>
    <row r="1214" spans="6:16">
      <c r="F1214" s="13"/>
      <c r="G1214" s="50"/>
      <c r="I1214" s="17"/>
      <c r="K1214" s="50"/>
      <c r="P1214" s="17"/>
    </row>
    <row r="1215" spans="6:16">
      <c r="F1215" s="13"/>
      <c r="G1215" s="50"/>
      <c r="I1215" s="17"/>
      <c r="K1215" s="50"/>
      <c r="P1215" s="17"/>
    </row>
    <row r="1216" spans="6:16">
      <c r="F1216" s="13"/>
      <c r="G1216" s="50"/>
      <c r="I1216" s="17"/>
      <c r="K1216" s="50"/>
      <c r="P1216" s="17"/>
    </row>
    <row r="1217" spans="6:16">
      <c r="F1217" s="13"/>
      <c r="G1217" s="50"/>
      <c r="I1217" s="17"/>
      <c r="K1217" s="50"/>
      <c r="P1217" s="17"/>
    </row>
    <row r="1218" spans="6:16">
      <c r="F1218" s="13"/>
      <c r="G1218" s="50"/>
      <c r="I1218" s="17"/>
      <c r="K1218" s="50"/>
      <c r="P1218" s="17"/>
    </row>
    <row r="1219" spans="6:16">
      <c r="F1219" s="13"/>
      <c r="G1219" s="50"/>
      <c r="I1219" s="17"/>
      <c r="K1219" s="50"/>
      <c r="P1219" s="17"/>
    </row>
    <row r="1220" spans="6:16">
      <c r="F1220" s="13"/>
      <c r="G1220" s="50"/>
      <c r="I1220" s="17"/>
      <c r="K1220" s="50"/>
      <c r="P1220" s="17"/>
    </row>
    <row r="1221" spans="6:16">
      <c r="F1221" s="13"/>
      <c r="G1221" s="50"/>
      <c r="I1221" s="17"/>
      <c r="K1221" s="50"/>
      <c r="P1221" s="17"/>
    </row>
    <row r="1222" spans="6:16">
      <c r="F1222" s="13"/>
      <c r="G1222" s="50"/>
      <c r="I1222" s="17"/>
      <c r="K1222" s="50"/>
      <c r="P1222" s="17"/>
    </row>
    <row r="1223" spans="6:16">
      <c r="F1223" s="13"/>
      <c r="G1223" s="50"/>
      <c r="I1223" s="17"/>
      <c r="K1223" s="50"/>
      <c r="P1223" s="17"/>
    </row>
    <row r="1224" spans="6:16">
      <c r="F1224" s="13"/>
      <c r="G1224" s="50"/>
      <c r="I1224" s="17"/>
      <c r="K1224" s="50"/>
      <c r="P1224" s="17"/>
    </row>
    <row r="1225" spans="6:16">
      <c r="F1225" s="13"/>
      <c r="G1225" s="50"/>
      <c r="I1225" s="17"/>
      <c r="K1225" s="50"/>
      <c r="P1225" s="17"/>
    </row>
    <row r="1226" spans="6:16">
      <c r="F1226" s="13"/>
      <c r="G1226" s="50"/>
      <c r="I1226" s="17"/>
      <c r="K1226" s="50"/>
      <c r="P1226" s="17"/>
    </row>
    <row r="1227" spans="6:16">
      <c r="F1227" s="13"/>
      <c r="G1227" s="50"/>
      <c r="I1227" s="17"/>
      <c r="K1227" s="50"/>
      <c r="P1227" s="17"/>
    </row>
    <row r="1228" spans="6:16">
      <c r="F1228" s="13"/>
      <c r="G1228" s="50"/>
      <c r="I1228" s="17"/>
      <c r="K1228" s="50"/>
      <c r="P1228" s="17"/>
    </row>
    <row r="1229" spans="6:16">
      <c r="F1229" s="13"/>
      <c r="G1229" s="50"/>
      <c r="I1229" s="17"/>
      <c r="K1229" s="50"/>
      <c r="P1229" s="17"/>
    </row>
    <row r="1230" spans="6:16">
      <c r="F1230" s="13"/>
      <c r="G1230" s="50"/>
      <c r="I1230" s="17"/>
      <c r="K1230" s="50"/>
      <c r="P1230" s="17"/>
    </row>
    <row r="1231" spans="6:16">
      <c r="F1231" s="13"/>
      <c r="G1231" s="50"/>
      <c r="I1231" s="17"/>
      <c r="K1231" s="50"/>
      <c r="P1231" s="17"/>
    </row>
    <row r="1232" spans="6:16">
      <c r="F1232" s="13"/>
      <c r="G1232" s="50"/>
      <c r="I1232" s="17"/>
      <c r="K1232" s="50"/>
      <c r="P1232" s="17"/>
    </row>
    <row r="1233" spans="6:16">
      <c r="F1233" s="13"/>
      <c r="G1233" s="50"/>
      <c r="I1233" s="17"/>
      <c r="K1233" s="50"/>
      <c r="P1233" s="17"/>
    </row>
    <row r="1234" spans="6:16">
      <c r="F1234" s="13"/>
      <c r="G1234" s="50"/>
      <c r="I1234" s="17"/>
      <c r="K1234" s="50"/>
      <c r="P1234" s="17"/>
    </row>
    <row r="1235" spans="6:16">
      <c r="F1235" s="13"/>
      <c r="G1235" s="50"/>
      <c r="I1235" s="17"/>
      <c r="K1235" s="50"/>
      <c r="P1235" s="17"/>
    </row>
    <row r="1236" spans="6:16">
      <c r="F1236" s="13"/>
      <c r="G1236" s="50"/>
      <c r="I1236" s="17"/>
      <c r="K1236" s="50"/>
      <c r="P1236" s="17"/>
    </row>
    <row r="1237" spans="6:16">
      <c r="F1237" s="13"/>
      <c r="G1237" s="50"/>
      <c r="I1237" s="17"/>
      <c r="K1237" s="50"/>
      <c r="P1237" s="17"/>
    </row>
    <row r="1238" spans="6:16">
      <c r="F1238" s="13"/>
      <c r="G1238" s="50"/>
      <c r="I1238" s="17"/>
      <c r="K1238" s="50"/>
      <c r="P1238" s="17"/>
    </row>
    <row r="1239" spans="6:16">
      <c r="F1239" s="13"/>
      <c r="G1239" s="50"/>
      <c r="I1239" s="17"/>
      <c r="K1239" s="50"/>
      <c r="P1239" s="17"/>
    </row>
    <row r="1240" spans="6:16">
      <c r="F1240" s="13"/>
      <c r="G1240" s="50"/>
      <c r="I1240" s="17"/>
      <c r="K1240" s="50"/>
      <c r="P1240" s="17"/>
    </row>
    <row r="1241" spans="6:16">
      <c r="F1241" s="13"/>
      <c r="G1241" s="50"/>
      <c r="I1241" s="17"/>
      <c r="K1241" s="50"/>
      <c r="P1241" s="17"/>
    </row>
    <row r="1242" spans="6:16">
      <c r="F1242" s="13"/>
      <c r="G1242" s="50"/>
      <c r="I1242" s="17"/>
      <c r="K1242" s="50"/>
      <c r="P1242" s="17"/>
    </row>
    <row r="1243" spans="6:16">
      <c r="F1243" s="13"/>
      <c r="G1243" s="50"/>
      <c r="I1243" s="17"/>
      <c r="K1243" s="50"/>
      <c r="P1243" s="17"/>
    </row>
    <row r="1244" spans="6:16">
      <c r="F1244" s="13"/>
      <c r="G1244" s="50"/>
      <c r="I1244" s="17"/>
      <c r="K1244" s="50"/>
      <c r="P1244" s="17"/>
    </row>
    <row r="1245" spans="6:16">
      <c r="F1245" s="13"/>
      <c r="G1245" s="50"/>
      <c r="I1245" s="17"/>
      <c r="K1245" s="50"/>
      <c r="P1245" s="17"/>
    </row>
    <row r="1246" spans="6:16">
      <c r="F1246" s="13"/>
      <c r="G1246" s="50"/>
      <c r="I1246" s="17"/>
      <c r="K1246" s="50"/>
      <c r="P1246" s="17"/>
    </row>
    <row r="1247" spans="6:16">
      <c r="F1247" s="13"/>
      <c r="G1247" s="50"/>
      <c r="I1247" s="17"/>
      <c r="K1247" s="50"/>
      <c r="P1247" s="17"/>
    </row>
    <row r="1248" spans="6:16">
      <c r="F1248" s="13"/>
      <c r="G1248" s="50"/>
      <c r="I1248" s="17"/>
      <c r="K1248" s="50"/>
      <c r="P1248" s="17"/>
    </row>
    <row r="1249" spans="6:16">
      <c r="F1249" s="13"/>
      <c r="G1249" s="50"/>
      <c r="I1249" s="17"/>
      <c r="K1249" s="50"/>
      <c r="P1249" s="17"/>
    </row>
    <row r="1250" spans="6:16">
      <c r="F1250" s="13"/>
      <c r="G1250" s="50"/>
      <c r="I1250" s="17"/>
      <c r="K1250" s="50"/>
      <c r="P1250" s="17"/>
    </row>
    <row r="1251" spans="6:16">
      <c r="F1251" s="13"/>
      <c r="G1251" s="50"/>
      <c r="I1251" s="17"/>
      <c r="K1251" s="50"/>
      <c r="P1251" s="17"/>
    </row>
    <row r="1252" spans="6:16">
      <c r="F1252" s="13"/>
      <c r="G1252" s="50"/>
      <c r="I1252" s="17"/>
      <c r="K1252" s="50"/>
      <c r="P1252" s="17"/>
    </row>
    <row r="1253" spans="6:16">
      <c r="F1253" s="13"/>
      <c r="G1253" s="50"/>
      <c r="I1253" s="17"/>
      <c r="K1253" s="50"/>
      <c r="P1253" s="17"/>
    </row>
    <row r="1254" spans="6:16">
      <c r="F1254" s="13"/>
      <c r="G1254" s="50"/>
      <c r="I1254" s="17"/>
      <c r="K1254" s="50"/>
      <c r="P1254" s="17"/>
    </row>
    <row r="1255" spans="6:16">
      <c r="F1255" s="13"/>
      <c r="G1255" s="50"/>
      <c r="I1255" s="17"/>
      <c r="K1255" s="50"/>
      <c r="P1255" s="17"/>
    </row>
    <row r="1256" spans="6:16">
      <c r="F1256" s="13"/>
      <c r="G1256" s="50"/>
      <c r="I1256" s="17"/>
      <c r="K1256" s="50"/>
      <c r="P1256" s="17"/>
    </row>
    <row r="1257" spans="6:16">
      <c r="F1257" s="13"/>
      <c r="G1257" s="50"/>
      <c r="I1257" s="17"/>
      <c r="K1257" s="50"/>
      <c r="P1257" s="17"/>
    </row>
    <row r="1258" spans="6:16">
      <c r="F1258" s="13"/>
      <c r="G1258" s="50"/>
      <c r="I1258" s="17"/>
      <c r="K1258" s="50"/>
      <c r="P1258" s="17"/>
    </row>
    <row r="1259" spans="6:16">
      <c r="F1259" s="13"/>
      <c r="G1259" s="50"/>
      <c r="I1259" s="17"/>
      <c r="K1259" s="50"/>
      <c r="P1259" s="17"/>
    </row>
    <row r="1260" spans="6:16">
      <c r="F1260" s="13"/>
      <c r="G1260" s="50"/>
      <c r="I1260" s="17"/>
      <c r="K1260" s="50"/>
      <c r="P1260" s="17"/>
    </row>
    <row r="1261" spans="6:16">
      <c r="F1261" s="13"/>
      <c r="G1261" s="50"/>
      <c r="I1261" s="17"/>
      <c r="K1261" s="50"/>
      <c r="P1261" s="17"/>
    </row>
    <row r="1262" spans="6:16">
      <c r="F1262" s="13"/>
      <c r="G1262" s="50"/>
      <c r="I1262" s="17"/>
      <c r="K1262" s="50"/>
      <c r="P1262" s="17"/>
    </row>
    <row r="1263" spans="6:16">
      <c r="F1263" s="13"/>
      <c r="G1263" s="50"/>
      <c r="I1263" s="17"/>
      <c r="K1263" s="50"/>
      <c r="P1263" s="17"/>
    </row>
    <row r="1264" spans="6:16">
      <c r="F1264" s="13"/>
      <c r="G1264" s="50"/>
      <c r="I1264" s="17"/>
      <c r="K1264" s="50"/>
      <c r="P1264" s="17"/>
    </row>
    <row r="1265" spans="6:16">
      <c r="F1265" s="13"/>
      <c r="G1265" s="50"/>
      <c r="I1265" s="17"/>
      <c r="K1265" s="50"/>
      <c r="P1265" s="17"/>
    </row>
    <row r="1266" spans="6:16">
      <c r="F1266" s="13"/>
      <c r="G1266" s="50"/>
      <c r="I1266" s="17"/>
      <c r="K1266" s="50"/>
      <c r="P1266" s="17"/>
    </row>
    <row r="1267" spans="6:16">
      <c r="F1267" s="13"/>
      <c r="G1267" s="50"/>
      <c r="I1267" s="17"/>
      <c r="K1267" s="50"/>
      <c r="P1267" s="17"/>
    </row>
    <row r="1268" spans="6:16">
      <c r="F1268" s="13"/>
      <c r="G1268" s="50"/>
      <c r="I1268" s="17"/>
      <c r="K1268" s="50"/>
      <c r="P1268" s="17"/>
    </row>
    <row r="1269" spans="6:16">
      <c r="F1269" s="13"/>
      <c r="G1269" s="50"/>
      <c r="I1269" s="17"/>
      <c r="K1269" s="50"/>
      <c r="P1269" s="17"/>
    </row>
    <row r="1270" spans="6:16">
      <c r="F1270" s="13"/>
      <c r="G1270" s="50"/>
      <c r="I1270" s="17"/>
      <c r="K1270" s="50"/>
      <c r="P1270" s="17"/>
    </row>
    <row r="1271" spans="6:16">
      <c r="F1271" s="13"/>
      <c r="G1271" s="50"/>
      <c r="I1271" s="17"/>
      <c r="K1271" s="50"/>
      <c r="P1271" s="17"/>
    </row>
    <row r="1272" spans="6:16">
      <c r="F1272" s="13"/>
      <c r="G1272" s="50"/>
      <c r="I1272" s="17"/>
      <c r="K1272" s="50"/>
      <c r="P1272" s="17"/>
    </row>
    <row r="1273" spans="6:16">
      <c r="F1273" s="13"/>
      <c r="G1273" s="50"/>
      <c r="I1273" s="17"/>
      <c r="K1273" s="50"/>
      <c r="P1273" s="17"/>
    </row>
    <row r="1274" spans="6:16">
      <c r="F1274" s="13"/>
      <c r="G1274" s="50"/>
      <c r="I1274" s="17"/>
      <c r="K1274" s="50"/>
      <c r="P1274" s="17"/>
    </row>
    <row r="1275" spans="6:16">
      <c r="F1275" s="13"/>
      <c r="G1275" s="50"/>
      <c r="I1275" s="17"/>
      <c r="K1275" s="50"/>
      <c r="P1275" s="17"/>
    </row>
    <row r="1276" spans="6:16">
      <c r="F1276" s="13"/>
      <c r="G1276" s="50"/>
      <c r="I1276" s="17"/>
      <c r="K1276" s="50"/>
      <c r="P1276" s="17"/>
    </row>
    <row r="1277" spans="6:16">
      <c r="F1277" s="13"/>
      <c r="G1277" s="50"/>
      <c r="I1277" s="17"/>
      <c r="K1277" s="50"/>
      <c r="P1277" s="17"/>
    </row>
    <row r="1278" spans="6:16">
      <c r="F1278" s="13"/>
      <c r="G1278" s="50"/>
      <c r="I1278" s="17"/>
      <c r="K1278" s="50"/>
      <c r="P1278" s="17"/>
    </row>
    <row r="1279" spans="6:16">
      <c r="F1279" s="13"/>
      <c r="G1279" s="50"/>
      <c r="I1279" s="17"/>
      <c r="K1279" s="50"/>
      <c r="P1279" s="17"/>
    </row>
    <row r="1280" spans="6:16">
      <c r="F1280" s="13"/>
      <c r="G1280" s="50"/>
      <c r="I1280" s="17"/>
      <c r="K1280" s="50"/>
      <c r="P1280" s="17"/>
    </row>
    <row r="1281" spans="6:16">
      <c r="F1281" s="13"/>
      <c r="G1281" s="50"/>
      <c r="I1281" s="17"/>
      <c r="K1281" s="50"/>
      <c r="P1281" s="17"/>
    </row>
    <row r="1282" spans="6:16">
      <c r="F1282" s="13"/>
      <c r="G1282" s="50"/>
      <c r="I1282" s="17"/>
      <c r="K1282" s="50"/>
      <c r="P1282" s="17"/>
    </row>
    <row r="1283" spans="6:16">
      <c r="F1283" s="13"/>
      <c r="G1283" s="50"/>
      <c r="I1283" s="17"/>
      <c r="K1283" s="50"/>
      <c r="P1283" s="17"/>
    </row>
    <row r="1284" spans="6:16">
      <c r="F1284" s="13"/>
      <c r="G1284" s="50"/>
      <c r="I1284" s="17"/>
      <c r="K1284" s="50"/>
      <c r="P1284" s="17"/>
    </row>
    <row r="1285" spans="6:16">
      <c r="F1285" s="13"/>
      <c r="G1285" s="50"/>
      <c r="I1285" s="17"/>
      <c r="K1285" s="50"/>
      <c r="P1285" s="17"/>
    </row>
    <row r="1286" spans="6:16">
      <c r="F1286" s="13"/>
      <c r="G1286" s="50"/>
      <c r="I1286" s="17"/>
      <c r="K1286" s="50"/>
      <c r="P1286" s="17"/>
    </row>
    <row r="1287" spans="6:16">
      <c r="F1287" s="13"/>
      <c r="G1287" s="50"/>
      <c r="I1287" s="17"/>
      <c r="K1287" s="50"/>
      <c r="P1287" s="17"/>
    </row>
    <row r="1288" spans="6:16">
      <c r="F1288" s="13"/>
      <c r="G1288" s="50"/>
      <c r="I1288" s="17"/>
      <c r="K1288" s="50"/>
      <c r="P1288" s="17"/>
    </row>
    <row r="1289" spans="6:16">
      <c r="F1289" s="13"/>
      <c r="G1289" s="50"/>
      <c r="I1289" s="17"/>
      <c r="K1289" s="50"/>
      <c r="P1289" s="17"/>
    </row>
    <row r="1290" spans="6:16">
      <c r="F1290" s="13"/>
      <c r="G1290" s="50"/>
      <c r="I1290" s="17"/>
      <c r="K1290" s="50"/>
      <c r="P1290" s="17"/>
    </row>
    <row r="1291" spans="6:16">
      <c r="F1291" s="13"/>
      <c r="G1291" s="50"/>
      <c r="I1291" s="17"/>
      <c r="K1291" s="50"/>
      <c r="P1291" s="17"/>
    </row>
    <row r="1292" spans="6:16">
      <c r="F1292" s="13"/>
      <c r="G1292" s="50"/>
      <c r="I1292" s="17"/>
      <c r="K1292" s="50"/>
      <c r="P1292" s="17"/>
    </row>
    <row r="1293" spans="6:16">
      <c r="F1293" s="13"/>
      <c r="G1293" s="50"/>
      <c r="I1293" s="17"/>
      <c r="K1293" s="50"/>
      <c r="P1293" s="17"/>
    </row>
    <row r="1294" spans="6:16">
      <c r="F1294" s="13"/>
      <c r="G1294" s="50"/>
      <c r="I1294" s="17"/>
      <c r="K1294" s="50"/>
      <c r="P1294" s="17"/>
    </row>
    <row r="1295" spans="6:16">
      <c r="F1295" s="13"/>
      <c r="G1295" s="50"/>
      <c r="I1295" s="17"/>
      <c r="K1295" s="50"/>
      <c r="P1295" s="17"/>
    </row>
    <row r="1296" spans="6:16">
      <c r="F1296" s="13"/>
      <c r="G1296" s="50"/>
      <c r="I1296" s="17"/>
      <c r="K1296" s="50"/>
      <c r="P1296" s="17"/>
    </row>
    <row r="1297" spans="6:16">
      <c r="F1297" s="13"/>
      <c r="G1297" s="50"/>
      <c r="I1297" s="17"/>
      <c r="K1297" s="50"/>
      <c r="P1297" s="17"/>
    </row>
    <row r="1298" spans="6:16">
      <c r="F1298" s="13"/>
      <c r="G1298" s="50"/>
      <c r="I1298" s="17"/>
      <c r="K1298" s="50"/>
      <c r="P1298" s="17"/>
    </row>
    <row r="1299" spans="6:16">
      <c r="F1299" s="13"/>
      <c r="G1299" s="50"/>
      <c r="I1299" s="17"/>
      <c r="K1299" s="50"/>
      <c r="P1299" s="17"/>
    </row>
    <row r="1300" spans="6:16">
      <c r="F1300" s="13"/>
      <c r="G1300" s="50"/>
      <c r="I1300" s="17"/>
      <c r="K1300" s="50"/>
      <c r="P1300" s="17"/>
    </row>
    <row r="1301" spans="6:16">
      <c r="F1301" s="13"/>
      <c r="G1301" s="50"/>
      <c r="I1301" s="17"/>
      <c r="K1301" s="50"/>
      <c r="P1301" s="17"/>
    </row>
    <row r="1302" spans="6:16">
      <c r="F1302" s="13"/>
      <c r="G1302" s="50"/>
      <c r="I1302" s="17"/>
      <c r="K1302" s="50"/>
      <c r="P1302" s="17"/>
    </row>
    <row r="1303" spans="6:16">
      <c r="F1303" s="13"/>
      <c r="G1303" s="50"/>
      <c r="I1303" s="17"/>
      <c r="K1303" s="50"/>
      <c r="P1303" s="17"/>
    </row>
    <row r="1304" spans="6:16">
      <c r="F1304" s="13"/>
      <c r="G1304" s="50"/>
      <c r="I1304" s="17"/>
      <c r="K1304" s="50"/>
      <c r="P1304" s="17"/>
    </row>
    <row r="1305" spans="6:16">
      <c r="F1305" s="13"/>
      <c r="G1305" s="50"/>
      <c r="I1305" s="17"/>
      <c r="K1305" s="50"/>
      <c r="P1305" s="17"/>
    </row>
    <row r="1306" spans="6:16">
      <c r="F1306" s="13"/>
      <c r="G1306" s="50"/>
      <c r="I1306" s="17"/>
      <c r="K1306" s="50"/>
      <c r="P1306" s="17"/>
    </row>
    <row r="1307" spans="6:16">
      <c r="F1307" s="13"/>
      <c r="G1307" s="50"/>
      <c r="I1307" s="17"/>
      <c r="K1307" s="50"/>
      <c r="P1307" s="17"/>
    </row>
    <row r="1308" spans="6:16">
      <c r="F1308" s="13"/>
      <c r="G1308" s="50"/>
      <c r="I1308" s="17"/>
      <c r="K1308" s="50"/>
      <c r="P1308" s="17"/>
    </row>
    <row r="1309" spans="6:16">
      <c r="F1309" s="13"/>
      <c r="G1309" s="50"/>
      <c r="I1309" s="17"/>
      <c r="K1309" s="50"/>
      <c r="P1309" s="17"/>
    </row>
    <row r="1310" spans="6:16">
      <c r="F1310" s="13"/>
      <c r="G1310" s="50"/>
      <c r="I1310" s="17"/>
      <c r="K1310" s="50"/>
      <c r="P1310" s="17"/>
    </row>
    <row r="1311" spans="6:16">
      <c r="F1311" s="13"/>
      <c r="G1311" s="50"/>
      <c r="I1311" s="17"/>
      <c r="K1311" s="50"/>
      <c r="P1311" s="17"/>
    </row>
    <row r="1312" spans="6:16">
      <c r="F1312" s="13"/>
      <c r="G1312" s="50"/>
      <c r="I1312" s="17"/>
      <c r="K1312" s="50"/>
      <c r="P1312" s="17"/>
    </row>
    <row r="1313" spans="6:16">
      <c r="F1313" s="13"/>
      <c r="G1313" s="50"/>
      <c r="I1313" s="17"/>
      <c r="K1313" s="50"/>
      <c r="P1313" s="17"/>
    </row>
    <row r="1314" spans="6:16">
      <c r="F1314" s="13"/>
      <c r="G1314" s="50"/>
      <c r="I1314" s="17"/>
      <c r="K1314" s="50"/>
      <c r="P1314" s="17"/>
    </row>
    <row r="1315" spans="6:16">
      <c r="F1315" s="13"/>
      <c r="G1315" s="50"/>
      <c r="I1315" s="17"/>
      <c r="K1315" s="50"/>
      <c r="P1315" s="17"/>
    </row>
    <row r="1316" spans="6:16">
      <c r="F1316" s="13"/>
      <c r="G1316" s="50"/>
      <c r="I1316" s="17"/>
      <c r="K1316" s="50"/>
      <c r="P1316" s="17"/>
    </row>
    <row r="1317" spans="6:16">
      <c r="F1317" s="13"/>
      <c r="G1317" s="50"/>
      <c r="I1317" s="17"/>
      <c r="K1317" s="50"/>
      <c r="P1317" s="17"/>
    </row>
    <row r="1318" spans="6:16">
      <c r="F1318" s="13"/>
      <c r="G1318" s="50"/>
      <c r="I1318" s="17"/>
      <c r="K1318" s="50"/>
      <c r="P1318" s="17"/>
    </row>
    <row r="1319" spans="6:16">
      <c r="F1319" s="13"/>
      <c r="G1319" s="50"/>
      <c r="I1319" s="17"/>
      <c r="K1319" s="50"/>
      <c r="P1319" s="17"/>
    </row>
    <row r="1320" spans="6:16">
      <c r="F1320" s="13"/>
      <c r="G1320" s="50"/>
      <c r="I1320" s="17"/>
      <c r="K1320" s="50"/>
      <c r="P1320" s="17"/>
    </row>
    <row r="1321" spans="6:16">
      <c r="F1321" s="13"/>
      <c r="G1321" s="50"/>
      <c r="I1321" s="17"/>
      <c r="K1321" s="50"/>
      <c r="P1321" s="17"/>
    </row>
    <row r="1322" spans="6:16">
      <c r="F1322" s="13"/>
      <c r="G1322" s="50"/>
      <c r="I1322" s="17"/>
      <c r="K1322" s="50"/>
      <c r="P1322" s="17"/>
    </row>
    <row r="1323" spans="6:16">
      <c r="F1323" s="13"/>
      <c r="G1323" s="50"/>
      <c r="I1323" s="17"/>
      <c r="K1323" s="50"/>
      <c r="P1323" s="17"/>
    </row>
    <row r="1324" spans="6:16">
      <c r="F1324" s="13"/>
      <c r="G1324" s="50"/>
      <c r="I1324" s="17"/>
      <c r="K1324" s="50"/>
      <c r="P1324" s="17"/>
    </row>
    <row r="1325" spans="6:16">
      <c r="F1325" s="13"/>
      <c r="G1325" s="50"/>
      <c r="I1325" s="17"/>
      <c r="K1325" s="50"/>
      <c r="P1325" s="17"/>
    </row>
    <row r="1326" spans="6:16">
      <c r="F1326" s="13"/>
      <c r="G1326" s="50"/>
      <c r="I1326" s="17"/>
      <c r="K1326" s="50"/>
      <c r="P1326" s="17"/>
    </row>
    <row r="1327" spans="6:16">
      <c r="F1327" s="13"/>
      <c r="G1327" s="50"/>
      <c r="I1327" s="17"/>
      <c r="K1327" s="50"/>
      <c r="P1327" s="17"/>
    </row>
    <row r="1328" spans="6:16">
      <c r="F1328" s="13"/>
      <c r="G1328" s="50"/>
      <c r="I1328" s="17"/>
      <c r="K1328" s="50"/>
      <c r="P1328" s="17"/>
    </row>
    <row r="1329" spans="6:16">
      <c r="F1329" s="13"/>
      <c r="G1329" s="50"/>
      <c r="I1329" s="17"/>
      <c r="K1329" s="50"/>
      <c r="P1329" s="17"/>
    </row>
    <row r="1330" spans="6:16">
      <c r="F1330" s="13"/>
      <c r="G1330" s="50"/>
      <c r="I1330" s="17"/>
      <c r="K1330" s="50"/>
      <c r="P1330" s="17"/>
    </row>
    <row r="1331" spans="6:16">
      <c r="F1331" s="13"/>
      <c r="G1331" s="50"/>
      <c r="I1331" s="17"/>
      <c r="K1331" s="50"/>
      <c r="P1331" s="17"/>
    </row>
    <row r="1332" spans="6:16">
      <c r="F1332" s="13"/>
      <c r="G1332" s="50"/>
      <c r="I1332" s="17"/>
      <c r="K1332" s="50"/>
      <c r="P1332" s="17"/>
    </row>
    <row r="1333" spans="6:16">
      <c r="F1333" s="13"/>
      <c r="G1333" s="50"/>
      <c r="I1333" s="17"/>
      <c r="K1333" s="50"/>
      <c r="P1333" s="17"/>
    </row>
    <row r="1334" spans="6:16">
      <c r="F1334" s="13"/>
      <c r="G1334" s="50"/>
      <c r="I1334" s="17"/>
      <c r="K1334" s="50"/>
      <c r="P1334" s="17"/>
    </row>
    <row r="1335" spans="6:16">
      <c r="F1335" s="13"/>
      <c r="G1335" s="50"/>
      <c r="I1335" s="17"/>
      <c r="K1335" s="50"/>
      <c r="P1335" s="17"/>
    </row>
    <row r="1336" spans="6:16">
      <c r="F1336" s="13"/>
      <c r="G1336" s="50"/>
      <c r="I1336" s="17"/>
      <c r="K1336" s="50"/>
      <c r="P1336" s="17"/>
    </row>
    <row r="1337" spans="6:16">
      <c r="F1337" s="13"/>
      <c r="G1337" s="50"/>
      <c r="I1337" s="17"/>
      <c r="K1337" s="50"/>
      <c r="P1337" s="17"/>
    </row>
    <row r="1338" spans="6:16">
      <c r="F1338" s="13"/>
      <c r="G1338" s="50"/>
      <c r="I1338" s="17"/>
      <c r="K1338" s="50"/>
      <c r="P1338" s="17"/>
    </row>
    <row r="1339" spans="6:16">
      <c r="F1339" s="13"/>
      <c r="G1339" s="50"/>
      <c r="I1339" s="17"/>
      <c r="K1339" s="50"/>
      <c r="P1339" s="17"/>
    </row>
    <row r="1340" spans="6:16">
      <c r="F1340" s="13"/>
      <c r="G1340" s="50"/>
      <c r="I1340" s="17"/>
      <c r="K1340" s="50"/>
      <c r="P1340" s="17"/>
    </row>
    <row r="1341" spans="6:16">
      <c r="F1341" s="13"/>
      <c r="G1341" s="50"/>
      <c r="I1341" s="17"/>
      <c r="K1341" s="50"/>
      <c r="P1341" s="17"/>
    </row>
    <row r="1342" spans="6:16">
      <c r="F1342" s="13"/>
      <c r="G1342" s="50"/>
      <c r="I1342" s="17"/>
      <c r="K1342" s="50"/>
      <c r="P1342" s="17"/>
    </row>
    <row r="1343" spans="6:16">
      <c r="F1343" s="13"/>
      <c r="G1343" s="50"/>
      <c r="I1343" s="17"/>
      <c r="K1343" s="50"/>
      <c r="P1343" s="17"/>
    </row>
    <row r="1344" spans="6:16">
      <c r="F1344" s="13"/>
      <c r="G1344" s="50"/>
      <c r="I1344" s="17"/>
      <c r="K1344" s="50"/>
      <c r="P1344" s="17"/>
    </row>
    <row r="1345" spans="6:16">
      <c r="F1345" s="13"/>
      <c r="G1345" s="50"/>
      <c r="I1345" s="17"/>
      <c r="K1345" s="50"/>
      <c r="P1345" s="17"/>
    </row>
    <row r="1346" spans="6:16">
      <c r="F1346" s="13"/>
      <c r="G1346" s="50"/>
      <c r="I1346" s="17"/>
      <c r="K1346" s="50"/>
      <c r="P1346" s="17"/>
    </row>
    <row r="1347" spans="6:16">
      <c r="F1347" s="13"/>
      <c r="G1347" s="50"/>
      <c r="I1347" s="17"/>
      <c r="K1347" s="50"/>
      <c r="P1347" s="17"/>
    </row>
    <row r="1348" spans="6:16">
      <c r="F1348" s="13"/>
      <c r="G1348" s="50"/>
      <c r="I1348" s="17"/>
      <c r="K1348" s="50"/>
      <c r="P1348" s="17"/>
    </row>
    <row r="1349" spans="6:16">
      <c r="F1349" s="13"/>
      <c r="G1349" s="50"/>
      <c r="I1349" s="17"/>
      <c r="K1349" s="50"/>
      <c r="P1349" s="17"/>
    </row>
    <row r="1350" spans="6:16">
      <c r="F1350" s="13"/>
      <c r="G1350" s="50"/>
      <c r="I1350" s="17"/>
      <c r="K1350" s="50"/>
      <c r="P1350" s="17"/>
    </row>
    <row r="1351" spans="6:16">
      <c r="F1351" s="13"/>
      <c r="G1351" s="50"/>
      <c r="I1351" s="17"/>
      <c r="K1351" s="50"/>
      <c r="P1351" s="17"/>
    </row>
    <row r="1352" spans="6:16">
      <c r="F1352" s="13"/>
      <c r="G1352" s="50"/>
      <c r="I1352" s="17"/>
      <c r="K1352" s="50"/>
      <c r="P1352" s="17"/>
    </row>
    <row r="1353" spans="6:16">
      <c r="F1353" s="13"/>
      <c r="G1353" s="50"/>
      <c r="I1353" s="17"/>
      <c r="K1353" s="50"/>
      <c r="P1353" s="17"/>
    </row>
    <row r="1354" spans="6:16">
      <c r="F1354" s="13"/>
      <c r="G1354" s="50"/>
      <c r="I1354" s="17"/>
      <c r="K1354" s="50"/>
      <c r="P1354" s="17"/>
    </row>
    <row r="1355" spans="6:16">
      <c r="F1355" s="13"/>
      <c r="G1355" s="50"/>
      <c r="I1355" s="17"/>
      <c r="K1355" s="50"/>
      <c r="P1355" s="17"/>
    </row>
    <row r="1356" spans="6:16">
      <c r="F1356" s="13"/>
      <c r="G1356" s="50"/>
      <c r="I1356" s="17"/>
      <c r="K1356" s="50"/>
      <c r="P1356" s="17"/>
    </row>
    <row r="1357" spans="6:16">
      <c r="F1357" s="13"/>
      <c r="G1357" s="50"/>
      <c r="I1357" s="17"/>
      <c r="K1357" s="50"/>
      <c r="P1357" s="17"/>
    </row>
    <row r="1358" spans="6:16">
      <c r="F1358" s="13"/>
      <c r="G1358" s="50"/>
      <c r="I1358" s="17"/>
      <c r="K1358" s="50"/>
      <c r="P1358" s="17"/>
    </row>
    <row r="1359" spans="6:16">
      <c r="F1359" s="13"/>
      <c r="G1359" s="50"/>
      <c r="I1359" s="17"/>
      <c r="K1359" s="50"/>
      <c r="P1359" s="17"/>
    </row>
    <row r="1360" spans="6:16">
      <c r="F1360" s="13"/>
      <c r="G1360" s="50"/>
      <c r="I1360" s="17"/>
      <c r="K1360" s="50"/>
      <c r="P1360" s="17"/>
    </row>
    <row r="1361" spans="6:16">
      <c r="F1361" s="13"/>
      <c r="G1361" s="50"/>
      <c r="I1361" s="17"/>
      <c r="K1361" s="50"/>
      <c r="P1361" s="17"/>
    </row>
    <row r="1362" spans="6:16">
      <c r="F1362" s="13"/>
      <c r="G1362" s="50"/>
      <c r="I1362" s="17"/>
      <c r="K1362" s="50"/>
      <c r="P1362" s="17"/>
    </row>
    <row r="1363" spans="6:16">
      <c r="F1363" s="13"/>
      <c r="G1363" s="50"/>
      <c r="I1363" s="17"/>
      <c r="K1363" s="50"/>
      <c r="P1363" s="17"/>
    </row>
    <row r="1364" spans="6:16">
      <c r="F1364" s="13"/>
      <c r="G1364" s="50"/>
      <c r="I1364" s="17"/>
      <c r="K1364" s="50"/>
      <c r="P1364" s="17"/>
    </row>
    <row r="1365" spans="6:16">
      <c r="F1365" s="13"/>
      <c r="G1365" s="50"/>
      <c r="I1365" s="17"/>
      <c r="K1365" s="50"/>
      <c r="P1365" s="17"/>
    </row>
    <row r="1366" spans="6:16">
      <c r="F1366" s="13"/>
      <c r="G1366" s="50"/>
      <c r="I1366" s="17"/>
      <c r="K1366" s="50"/>
      <c r="P1366" s="17"/>
    </row>
    <row r="1367" spans="6:16">
      <c r="F1367" s="13"/>
      <c r="G1367" s="50"/>
      <c r="I1367" s="17"/>
      <c r="K1367" s="50"/>
      <c r="P1367" s="17"/>
    </row>
    <row r="1368" spans="6:16">
      <c r="F1368" s="13"/>
      <c r="G1368" s="50"/>
      <c r="I1368" s="17"/>
      <c r="K1368" s="50"/>
      <c r="P1368" s="17"/>
    </row>
    <row r="1369" spans="6:16">
      <c r="F1369" s="13"/>
      <c r="G1369" s="50"/>
      <c r="I1369" s="17"/>
      <c r="K1369" s="50"/>
      <c r="P1369" s="17"/>
    </row>
    <row r="1370" spans="6:16">
      <c r="F1370" s="13"/>
      <c r="G1370" s="50"/>
      <c r="I1370" s="17"/>
      <c r="K1370" s="50"/>
      <c r="P1370" s="17"/>
    </row>
    <row r="1371" spans="6:16">
      <c r="F1371" s="13"/>
      <c r="G1371" s="50"/>
      <c r="I1371" s="17"/>
      <c r="K1371" s="50"/>
      <c r="P1371" s="17"/>
    </row>
    <row r="1372" spans="6:16">
      <c r="F1372" s="13"/>
      <c r="G1372" s="50"/>
      <c r="I1372" s="17"/>
      <c r="K1372" s="50"/>
      <c r="P1372" s="17"/>
    </row>
    <row r="1373" spans="6:16">
      <c r="F1373" s="13"/>
      <c r="G1373" s="50"/>
      <c r="I1373" s="17"/>
      <c r="K1373" s="50"/>
      <c r="P1373" s="17"/>
    </row>
    <row r="1374" spans="6:16">
      <c r="F1374" s="13"/>
      <c r="G1374" s="50"/>
      <c r="I1374" s="17"/>
      <c r="K1374" s="50"/>
      <c r="P1374" s="17"/>
    </row>
    <row r="1375" spans="6:16">
      <c r="F1375" s="13"/>
      <c r="G1375" s="50"/>
      <c r="I1375" s="17"/>
      <c r="K1375" s="50"/>
      <c r="P1375" s="17"/>
    </row>
    <row r="1376" spans="6:16">
      <c r="F1376" s="13"/>
      <c r="G1376" s="50"/>
      <c r="I1376" s="17"/>
      <c r="K1376" s="50"/>
      <c r="P1376" s="17"/>
    </row>
    <row r="1377" spans="6:16">
      <c r="F1377" s="13"/>
      <c r="G1377" s="50"/>
      <c r="I1377" s="17"/>
      <c r="K1377" s="50"/>
      <c r="P1377" s="17"/>
    </row>
    <row r="1378" spans="6:16">
      <c r="F1378" s="13"/>
      <c r="G1378" s="50"/>
      <c r="I1378" s="17"/>
      <c r="K1378" s="50"/>
      <c r="P1378" s="17"/>
    </row>
    <row r="1379" spans="6:16">
      <c r="F1379" s="13"/>
      <c r="G1379" s="50"/>
      <c r="I1379" s="17"/>
      <c r="K1379" s="50"/>
      <c r="P1379" s="17"/>
    </row>
    <row r="1380" spans="6:16">
      <c r="F1380" s="13"/>
      <c r="G1380" s="50"/>
      <c r="I1380" s="17"/>
      <c r="K1380" s="50"/>
      <c r="P1380" s="17"/>
    </row>
    <row r="1381" spans="6:16">
      <c r="F1381" s="13"/>
      <c r="G1381" s="50"/>
      <c r="I1381" s="17"/>
      <c r="K1381" s="50"/>
      <c r="P1381" s="17"/>
    </row>
    <row r="1382" spans="6:16">
      <c r="F1382" s="13"/>
      <c r="G1382" s="50"/>
      <c r="I1382" s="17"/>
      <c r="K1382" s="50"/>
      <c r="P1382" s="17"/>
    </row>
    <row r="1383" spans="6:16">
      <c r="F1383" s="13"/>
      <c r="G1383" s="50"/>
      <c r="I1383" s="17"/>
      <c r="K1383" s="50"/>
      <c r="P1383" s="17"/>
    </row>
    <row r="1384" spans="6:16">
      <c r="F1384" s="13"/>
      <c r="G1384" s="50"/>
      <c r="I1384" s="17"/>
      <c r="K1384" s="50"/>
      <c r="P1384" s="17"/>
    </row>
    <row r="1385" spans="6:16">
      <c r="F1385" s="13"/>
      <c r="G1385" s="50"/>
      <c r="I1385" s="17"/>
      <c r="K1385" s="50"/>
      <c r="P1385" s="17"/>
    </row>
    <row r="1386" spans="6:16">
      <c r="F1386" s="13"/>
      <c r="G1386" s="50"/>
      <c r="I1386" s="17"/>
      <c r="K1386" s="50"/>
      <c r="P1386" s="17"/>
    </row>
    <row r="1387" spans="6:16">
      <c r="F1387" s="13"/>
      <c r="G1387" s="50"/>
      <c r="I1387" s="17"/>
      <c r="K1387" s="50"/>
      <c r="P1387" s="17"/>
    </row>
    <row r="1388" spans="6:16">
      <c r="F1388" s="13"/>
      <c r="G1388" s="50"/>
      <c r="I1388" s="17"/>
      <c r="K1388" s="50"/>
      <c r="P1388" s="17"/>
    </row>
    <row r="1389" spans="6:16">
      <c r="F1389" s="13"/>
      <c r="G1389" s="50"/>
      <c r="I1389" s="17"/>
      <c r="K1389" s="50"/>
      <c r="P1389" s="17"/>
    </row>
    <row r="1390" spans="6:16">
      <c r="F1390" s="13"/>
      <c r="G1390" s="50"/>
      <c r="I1390" s="17"/>
      <c r="K1390" s="50"/>
      <c r="P1390" s="17"/>
    </row>
    <row r="1391" spans="6:16">
      <c r="F1391" s="13"/>
      <c r="G1391" s="50"/>
      <c r="I1391" s="17"/>
      <c r="K1391" s="50"/>
      <c r="P1391" s="17"/>
    </row>
    <row r="1392" spans="6:16">
      <c r="F1392" s="13"/>
      <c r="G1392" s="50"/>
      <c r="I1392" s="17"/>
      <c r="K1392" s="50"/>
      <c r="P1392" s="17"/>
    </row>
    <row r="1393" spans="6:16">
      <c r="F1393" s="13"/>
      <c r="G1393" s="50"/>
      <c r="I1393" s="17"/>
      <c r="K1393" s="50"/>
      <c r="P1393" s="17"/>
    </row>
    <row r="1394" spans="6:16">
      <c r="F1394" s="13"/>
      <c r="G1394" s="50"/>
      <c r="I1394" s="17"/>
      <c r="K1394" s="50"/>
      <c r="P1394" s="17"/>
    </row>
    <row r="1395" spans="6:16">
      <c r="F1395" s="13"/>
      <c r="G1395" s="50"/>
      <c r="I1395" s="17"/>
      <c r="K1395" s="50"/>
      <c r="P1395" s="17"/>
    </row>
    <row r="1396" spans="6:16">
      <c r="F1396" s="13"/>
      <c r="G1396" s="50"/>
      <c r="I1396" s="17"/>
      <c r="K1396" s="50"/>
      <c r="P1396" s="17"/>
    </row>
    <row r="1397" spans="6:16">
      <c r="F1397" s="13"/>
      <c r="G1397" s="50"/>
      <c r="I1397" s="17"/>
      <c r="K1397" s="50"/>
      <c r="P1397" s="17"/>
    </row>
    <row r="1398" spans="6:16">
      <c r="F1398" s="13"/>
      <c r="G1398" s="50"/>
      <c r="I1398" s="17"/>
      <c r="K1398" s="50"/>
      <c r="P1398" s="17"/>
    </row>
    <row r="1399" spans="6:16">
      <c r="F1399" s="13"/>
      <c r="G1399" s="50"/>
      <c r="I1399" s="17"/>
      <c r="K1399" s="50"/>
      <c r="P1399" s="17"/>
    </row>
    <row r="1400" spans="6:16">
      <c r="F1400" s="13"/>
      <c r="G1400" s="50"/>
      <c r="I1400" s="17"/>
      <c r="K1400" s="50"/>
      <c r="P1400" s="17"/>
    </row>
    <row r="1401" spans="6:16">
      <c r="F1401" s="13"/>
      <c r="G1401" s="50"/>
      <c r="I1401" s="17"/>
      <c r="K1401" s="50"/>
      <c r="P1401" s="17"/>
    </row>
    <row r="1402" spans="6:16">
      <c r="F1402" s="13"/>
      <c r="G1402" s="50"/>
      <c r="I1402" s="17"/>
      <c r="K1402" s="50"/>
      <c r="P1402" s="17"/>
    </row>
    <row r="1403" spans="6:16">
      <c r="F1403" s="13"/>
      <c r="G1403" s="50"/>
      <c r="I1403" s="17"/>
      <c r="K1403" s="50"/>
      <c r="P1403" s="17"/>
    </row>
    <row r="1404" spans="6:16">
      <c r="F1404" s="13"/>
      <c r="G1404" s="50"/>
      <c r="I1404" s="17"/>
      <c r="K1404" s="50"/>
      <c r="P1404" s="17"/>
    </row>
    <row r="1405" spans="6:16">
      <c r="F1405" s="13"/>
      <c r="G1405" s="50"/>
      <c r="I1405" s="17"/>
      <c r="K1405" s="50"/>
      <c r="P1405" s="17"/>
    </row>
    <row r="1406" spans="6:16">
      <c r="F1406" s="13"/>
      <c r="G1406" s="50"/>
      <c r="I1406" s="17"/>
      <c r="K1406" s="50"/>
      <c r="P1406" s="17"/>
    </row>
    <row r="1407" spans="6:16">
      <c r="F1407" s="13"/>
      <c r="G1407" s="50"/>
      <c r="I1407" s="17"/>
      <c r="K1407" s="50"/>
      <c r="P1407" s="17"/>
    </row>
    <row r="1408" spans="6:16">
      <c r="F1408" s="13"/>
      <c r="G1408" s="50"/>
      <c r="I1408" s="17"/>
      <c r="K1408" s="50"/>
      <c r="P1408" s="17"/>
    </row>
    <row r="1409" spans="6:16">
      <c r="F1409" s="13"/>
      <c r="G1409" s="50"/>
      <c r="I1409" s="17"/>
      <c r="K1409" s="50"/>
      <c r="P1409" s="17"/>
    </row>
    <row r="1410" spans="6:16">
      <c r="F1410" s="13"/>
      <c r="G1410" s="50"/>
      <c r="I1410" s="17"/>
      <c r="K1410" s="50"/>
      <c r="P1410" s="17"/>
    </row>
    <row r="1411" spans="6:16">
      <c r="F1411" s="13"/>
      <c r="G1411" s="50"/>
      <c r="I1411" s="17"/>
      <c r="K1411" s="50"/>
      <c r="P1411" s="17"/>
    </row>
    <row r="1412" spans="6:16">
      <c r="F1412" s="13"/>
      <c r="G1412" s="50"/>
      <c r="I1412" s="17"/>
      <c r="K1412" s="50"/>
      <c r="P1412" s="17"/>
    </row>
    <row r="1413" spans="6:16">
      <c r="F1413" s="13"/>
      <c r="G1413" s="50"/>
      <c r="I1413" s="17"/>
      <c r="K1413" s="50"/>
      <c r="P1413" s="17"/>
    </row>
    <row r="1414" spans="6:16">
      <c r="F1414" s="13"/>
      <c r="G1414" s="50"/>
      <c r="I1414" s="17"/>
      <c r="K1414" s="50"/>
      <c r="P1414" s="17"/>
    </row>
    <row r="1415" spans="6:16">
      <c r="F1415" s="13"/>
      <c r="G1415" s="50"/>
      <c r="I1415" s="17"/>
      <c r="K1415" s="50"/>
      <c r="P1415" s="17"/>
    </row>
    <row r="1416" spans="6:16">
      <c r="F1416" s="13"/>
      <c r="G1416" s="50"/>
      <c r="I1416" s="17"/>
      <c r="K1416" s="50"/>
      <c r="P1416" s="17"/>
    </row>
    <row r="1417" spans="6:16">
      <c r="F1417" s="13"/>
      <c r="G1417" s="50"/>
      <c r="I1417" s="17"/>
      <c r="K1417" s="50"/>
      <c r="P1417" s="17"/>
    </row>
    <row r="1418" spans="6:16">
      <c r="F1418" s="13"/>
      <c r="G1418" s="50"/>
      <c r="I1418" s="17"/>
      <c r="K1418" s="50"/>
      <c r="P1418" s="17"/>
    </row>
    <row r="1419" spans="6:16">
      <c r="F1419" s="13"/>
      <c r="G1419" s="50"/>
      <c r="I1419" s="17"/>
      <c r="K1419" s="50"/>
      <c r="P1419" s="17"/>
    </row>
    <row r="1420" spans="6:16">
      <c r="F1420" s="13"/>
      <c r="G1420" s="50"/>
      <c r="I1420" s="17"/>
      <c r="K1420" s="50"/>
      <c r="P1420" s="17"/>
    </row>
    <row r="1421" spans="6:16">
      <c r="F1421" s="13"/>
      <c r="G1421" s="50"/>
      <c r="I1421" s="17"/>
      <c r="K1421" s="50"/>
      <c r="P1421" s="17"/>
    </row>
    <row r="1422" spans="6:16">
      <c r="F1422" s="13"/>
      <c r="G1422" s="50"/>
      <c r="I1422" s="17"/>
      <c r="K1422" s="50"/>
      <c r="P1422" s="17"/>
    </row>
    <row r="1423" spans="6:16">
      <c r="F1423" s="13"/>
      <c r="G1423" s="50"/>
      <c r="I1423" s="17"/>
      <c r="K1423" s="50"/>
      <c r="P1423" s="17"/>
    </row>
    <row r="1424" spans="6:16">
      <c r="F1424" s="13"/>
      <c r="G1424" s="50"/>
      <c r="I1424" s="17"/>
      <c r="K1424" s="50"/>
      <c r="P1424" s="17"/>
    </row>
    <row r="1425" spans="6:16">
      <c r="F1425" s="13"/>
      <c r="G1425" s="50"/>
      <c r="I1425" s="17"/>
      <c r="K1425" s="50"/>
      <c r="P1425" s="17"/>
    </row>
    <row r="1426" spans="6:16">
      <c r="F1426" s="13"/>
      <c r="G1426" s="50"/>
      <c r="I1426" s="17"/>
      <c r="K1426" s="50"/>
      <c r="P1426" s="17"/>
    </row>
    <row r="1427" spans="6:16">
      <c r="F1427" s="13"/>
      <c r="G1427" s="50"/>
      <c r="I1427" s="17"/>
      <c r="K1427" s="50"/>
      <c r="P1427" s="17"/>
    </row>
    <row r="1428" spans="6:16">
      <c r="F1428" s="13"/>
      <c r="G1428" s="50"/>
      <c r="I1428" s="17"/>
      <c r="K1428" s="50"/>
      <c r="P1428" s="17"/>
    </row>
    <row r="1429" spans="6:16">
      <c r="F1429" s="13"/>
      <c r="G1429" s="50"/>
      <c r="I1429" s="17"/>
      <c r="K1429" s="50"/>
      <c r="P1429" s="17"/>
    </row>
    <row r="1430" spans="6:16">
      <c r="F1430" s="13"/>
      <c r="G1430" s="50"/>
      <c r="I1430" s="17"/>
      <c r="K1430" s="50"/>
      <c r="P1430" s="17"/>
    </row>
    <row r="1431" spans="6:16">
      <c r="F1431" s="13"/>
      <c r="G1431" s="50"/>
      <c r="I1431" s="17"/>
      <c r="K1431" s="50"/>
      <c r="P1431" s="17"/>
    </row>
    <row r="1432" spans="6:16">
      <c r="F1432" s="13"/>
      <c r="G1432" s="50"/>
      <c r="I1432" s="17"/>
      <c r="K1432" s="50"/>
      <c r="P1432" s="17"/>
    </row>
    <row r="1433" spans="6:16">
      <c r="F1433" s="13"/>
      <c r="G1433" s="50"/>
      <c r="I1433" s="17"/>
      <c r="K1433" s="50"/>
      <c r="P1433" s="17"/>
    </row>
    <row r="1434" spans="6:16">
      <c r="F1434" s="13"/>
      <c r="G1434" s="50"/>
      <c r="I1434" s="17"/>
      <c r="K1434" s="50"/>
      <c r="P1434" s="17"/>
    </row>
    <row r="1435" spans="6:16">
      <c r="F1435" s="13"/>
      <c r="G1435" s="50"/>
      <c r="I1435" s="17"/>
      <c r="K1435" s="50"/>
      <c r="P1435" s="17"/>
    </row>
    <row r="1436" spans="6:16">
      <c r="F1436" s="13"/>
      <c r="G1436" s="50"/>
      <c r="I1436" s="17"/>
      <c r="K1436" s="50"/>
      <c r="P1436" s="17"/>
    </row>
    <row r="1437" spans="6:16">
      <c r="F1437" s="13"/>
      <c r="G1437" s="50"/>
      <c r="I1437" s="17"/>
      <c r="K1437" s="50"/>
      <c r="P1437" s="17"/>
    </row>
    <row r="1438" spans="6:16">
      <c r="F1438" s="13"/>
      <c r="G1438" s="50"/>
      <c r="I1438" s="17"/>
      <c r="K1438" s="50"/>
      <c r="P1438" s="17"/>
    </row>
    <row r="1439" spans="6:16">
      <c r="F1439" s="13"/>
      <c r="G1439" s="50"/>
      <c r="I1439" s="17"/>
      <c r="K1439" s="50"/>
      <c r="P1439" s="17"/>
    </row>
    <row r="1440" spans="6:16">
      <c r="F1440" s="13"/>
      <c r="G1440" s="50"/>
      <c r="I1440" s="17"/>
      <c r="K1440" s="50"/>
      <c r="P1440" s="17"/>
    </row>
    <row r="1441" spans="6:16">
      <c r="F1441" s="13"/>
      <c r="G1441" s="50"/>
      <c r="I1441" s="17"/>
      <c r="K1441" s="50"/>
      <c r="P1441" s="17"/>
    </row>
    <row r="1442" spans="6:16">
      <c r="F1442" s="13"/>
      <c r="G1442" s="50"/>
      <c r="I1442" s="17"/>
      <c r="K1442" s="50"/>
      <c r="P1442" s="17"/>
    </row>
    <row r="1443" spans="6:16">
      <c r="F1443" s="13"/>
      <c r="G1443" s="50"/>
      <c r="I1443" s="17"/>
      <c r="K1443" s="50"/>
      <c r="P1443" s="17"/>
    </row>
    <row r="1444" spans="6:16">
      <c r="F1444" s="13"/>
      <c r="G1444" s="50"/>
      <c r="I1444" s="17"/>
      <c r="K1444" s="50"/>
      <c r="P1444" s="17"/>
    </row>
    <row r="1445" spans="6:16">
      <c r="F1445" s="13"/>
      <c r="G1445" s="50"/>
      <c r="I1445" s="17"/>
      <c r="K1445" s="50"/>
      <c r="P1445" s="17"/>
    </row>
    <row r="1446" spans="6:16">
      <c r="F1446" s="13"/>
      <c r="G1446" s="50"/>
      <c r="I1446" s="17"/>
      <c r="K1446" s="50"/>
      <c r="P1446" s="17"/>
    </row>
    <row r="1447" spans="6:16">
      <c r="F1447" s="13"/>
      <c r="G1447" s="50"/>
      <c r="I1447" s="17"/>
      <c r="K1447" s="50"/>
      <c r="P1447" s="17"/>
    </row>
    <row r="1448" spans="6:16">
      <c r="F1448" s="13"/>
      <c r="G1448" s="50"/>
      <c r="I1448" s="17"/>
      <c r="K1448" s="50"/>
      <c r="P1448" s="17"/>
    </row>
    <row r="1449" spans="6:16">
      <c r="F1449" s="13"/>
      <c r="G1449" s="50"/>
      <c r="I1449" s="17"/>
      <c r="K1449" s="50"/>
      <c r="P1449" s="17"/>
    </row>
    <row r="1450" spans="6:16">
      <c r="F1450" s="13"/>
      <c r="G1450" s="50"/>
      <c r="I1450" s="17"/>
      <c r="K1450" s="50"/>
      <c r="P1450" s="17"/>
    </row>
    <row r="1451" spans="6:16">
      <c r="F1451" s="13"/>
      <c r="G1451" s="50"/>
      <c r="I1451" s="17"/>
      <c r="K1451" s="50"/>
      <c r="P1451" s="17"/>
    </row>
    <row r="1452" spans="6:16">
      <c r="F1452" s="13"/>
      <c r="G1452" s="50"/>
      <c r="I1452" s="17"/>
      <c r="K1452" s="50"/>
      <c r="P1452" s="17"/>
    </row>
    <row r="1453" spans="6:16">
      <c r="F1453" s="13"/>
      <c r="G1453" s="50"/>
      <c r="I1453" s="17"/>
      <c r="K1453" s="50"/>
      <c r="P1453" s="17"/>
    </row>
    <row r="1454" spans="6:16">
      <c r="F1454" s="13"/>
      <c r="G1454" s="50"/>
      <c r="I1454" s="17"/>
      <c r="K1454" s="50"/>
      <c r="P1454" s="17"/>
    </row>
    <row r="1455" spans="6:16">
      <c r="F1455" s="13"/>
      <c r="G1455" s="50"/>
      <c r="I1455" s="17"/>
      <c r="K1455" s="50"/>
      <c r="P1455" s="17"/>
    </row>
    <row r="1456" spans="6:16">
      <c r="F1456" s="13"/>
      <c r="G1456" s="50"/>
      <c r="I1456" s="17"/>
      <c r="K1456" s="50"/>
      <c r="P1456" s="17"/>
    </row>
    <row r="1457" spans="6:16">
      <c r="F1457" s="13"/>
      <c r="G1457" s="50"/>
      <c r="I1457" s="17"/>
      <c r="K1457" s="50"/>
      <c r="P1457" s="17"/>
    </row>
    <row r="1458" spans="6:16">
      <c r="F1458" s="13"/>
      <c r="G1458" s="50"/>
      <c r="I1458" s="17"/>
      <c r="K1458" s="50"/>
      <c r="P1458" s="17"/>
    </row>
    <row r="1459" spans="6:16">
      <c r="F1459" s="13"/>
      <c r="G1459" s="50"/>
      <c r="I1459" s="17"/>
      <c r="K1459" s="50"/>
      <c r="P1459" s="17"/>
    </row>
    <row r="1460" spans="6:16">
      <c r="F1460" s="13"/>
      <c r="G1460" s="50"/>
      <c r="I1460" s="17"/>
      <c r="K1460" s="50"/>
      <c r="P1460" s="17"/>
    </row>
    <row r="1461" spans="6:16">
      <c r="F1461" s="13"/>
      <c r="G1461" s="50"/>
      <c r="I1461" s="17"/>
      <c r="K1461" s="50"/>
      <c r="P1461" s="17"/>
    </row>
    <row r="1462" spans="6:16">
      <c r="F1462" s="13"/>
      <c r="G1462" s="50"/>
      <c r="I1462" s="17"/>
      <c r="K1462" s="50"/>
      <c r="P1462" s="17"/>
    </row>
    <row r="1463" spans="6:16">
      <c r="F1463" s="13"/>
      <c r="G1463" s="50"/>
      <c r="I1463" s="17"/>
      <c r="K1463" s="50"/>
      <c r="P1463" s="17"/>
    </row>
    <row r="1464" spans="6:16">
      <c r="F1464" s="13"/>
      <c r="G1464" s="50"/>
      <c r="I1464" s="17"/>
      <c r="K1464" s="50"/>
      <c r="P1464" s="17"/>
    </row>
    <row r="1465" spans="6:16">
      <c r="F1465" s="13"/>
      <c r="G1465" s="50"/>
      <c r="I1465" s="17"/>
      <c r="K1465" s="50"/>
      <c r="P1465" s="17"/>
    </row>
    <row r="1466" spans="6:16">
      <c r="F1466" s="13"/>
      <c r="G1466" s="50"/>
      <c r="I1466" s="17"/>
      <c r="K1466" s="50"/>
      <c r="P1466" s="17"/>
    </row>
    <row r="1467" spans="6:16">
      <c r="F1467" s="13"/>
      <c r="G1467" s="50"/>
      <c r="I1467" s="17"/>
      <c r="K1467" s="50"/>
      <c r="P1467" s="17"/>
    </row>
    <row r="1468" spans="6:16">
      <c r="F1468" s="13"/>
      <c r="G1468" s="50"/>
      <c r="I1468" s="17"/>
      <c r="K1468" s="50"/>
      <c r="P1468" s="17"/>
    </row>
    <row r="1469" spans="6:16">
      <c r="F1469" s="13"/>
      <c r="G1469" s="50"/>
      <c r="I1469" s="17"/>
      <c r="K1469" s="50"/>
      <c r="P1469" s="17"/>
    </row>
    <row r="1470" spans="6:16">
      <c r="F1470" s="13"/>
      <c r="G1470" s="50"/>
      <c r="I1470" s="17"/>
      <c r="K1470" s="50"/>
      <c r="P1470" s="17"/>
    </row>
    <row r="1471" spans="6:16">
      <c r="F1471" s="13"/>
      <c r="G1471" s="50"/>
      <c r="I1471" s="17"/>
      <c r="K1471" s="50"/>
      <c r="P1471" s="17"/>
    </row>
    <row r="1472" spans="6:16">
      <c r="F1472" s="13"/>
      <c r="G1472" s="50"/>
      <c r="I1472" s="17"/>
      <c r="K1472" s="50"/>
      <c r="P1472" s="17"/>
    </row>
    <row r="1473" spans="6:16">
      <c r="F1473" s="13"/>
      <c r="G1473" s="50"/>
      <c r="I1473" s="17"/>
      <c r="K1473" s="50"/>
      <c r="P1473" s="17"/>
    </row>
    <row r="1474" spans="6:16">
      <c r="F1474" s="13"/>
      <c r="G1474" s="50"/>
      <c r="I1474" s="17"/>
      <c r="K1474" s="50"/>
      <c r="P1474" s="17"/>
    </row>
    <row r="1475" spans="6:16">
      <c r="F1475" s="13"/>
      <c r="G1475" s="50"/>
      <c r="I1475" s="17"/>
      <c r="K1475" s="50"/>
      <c r="P1475" s="17"/>
    </row>
    <row r="1476" spans="6:16">
      <c r="F1476" s="13"/>
      <c r="G1476" s="50"/>
      <c r="I1476" s="17"/>
      <c r="K1476" s="50"/>
      <c r="P1476" s="17"/>
    </row>
    <row r="1477" spans="6:16">
      <c r="F1477" s="13"/>
      <c r="G1477" s="50"/>
      <c r="I1477" s="17"/>
      <c r="K1477" s="50"/>
      <c r="P1477" s="17"/>
    </row>
    <row r="1478" spans="6:16">
      <c r="F1478" s="13"/>
      <c r="G1478" s="50"/>
      <c r="I1478" s="17"/>
      <c r="K1478" s="50"/>
      <c r="P1478" s="17"/>
    </row>
    <row r="1479" spans="6:16">
      <c r="F1479" s="13"/>
      <c r="G1479" s="50"/>
      <c r="I1479" s="17"/>
      <c r="K1479" s="50"/>
      <c r="P1479" s="17"/>
    </row>
    <row r="1480" spans="6:16">
      <c r="F1480" s="13"/>
      <c r="G1480" s="50"/>
      <c r="I1480" s="17"/>
      <c r="K1480" s="50"/>
      <c r="P1480" s="17"/>
    </row>
    <row r="1481" spans="6:16">
      <c r="F1481" s="13"/>
      <c r="G1481" s="50"/>
      <c r="I1481" s="17"/>
      <c r="K1481" s="50"/>
      <c r="P1481" s="17"/>
    </row>
    <row r="1482" spans="6:16">
      <c r="F1482" s="13"/>
      <c r="G1482" s="50"/>
      <c r="I1482" s="17"/>
      <c r="K1482" s="50"/>
      <c r="P1482" s="17"/>
    </row>
    <row r="1483" spans="6:16">
      <c r="F1483" s="13"/>
      <c r="G1483" s="50"/>
      <c r="I1483" s="17"/>
      <c r="K1483" s="50"/>
      <c r="P1483" s="17"/>
    </row>
    <row r="1484" spans="6:16">
      <c r="F1484" s="13"/>
      <c r="G1484" s="50"/>
      <c r="I1484" s="17"/>
      <c r="K1484" s="50"/>
      <c r="P1484" s="17"/>
    </row>
    <row r="1485" spans="6:16">
      <c r="F1485" s="13"/>
      <c r="G1485" s="50"/>
      <c r="I1485" s="17"/>
      <c r="K1485" s="50"/>
      <c r="P1485" s="17"/>
    </row>
    <row r="1486" spans="6:16">
      <c r="F1486" s="13"/>
      <c r="G1486" s="50"/>
      <c r="I1486" s="17"/>
      <c r="K1486" s="50"/>
      <c r="P1486" s="17"/>
    </row>
    <row r="1487" spans="6:16">
      <c r="F1487" s="13"/>
      <c r="G1487" s="50"/>
      <c r="I1487" s="17"/>
      <c r="K1487" s="50"/>
      <c r="P1487" s="17"/>
    </row>
    <row r="1488" spans="6:16">
      <c r="F1488" s="13"/>
      <c r="G1488" s="50"/>
      <c r="I1488" s="17"/>
      <c r="K1488" s="50"/>
      <c r="P1488" s="17"/>
    </row>
    <row r="1489" spans="6:16">
      <c r="F1489" s="13"/>
      <c r="G1489" s="50"/>
      <c r="I1489" s="17"/>
      <c r="K1489" s="50"/>
      <c r="P1489" s="17"/>
    </row>
    <row r="1490" spans="6:16">
      <c r="F1490" s="13"/>
      <c r="G1490" s="50"/>
      <c r="I1490" s="17"/>
      <c r="K1490" s="50"/>
      <c r="P1490" s="17"/>
    </row>
    <row r="1491" spans="6:16">
      <c r="F1491" s="13"/>
      <c r="G1491" s="50"/>
      <c r="I1491" s="17"/>
      <c r="K1491" s="50"/>
      <c r="P1491" s="17"/>
    </row>
    <row r="1492" spans="6:16">
      <c r="F1492" s="13"/>
      <c r="G1492" s="50"/>
      <c r="I1492" s="17"/>
      <c r="K1492" s="50"/>
      <c r="P1492" s="17"/>
    </row>
    <row r="1493" spans="6:16">
      <c r="F1493" s="13"/>
      <c r="G1493" s="50"/>
      <c r="I1493" s="17"/>
      <c r="K1493" s="50"/>
      <c r="P1493" s="17"/>
    </row>
    <row r="1494" spans="6:16">
      <c r="F1494" s="13"/>
      <c r="G1494" s="50"/>
      <c r="I1494" s="17"/>
      <c r="K1494" s="50"/>
      <c r="P1494" s="17"/>
    </row>
    <row r="1495" spans="6:16">
      <c r="F1495" s="13"/>
      <c r="G1495" s="50"/>
      <c r="I1495" s="17"/>
      <c r="K1495" s="50"/>
      <c r="P1495" s="17"/>
    </row>
    <row r="1496" spans="6:16">
      <c r="F1496" s="13"/>
      <c r="G1496" s="50"/>
      <c r="I1496" s="17"/>
      <c r="K1496" s="50"/>
      <c r="P1496" s="17"/>
    </row>
    <row r="1497" spans="6:16">
      <c r="F1497" s="13"/>
      <c r="G1497" s="50"/>
      <c r="I1497" s="17"/>
      <c r="K1497" s="50"/>
      <c r="P1497" s="17"/>
    </row>
    <row r="1498" spans="6:16">
      <c r="F1498" s="13"/>
      <c r="G1498" s="50"/>
      <c r="I1498" s="17"/>
      <c r="K1498" s="50"/>
      <c r="P1498" s="17"/>
    </row>
    <row r="1499" spans="6:16">
      <c r="F1499" s="13"/>
      <c r="G1499" s="50"/>
      <c r="I1499" s="17"/>
      <c r="K1499" s="50"/>
      <c r="P1499" s="17"/>
    </row>
    <row r="1500" spans="6:16">
      <c r="F1500" s="13"/>
      <c r="G1500" s="50"/>
      <c r="I1500" s="17"/>
      <c r="K1500" s="50"/>
      <c r="P1500" s="17"/>
    </row>
    <row r="1501" spans="6:16">
      <c r="F1501" s="13"/>
      <c r="G1501" s="50"/>
      <c r="I1501" s="17"/>
      <c r="K1501" s="50"/>
      <c r="P1501" s="17"/>
    </row>
    <row r="1502" spans="6:16">
      <c r="F1502" s="13"/>
      <c r="G1502" s="50"/>
      <c r="I1502" s="17"/>
      <c r="K1502" s="50"/>
      <c r="P1502" s="17"/>
    </row>
    <row r="1503" spans="6:16">
      <c r="F1503" s="13"/>
      <c r="G1503" s="50"/>
      <c r="I1503" s="17"/>
      <c r="K1503" s="50"/>
      <c r="P1503" s="17"/>
    </row>
    <row r="1504" spans="6:16">
      <c r="F1504" s="13"/>
      <c r="G1504" s="50"/>
      <c r="I1504" s="17"/>
      <c r="K1504" s="50"/>
      <c r="P1504" s="17"/>
    </row>
    <row r="1505" spans="6:16">
      <c r="F1505" s="13"/>
      <c r="G1505" s="50"/>
      <c r="I1505" s="17"/>
      <c r="K1505" s="50"/>
      <c r="P1505" s="17"/>
    </row>
    <row r="1506" spans="6:16">
      <c r="F1506" s="13"/>
      <c r="G1506" s="50"/>
      <c r="I1506" s="17"/>
      <c r="K1506" s="50"/>
      <c r="P1506" s="17"/>
    </row>
    <row r="1507" spans="6:16">
      <c r="F1507" s="13"/>
      <c r="G1507" s="50"/>
      <c r="I1507" s="17"/>
      <c r="K1507" s="50"/>
      <c r="P1507" s="17"/>
    </row>
    <row r="1508" spans="6:16">
      <c r="F1508" s="13"/>
      <c r="G1508" s="50"/>
      <c r="I1508" s="17"/>
      <c r="K1508" s="50"/>
      <c r="P1508" s="17"/>
    </row>
    <row r="1509" spans="6:16">
      <c r="F1509" s="13"/>
      <c r="G1509" s="50"/>
      <c r="I1509" s="17"/>
      <c r="K1509" s="50"/>
      <c r="P1509" s="17"/>
    </row>
    <row r="1510" spans="6:16">
      <c r="F1510" s="13"/>
      <c r="G1510" s="50"/>
      <c r="I1510" s="17"/>
      <c r="K1510" s="50"/>
      <c r="P1510" s="17"/>
    </row>
    <row r="1511" spans="6:16">
      <c r="F1511" s="13"/>
      <c r="G1511" s="50"/>
      <c r="I1511" s="17"/>
      <c r="K1511" s="50"/>
      <c r="P1511" s="17"/>
    </row>
    <row r="1512" spans="6:16">
      <c r="F1512" s="13"/>
      <c r="G1512" s="50"/>
      <c r="I1512" s="17"/>
      <c r="K1512" s="50"/>
      <c r="P1512" s="17"/>
    </row>
    <row r="1513" spans="6:16">
      <c r="F1513" s="13"/>
      <c r="G1513" s="50"/>
      <c r="I1513" s="17"/>
      <c r="K1513" s="50"/>
      <c r="P1513" s="17"/>
    </row>
    <row r="1514" spans="6:16">
      <c r="F1514" s="13"/>
      <c r="G1514" s="50"/>
      <c r="I1514" s="17"/>
      <c r="K1514" s="50"/>
      <c r="P1514" s="17"/>
    </row>
    <row r="1515" spans="6:16">
      <c r="F1515" s="13"/>
      <c r="G1515" s="50"/>
      <c r="I1515" s="17"/>
      <c r="K1515" s="50"/>
      <c r="P1515" s="17"/>
    </row>
    <row r="1516" spans="6:16">
      <c r="F1516" s="13"/>
      <c r="G1516" s="50"/>
      <c r="I1516" s="17"/>
      <c r="K1516" s="50"/>
      <c r="P1516" s="17"/>
    </row>
    <row r="1517" spans="6:16">
      <c r="F1517" s="13"/>
      <c r="G1517" s="50"/>
      <c r="I1517" s="17"/>
      <c r="K1517" s="50"/>
      <c r="P1517" s="17"/>
    </row>
    <row r="1518" spans="6:16">
      <c r="F1518" s="13"/>
      <c r="G1518" s="50"/>
      <c r="I1518" s="17"/>
      <c r="K1518" s="50"/>
      <c r="P1518" s="17"/>
    </row>
    <row r="1519" spans="6:16">
      <c r="F1519" s="13"/>
      <c r="G1519" s="50"/>
      <c r="I1519" s="17"/>
      <c r="K1519" s="50"/>
      <c r="P1519" s="17"/>
    </row>
    <row r="1520" spans="6:16">
      <c r="F1520" s="13"/>
      <c r="G1520" s="50"/>
      <c r="I1520" s="17"/>
      <c r="K1520" s="50"/>
      <c r="P1520" s="17"/>
    </row>
    <row r="1521" spans="6:16">
      <c r="F1521" s="13"/>
      <c r="G1521" s="50"/>
      <c r="I1521" s="17"/>
      <c r="K1521" s="50"/>
      <c r="P1521" s="17"/>
    </row>
    <row r="1522" spans="6:16">
      <c r="F1522" s="13"/>
      <c r="G1522" s="50"/>
      <c r="I1522" s="17"/>
      <c r="K1522" s="50"/>
      <c r="P1522" s="17"/>
    </row>
    <row r="1523" spans="6:16">
      <c r="F1523" s="13"/>
      <c r="G1523" s="50"/>
      <c r="I1523" s="17"/>
      <c r="K1523" s="50"/>
      <c r="P1523" s="17"/>
    </row>
    <row r="1524" spans="6:16">
      <c r="F1524" s="13"/>
      <c r="G1524" s="50"/>
      <c r="I1524" s="17"/>
      <c r="K1524" s="50"/>
      <c r="P1524" s="17"/>
    </row>
    <row r="1525" spans="6:16">
      <c r="F1525" s="13"/>
      <c r="G1525" s="50"/>
      <c r="I1525" s="17"/>
      <c r="K1525" s="50"/>
      <c r="P1525" s="17"/>
    </row>
    <row r="1526" spans="6:16">
      <c r="F1526" s="13"/>
      <c r="G1526" s="50"/>
      <c r="I1526" s="17"/>
      <c r="K1526" s="50"/>
      <c r="P1526" s="17"/>
    </row>
    <row r="1527" spans="6:16">
      <c r="F1527" s="13"/>
      <c r="G1527" s="50"/>
      <c r="I1527" s="17"/>
      <c r="K1527" s="50"/>
      <c r="P1527" s="17"/>
    </row>
    <row r="1528" spans="6:16">
      <c r="F1528" s="13"/>
      <c r="G1528" s="50"/>
      <c r="I1528" s="17"/>
      <c r="K1528" s="50"/>
      <c r="P1528" s="17"/>
    </row>
    <row r="1529" spans="6:16">
      <c r="F1529" s="13"/>
      <c r="G1529" s="50"/>
      <c r="I1529" s="17"/>
      <c r="K1529" s="50"/>
      <c r="P1529" s="17"/>
    </row>
    <row r="1530" spans="6:16">
      <c r="F1530" s="13"/>
      <c r="G1530" s="50"/>
      <c r="I1530" s="17"/>
      <c r="K1530" s="50"/>
      <c r="P1530" s="17"/>
    </row>
    <row r="1531" spans="6:16">
      <c r="F1531" s="13"/>
      <c r="G1531" s="50"/>
      <c r="I1531" s="17"/>
      <c r="K1531" s="50"/>
      <c r="P1531" s="17"/>
    </row>
    <row r="1532" spans="6:16">
      <c r="F1532" s="13"/>
      <c r="G1532" s="50"/>
      <c r="I1532" s="17"/>
      <c r="K1532" s="50"/>
      <c r="P1532" s="17"/>
    </row>
    <row r="1533" spans="6:16">
      <c r="F1533" s="13"/>
      <c r="G1533" s="50"/>
      <c r="I1533" s="17"/>
      <c r="K1533" s="50"/>
      <c r="P1533" s="17"/>
    </row>
    <row r="1534" spans="6:16">
      <c r="F1534" s="13"/>
      <c r="G1534" s="50"/>
      <c r="I1534" s="17"/>
      <c r="K1534" s="50"/>
      <c r="P1534" s="17"/>
    </row>
    <row r="1535" spans="6:16">
      <c r="F1535" s="13"/>
      <c r="G1535" s="50"/>
      <c r="I1535" s="17"/>
      <c r="K1535" s="50"/>
      <c r="P1535" s="17"/>
    </row>
    <row r="1536" spans="6:16">
      <c r="F1536" s="13"/>
      <c r="G1536" s="50"/>
      <c r="I1536" s="17"/>
      <c r="K1536" s="50"/>
      <c r="P1536" s="17"/>
    </row>
    <row r="1537" spans="6:16">
      <c r="F1537" s="13"/>
      <c r="G1537" s="50"/>
      <c r="I1537" s="17"/>
      <c r="K1537" s="50"/>
      <c r="P1537" s="17"/>
    </row>
    <row r="1538" spans="6:16">
      <c r="F1538" s="13"/>
      <c r="G1538" s="50"/>
      <c r="I1538" s="17"/>
      <c r="K1538" s="50"/>
      <c r="P1538" s="17"/>
    </row>
    <row r="1539" spans="6:16">
      <c r="F1539" s="13"/>
      <c r="G1539" s="50"/>
      <c r="I1539" s="17"/>
      <c r="K1539" s="50"/>
      <c r="P1539" s="17"/>
    </row>
    <row r="1540" spans="6:16">
      <c r="F1540" s="13"/>
      <c r="G1540" s="50"/>
      <c r="I1540" s="17"/>
      <c r="K1540" s="50"/>
      <c r="P1540" s="17"/>
    </row>
    <row r="1541" spans="6:16">
      <c r="F1541" s="13"/>
      <c r="G1541" s="50"/>
      <c r="I1541" s="17"/>
      <c r="K1541" s="50"/>
      <c r="P1541" s="17"/>
    </row>
    <row r="1542" spans="6:16">
      <c r="F1542" s="13"/>
      <c r="G1542" s="50"/>
      <c r="I1542" s="17"/>
      <c r="K1542" s="50"/>
      <c r="P1542" s="17"/>
    </row>
    <row r="1543" spans="6:16">
      <c r="F1543" s="13"/>
      <c r="G1543" s="50"/>
      <c r="I1543" s="17"/>
      <c r="K1543" s="50"/>
      <c r="P1543" s="17"/>
    </row>
    <row r="1544" spans="6:16">
      <c r="F1544" s="13"/>
      <c r="G1544" s="50"/>
      <c r="I1544" s="17"/>
      <c r="K1544" s="50"/>
      <c r="P1544" s="17"/>
    </row>
    <row r="1545" spans="6:16">
      <c r="F1545" s="13"/>
      <c r="G1545" s="50"/>
      <c r="I1545" s="17"/>
      <c r="K1545" s="50"/>
      <c r="P1545" s="17"/>
    </row>
    <row r="1546" spans="6:16">
      <c r="F1546" s="13"/>
      <c r="G1546" s="50"/>
      <c r="I1546" s="17"/>
      <c r="K1546" s="50"/>
      <c r="P1546" s="17"/>
    </row>
    <row r="1547" spans="6:16">
      <c r="F1547" s="13"/>
      <c r="G1547" s="50"/>
      <c r="I1547" s="17"/>
      <c r="K1547" s="50"/>
      <c r="P1547" s="17"/>
    </row>
    <row r="1548" spans="6:16">
      <c r="F1548" s="13"/>
      <c r="G1548" s="50"/>
      <c r="I1548" s="17"/>
      <c r="K1548" s="50"/>
      <c r="P1548" s="17"/>
    </row>
    <row r="1549" spans="6:16">
      <c r="F1549" s="13"/>
      <c r="G1549" s="50"/>
      <c r="I1549" s="17"/>
      <c r="K1549" s="50"/>
      <c r="P1549" s="17"/>
    </row>
    <row r="1550" spans="6:16">
      <c r="F1550" s="13"/>
      <c r="G1550" s="50"/>
      <c r="I1550" s="17"/>
      <c r="K1550" s="50"/>
      <c r="P1550" s="17"/>
    </row>
    <row r="1551" spans="6:16">
      <c r="F1551" s="13"/>
      <c r="G1551" s="50"/>
      <c r="I1551" s="17"/>
      <c r="K1551" s="50"/>
      <c r="P1551" s="17"/>
    </row>
    <row r="1552" spans="6:16">
      <c r="F1552" s="13"/>
      <c r="G1552" s="50"/>
      <c r="I1552" s="17"/>
      <c r="K1552" s="50"/>
      <c r="P1552" s="17"/>
    </row>
    <row r="1553" spans="6:16">
      <c r="F1553" s="13"/>
      <c r="G1553" s="50"/>
      <c r="I1553" s="17"/>
      <c r="K1553" s="50"/>
      <c r="P1553" s="17"/>
    </row>
    <row r="1554" spans="6:16">
      <c r="F1554" s="13"/>
      <c r="G1554" s="50"/>
      <c r="I1554" s="17"/>
      <c r="K1554" s="50"/>
      <c r="P1554" s="17"/>
    </row>
    <row r="1555" spans="6:16">
      <c r="F1555" s="13"/>
      <c r="G1555" s="50"/>
      <c r="I1555" s="17"/>
      <c r="K1555" s="50"/>
      <c r="P1555" s="17"/>
    </row>
    <row r="1556" spans="6:16">
      <c r="F1556" s="13"/>
      <c r="G1556" s="50"/>
      <c r="I1556" s="17"/>
      <c r="K1556" s="50"/>
      <c r="P1556" s="17"/>
    </row>
    <row r="1557" spans="6:16">
      <c r="F1557" s="13"/>
      <c r="G1557" s="50"/>
      <c r="I1557" s="17"/>
      <c r="K1557" s="50"/>
      <c r="P1557" s="17"/>
    </row>
    <row r="1558" spans="6:16">
      <c r="F1558" s="13"/>
      <c r="G1558" s="50"/>
      <c r="I1558" s="17"/>
      <c r="K1558" s="50"/>
      <c r="P1558" s="17"/>
    </row>
    <row r="1559" spans="6:16">
      <c r="F1559" s="13"/>
      <c r="G1559" s="50"/>
      <c r="I1559" s="17"/>
      <c r="K1559" s="50"/>
      <c r="P1559" s="17"/>
    </row>
    <row r="1560" spans="6:16">
      <c r="F1560" s="13"/>
      <c r="G1560" s="50"/>
      <c r="I1560" s="17"/>
      <c r="K1560" s="50"/>
      <c r="P1560" s="17"/>
    </row>
    <row r="1561" spans="6:16">
      <c r="F1561" s="13"/>
      <c r="G1561" s="50"/>
      <c r="I1561" s="17"/>
      <c r="K1561" s="50"/>
      <c r="P1561" s="17"/>
    </row>
    <row r="1562" spans="6:16">
      <c r="F1562" s="13"/>
      <c r="G1562" s="50"/>
      <c r="I1562" s="17"/>
      <c r="K1562" s="50"/>
      <c r="P1562" s="17"/>
    </row>
    <row r="1563" spans="6:16">
      <c r="F1563" s="13"/>
      <c r="G1563" s="50"/>
      <c r="I1563" s="17"/>
      <c r="K1563" s="50"/>
      <c r="P1563" s="17"/>
    </row>
    <row r="1564" spans="6:16">
      <c r="F1564" s="13"/>
      <c r="G1564" s="50"/>
      <c r="I1564" s="17"/>
      <c r="K1564" s="50"/>
      <c r="P1564" s="17"/>
    </row>
    <row r="1565" spans="6:16">
      <c r="F1565" s="13"/>
      <c r="G1565" s="50"/>
      <c r="I1565" s="17"/>
      <c r="K1565" s="50"/>
      <c r="P1565" s="17"/>
    </row>
    <row r="1566" spans="6:16">
      <c r="F1566" s="13"/>
      <c r="G1566" s="50"/>
      <c r="I1566" s="17"/>
      <c r="K1566" s="50"/>
      <c r="P1566" s="17"/>
    </row>
    <row r="1567" spans="6:16">
      <c r="F1567" s="13"/>
      <c r="G1567" s="50"/>
      <c r="I1567" s="17"/>
      <c r="K1567" s="50"/>
      <c r="P1567" s="17"/>
    </row>
    <row r="1568" spans="6:16">
      <c r="F1568" s="13"/>
      <c r="G1568" s="50"/>
      <c r="I1568" s="17"/>
      <c r="K1568" s="50"/>
      <c r="P1568" s="17"/>
    </row>
    <row r="1569" spans="6:16">
      <c r="F1569" s="13"/>
      <c r="G1569" s="50"/>
      <c r="I1569" s="17"/>
      <c r="K1569" s="50"/>
      <c r="P1569" s="17"/>
    </row>
    <row r="1570" spans="6:16">
      <c r="F1570" s="13"/>
      <c r="G1570" s="50"/>
      <c r="I1570" s="17"/>
      <c r="K1570" s="50"/>
      <c r="P1570" s="17"/>
    </row>
    <row r="1571" spans="6:16">
      <c r="F1571" s="13"/>
      <c r="G1571" s="50"/>
      <c r="I1571" s="17"/>
      <c r="K1571" s="50"/>
      <c r="P1571" s="17"/>
    </row>
    <row r="1572" spans="6:16">
      <c r="F1572" s="13"/>
      <c r="G1572" s="50"/>
      <c r="I1572" s="17"/>
      <c r="K1572" s="50"/>
      <c r="P1572" s="17"/>
    </row>
    <row r="1573" spans="6:16">
      <c r="F1573" s="13"/>
      <c r="G1573" s="50"/>
      <c r="I1573" s="17"/>
      <c r="K1573" s="50"/>
      <c r="P1573" s="17"/>
    </row>
    <row r="1574" spans="6:16">
      <c r="F1574" s="13"/>
      <c r="G1574" s="50"/>
      <c r="I1574" s="17"/>
      <c r="K1574" s="50"/>
      <c r="P1574" s="17"/>
    </row>
    <row r="1575" spans="6:16">
      <c r="F1575" s="13"/>
      <c r="G1575" s="50"/>
      <c r="I1575" s="17"/>
      <c r="K1575" s="50"/>
      <c r="P1575" s="17"/>
    </row>
    <row r="1576" spans="6:16">
      <c r="F1576" s="13"/>
      <c r="G1576" s="50"/>
      <c r="I1576" s="17"/>
      <c r="K1576" s="50"/>
      <c r="P1576" s="17"/>
    </row>
    <row r="1577" spans="6:16">
      <c r="F1577" s="13"/>
      <c r="G1577" s="50"/>
      <c r="I1577" s="17"/>
      <c r="K1577" s="50"/>
      <c r="P1577" s="17"/>
    </row>
    <row r="1578" spans="6:16">
      <c r="F1578" s="13"/>
      <c r="G1578" s="50"/>
      <c r="I1578" s="17"/>
      <c r="K1578" s="50"/>
      <c r="P1578" s="17"/>
    </row>
    <row r="1579" spans="6:16">
      <c r="F1579" s="13"/>
      <c r="G1579" s="50"/>
      <c r="I1579" s="17"/>
      <c r="K1579" s="50"/>
      <c r="P1579" s="17"/>
    </row>
    <row r="1580" spans="6:16">
      <c r="F1580" s="13"/>
      <c r="G1580" s="50"/>
      <c r="I1580" s="17"/>
      <c r="K1580" s="50"/>
      <c r="P1580" s="17"/>
    </row>
    <row r="1581" spans="6:16">
      <c r="F1581" s="13"/>
      <c r="G1581" s="50"/>
      <c r="I1581" s="17"/>
      <c r="K1581" s="50"/>
      <c r="P1581" s="17"/>
    </row>
    <row r="1582" spans="6:16">
      <c r="F1582" s="13"/>
      <c r="G1582" s="50"/>
      <c r="I1582" s="17"/>
      <c r="K1582" s="50"/>
      <c r="P1582" s="17"/>
    </row>
    <row r="1583" spans="6:16">
      <c r="F1583" s="13"/>
      <c r="G1583" s="50"/>
      <c r="I1583" s="17"/>
      <c r="K1583" s="50"/>
      <c r="P1583" s="17"/>
    </row>
    <row r="1584" spans="6:16">
      <c r="F1584" s="13"/>
      <c r="G1584" s="50"/>
      <c r="I1584" s="17"/>
      <c r="K1584" s="50"/>
      <c r="P1584" s="17"/>
    </row>
    <row r="1585" spans="6:16">
      <c r="F1585" s="13"/>
      <c r="G1585" s="50"/>
      <c r="I1585" s="17"/>
      <c r="K1585" s="50"/>
      <c r="P1585" s="17"/>
    </row>
    <row r="1586" spans="6:16">
      <c r="F1586" s="13"/>
      <c r="G1586" s="50"/>
      <c r="I1586" s="17"/>
      <c r="K1586" s="50"/>
      <c r="P1586" s="17"/>
    </row>
    <row r="1587" spans="6:16">
      <c r="F1587" s="13"/>
      <c r="G1587" s="50"/>
      <c r="I1587" s="17"/>
      <c r="K1587" s="50"/>
      <c r="P1587" s="17"/>
    </row>
    <row r="1588" spans="6:16">
      <c r="F1588" s="13"/>
      <c r="G1588" s="50"/>
      <c r="I1588" s="17"/>
      <c r="K1588" s="50"/>
      <c r="P1588" s="17"/>
    </row>
    <row r="1589" spans="6:16">
      <c r="F1589" s="13"/>
      <c r="G1589" s="50"/>
      <c r="I1589" s="17"/>
      <c r="K1589" s="50"/>
      <c r="P1589" s="17"/>
    </row>
    <row r="1590" spans="6:16">
      <c r="F1590" s="13"/>
      <c r="G1590" s="50"/>
      <c r="I1590" s="17"/>
      <c r="K1590" s="50"/>
      <c r="P1590" s="17"/>
    </row>
    <row r="1591" spans="6:16">
      <c r="F1591" s="13"/>
      <c r="G1591" s="50"/>
      <c r="I1591" s="17"/>
      <c r="K1591" s="50"/>
      <c r="P1591" s="17"/>
    </row>
    <row r="1592" spans="6:16">
      <c r="F1592" s="13"/>
      <c r="G1592" s="50"/>
      <c r="I1592" s="17"/>
      <c r="K1592" s="50"/>
      <c r="P1592" s="17"/>
    </row>
    <row r="1593" spans="6:16">
      <c r="F1593" s="13"/>
      <c r="G1593" s="50"/>
      <c r="I1593" s="17"/>
      <c r="K1593" s="50"/>
      <c r="P1593" s="17"/>
    </row>
    <row r="1594" spans="6:16">
      <c r="F1594" s="13"/>
      <c r="G1594" s="50"/>
      <c r="I1594" s="17"/>
      <c r="K1594" s="50"/>
      <c r="P1594" s="17"/>
    </row>
    <row r="1595" spans="6:16">
      <c r="F1595" s="13"/>
      <c r="G1595" s="50"/>
      <c r="I1595" s="17"/>
      <c r="K1595" s="50"/>
      <c r="P1595" s="17"/>
    </row>
    <row r="1596" spans="6:16">
      <c r="F1596" s="13"/>
      <c r="G1596" s="50"/>
      <c r="I1596" s="17"/>
      <c r="K1596" s="50"/>
      <c r="P1596" s="17"/>
    </row>
    <row r="1597" spans="6:16">
      <c r="F1597" s="13"/>
      <c r="G1597" s="50"/>
      <c r="I1597" s="17"/>
      <c r="K1597" s="50"/>
      <c r="P1597" s="17"/>
    </row>
    <row r="1598" spans="6:16">
      <c r="F1598" s="13"/>
      <c r="G1598" s="50"/>
      <c r="I1598" s="17"/>
      <c r="K1598" s="50"/>
      <c r="P1598" s="17"/>
    </row>
    <row r="1599" spans="6:16">
      <c r="F1599" s="13"/>
      <c r="G1599" s="50"/>
      <c r="I1599" s="17"/>
      <c r="K1599" s="50"/>
      <c r="P1599" s="17"/>
    </row>
    <row r="1600" spans="6:16">
      <c r="F1600" s="13"/>
      <c r="G1600" s="50"/>
      <c r="I1600" s="17"/>
      <c r="K1600" s="50"/>
      <c r="P1600" s="17"/>
    </row>
    <row r="1601" spans="6:16">
      <c r="F1601" s="13"/>
      <c r="G1601" s="50"/>
      <c r="I1601" s="17"/>
      <c r="K1601" s="50"/>
      <c r="P1601" s="17"/>
    </row>
    <row r="1602" spans="6:16">
      <c r="F1602" s="13"/>
      <c r="G1602" s="50"/>
      <c r="I1602" s="17"/>
      <c r="K1602" s="50"/>
      <c r="P1602" s="17"/>
    </row>
    <row r="1603" spans="6:16">
      <c r="F1603" s="13"/>
      <c r="G1603" s="50"/>
      <c r="I1603" s="17"/>
      <c r="K1603" s="50"/>
      <c r="P1603" s="17"/>
    </row>
    <row r="1604" spans="6:16">
      <c r="F1604" s="13"/>
      <c r="G1604" s="50"/>
      <c r="I1604" s="17"/>
      <c r="K1604" s="50"/>
      <c r="P1604" s="17"/>
    </row>
    <row r="1605" spans="6:16">
      <c r="F1605" s="13"/>
      <c r="G1605" s="50"/>
      <c r="I1605" s="17"/>
      <c r="K1605" s="50"/>
      <c r="P1605" s="17"/>
    </row>
    <row r="1606" spans="6:16">
      <c r="F1606" s="13"/>
      <c r="G1606" s="50"/>
      <c r="I1606" s="17"/>
      <c r="K1606" s="50"/>
      <c r="P1606" s="17"/>
    </row>
    <row r="1607" spans="6:16">
      <c r="F1607" s="13"/>
      <c r="G1607" s="50"/>
      <c r="I1607" s="17"/>
      <c r="K1607" s="50"/>
      <c r="P1607" s="17"/>
    </row>
    <row r="1608" spans="6:16">
      <c r="F1608" s="13"/>
      <c r="G1608" s="50"/>
      <c r="I1608" s="17"/>
      <c r="K1608" s="50"/>
      <c r="P1608" s="17"/>
    </row>
    <row r="1609" spans="6:16">
      <c r="F1609" s="13"/>
      <c r="G1609" s="50"/>
      <c r="I1609" s="17"/>
      <c r="K1609" s="50"/>
      <c r="P1609" s="17"/>
    </row>
    <row r="1610" spans="6:16">
      <c r="F1610" s="13"/>
      <c r="G1610" s="50"/>
      <c r="I1610" s="17"/>
      <c r="K1610" s="50"/>
      <c r="P1610" s="17"/>
    </row>
    <row r="1611" spans="6:16">
      <c r="F1611" s="13"/>
      <c r="G1611" s="50"/>
      <c r="I1611" s="17"/>
      <c r="K1611" s="50"/>
      <c r="P1611" s="17"/>
    </row>
    <row r="1612" spans="6:16">
      <c r="F1612" s="13"/>
      <c r="G1612" s="50"/>
      <c r="I1612" s="17"/>
      <c r="K1612" s="50"/>
      <c r="P1612" s="17"/>
    </row>
    <row r="1613" spans="6:16">
      <c r="F1613" s="13"/>
      <c r="G1613" s="50"/>
      <c r="I1613" s="17"/>
      <c r="K1613" s="50"/>
      <c r="P1613" s="17"/>
    </row>
    <row r="1614" spans="6:16">
      <c r="F1614" s="13"/>
      <c r="G1614" s="50"/>
      <c r="I1614" s="17"/>
      <c r="K1614" s="50"/>
      <c r="P1614" s="17"/>
    </row>
    <row r="1615" spans="6:16">
      <c r="F1615" s="13"/>
      <c r="G1615" s="50"/>
      <c r="I1615" s="17"/>
      <c r="K1615" s="50"/>
      <c r="P1615" s="17"/>
    </row>
    <row r="1616" spans="6:16">
      <c r="F1616" s="13"/>
      <c r="G1616" s="50"/>
      <c r="I1616" s="17"/>
      <c r="K1616" s="50"/>
      <c r="P1616" s="17"/>
    </row>
    <row r="1617" spans="6:16">
      <c r="F1617" s="13"/>
      <c r="G1617" s="50"/>
      <c r="I1617" s="17"/>
      <c r="K1617" s="50"/>
      <c r="P1617" s="17"/>
    </row>
    <row r="1618" spans="6:16">
      <c r="F1618" s="13"/>
      <c r="G1618" s="50"/>
      <c r="I1618" s="17"/>
      <c r="K1618" s="50"/>
      <c r="P1618" s="17"/>
    </row>
    <row r="1619" spans="6:16">
      <c r="F1619" s="13"/>
      <c r="G1619" s="50"/>
      <c r="I1619" s="17"/>
      <c r="K1619" s="50"/>
      <c r="P1619" s="17"/>
    </row>
    <row r="1620" spans="6:16">
      <c r="F1620" s="13"/>
      <c r="G1620" s="50"/>
      <c r="I1620" s="17"/>
      <c r="K1620" s="50"/>
      <c r="P1620" s="17"/>
    </row>
    <row r="1621" spans="6:16">
      <c r="F1621" s="13"/>
      <c r="G1621" s="50"/>
      <c r="I1621" s="17"/>
      <c r="K1621" s="50"/>
      <c r="P1621" s="17"/>
    </row>
    <row r="1622" spans="6:16">
      <c r="F1622" s="13"/>
      <c r="G1622" s="50"/>
      <c r="I1622" s="17"/>
      <c r="K1622" s="50"/>
      <c r="P1622" s="17"/>
    </row>
    <row r="1623" spans="6:16">
      <c r="F1623" s="13"/>
      <c r="G1623" s="50"/>
      <c r="I1623" s="17"/>
      <c r="K1623" s="50"/>
      <c r="P1623" s="17"/>
    </row>
    <row r="1624" spans="6:16">
      <c r="F1624" s="13"/>
      <c r="G1624" s="50"/>
      <c r="I1624" s="17"/>
      <c r="K1624" s="50"/>
      <c r="P1624" s="17"/>
    </row>
    <row r="1625" spans="6:16">
      <c r="F1625" s="13"/>
      <c r="G1625" s="50"/>
      <c r="I1625" s="17"/>
      <c r="K1625" s="50"/>
      <c r="P1625" s="17"/>
    </row>
    <row r="1626" spans="6:16">
      <c r="F1626" s="13"/>
      <c r="G1626" s="50"/>
      <c r="I1626" s="17"/>
      <c r="K1626" s="50"/>
      <c r="P1626" s="17"/>
    </row>
    <row r="1627" spans="6:16">
      <c r="F1627" s="13"/>
      <c r="G1627" s="50"/>
      <c r="I1627" s="17"/>
      <c r="K1627" s="50"/>
      <c r="P1627" s="17"/>
    </row>
    <row r="1628" spans="6:16">
      <c r="F1628" s="13"/>
      <c r="G1628" s="50"/>
      <c r="I1628" s="17"/>
      <c r="K1628" s="50"/>
      <c r="P1628" s="17"/>
    </row>
    <row r="1629" spans="6:16">
      <c r="F1629" s="13"/>
      <c r="G1629" s="50"/>
      <c r="I1629" s="17"/>
      <c r="K1629" s="50"/>
      <c r="P1629" s="17"/>
    </row>
    <row r="1630" spans="6:16">
      <c r="F1630" s="13"/>
      <c r="G1630" s="50"/>
      <c r="I1630" s="17"/>
      <c r="K1630" s="50"/>
      <c r="P1630" s="17"/>
    </row>
    <row r="1631" spans="6:16">
      <c r="F1631" s="13"/>
      <c r="G1631" s="50"/>
      <c r="I1631" s="17"/>
      <c r="K1631" s="50"/>
      <c r="P1631" s="17"/>
    </row>
    <row r="1632" spans="6:16">
      <c r="F1632" s="13"/>
      <c r="G1632" s="50"/>
      <c r="I1632" s="17"/>
      <c r="K1632" s="50"/>
      <c r="P1632" s="17"/>
    </row>
    <row r="1633" spans="6:16">
      <c r="F1633" s="13"/>
      <c r="G1633" s="50"/>
      <c r="I1633" s="17"/>
      <c r="K1633" s="50"/>
      <c r="P1633" s="17"/>
    </row>
    <row r="1634" spans="6:16">
      <c r="F1634" s="13"/>
      <c r="G1634" s="50"/>
      <c r="I1634" s="17"/>
      <c r="K1634" s="50"/>
      <c r="P1634" s="17"/>
    </row>
    <row r="1635" spans="6:16">
      <c r="F1635" s="13"/>
      <c r="G1635" s="50"/>
      <c r="I1635" s="17"/>
      <c r="K1635" s="50"/>
      <c r="P1635" s="17"/>
    </row>
    <row r="1636" spans="6:16">
      <c r="F1636" s="13"/>
      <c r="G1636" s="50"/>
      <c r="I1636" s="17"/>
      <c r="K1636" s="50"/>
      <c r="P1636" s="17"/>
    </row>
    <row r="1637" spans="6:16">
      <c r="F1637" s="13"/>
      <c r="G1637" s="50"/>
      <c r="I1637" s="17"/>
      <c r="K1637" s="50"/>
      <c r="P1637" s="17"/>
    </row>
    <row r="1638" spans="6:16">
      <c r="F1638" s="13"/>
      <c r="G1638" s="50"/>
      <c r="I1638" s="17"/>
      <c r="K1638" s="50"/>
      <c r="P1638" s="17"/>
    </row>
    <row r="1639" spans="6:16">
      <c r="F1639" s="13"/>
      <c r="G1639" s="50"/>
      <c r="I1639" s="17"/>
      <c r="K1639" s="50"/>
      <c r="P1639" s="17"/>
    </row>
    <row r="1640" spans="6:16">
      <c r="F1640" s="13"/>
      <c r="G1640" s="50"/>
      <c r="I1640" s="17"/>
      <c r="K1640" s="50"/>
      <c r="P1640" s="17"/>
    </row>
    <row r="1641" spans="6:16">
      <c r="F1641" s="13"/>
      <c r="G1641" s="50"/>
      <c r="I1641" s="17"/>
      <c r="K1641" s="50"/>
      <c r="P1641" s="17"/>
    </row>
    <row r="1642" spans="6:16">
      <c r="F1642" s="13"/>
      <c r="G1642" s="50"/>
      <c r="I1642" s="17"/>
      <c r="K1642" s="50"/>
      <c r="P1642" s="17"/>
    </row>
    <row r="1643" spans="6:16">
      <c r="F1643" s="13"/>
      <c r="G1643" s="50"/>
      <c r="I1643" s="17"/>
      <c r="K1643" s="50"/>
      <c r="P1643" s="17"/>
    </row>
    <row r="1644" spans="6:16">
      <c r="F1644" s="13"/>
      <c r="G1644" s="50"/>
      <c r="I1644" s="17"/>
      <c r="K1644" s="50"/>
      <c r="P1644" s="17"/>
    </row>
    <row r="1645" spans="6:16">
      <c r="F1645" s="13"/>
      <c r="G1645" s="50"/>
      <c r="I1645" s="17"/>
      <c r="K1645" s="50"/>
      <c r="P1645" s="17"/>
    </row>
    <row r="1646" spans="6:16">
      <c r="F1646" s="13"/>
      <c r="G1646" s="50"/>
      <c r="I1646" s="17"/>
      <c r="K1646" s="50"/>
      <c r="P1646" s="17"/>
    </row>
    <row r="1647" spans="6:16">
      <c r="F1647" s="13"/>
      <c r="G1647" s="50"/>
      <c r="I1647" s="17"/>
      <c r="K1647" s="50"/>
      <c r="P1647" s="17"/>
    </row>
    <row r="1648" spans="6:16">
      <c r="F1648" s="13"/>
      <c r="G1648" s="50"/>
      <c r="I1648" s="17"/>
      <c r="K1648" s="50"/>
      <c r="P1648" s="17"/>
    </row>
    <row r="1649" spans="6:16">
      <c r="F1649" s="13"/>
      <c r="G1649" s="50"/>
      <c r="I1649" s="17"/>
      <c r="K1649" s="50"/>
      <c r="P1649" s="17"/>
    </row>
    <row r="1650" spans="6:16">
      <c r="F1650" s="13"/>
      <c r="G1650" s="50"/>
      <c r="I1650" s="17"/>
      <c r="K1650" s="50"/>
      <c r="P1650" s="17"/>
    </row>
    <row r="1651" spans="6:16">
      <c r="F1651" s="13"/>
      <c r="G1651" s="50"/>
      <c r="I1651" s="17"/>
      <c r="K1651" s="50"/>
      <c r="P1651" s="17"/>
    </row>
    <row r="1652" spans="6:16">
      <c r="F1652" s="13"/>
      <c r="G1652" s="50"/>
      <c r="I1652" s="17"/>
      <c r="K1652" s="50"/>
      <c r="P1652" s="17"/>
    </row>
    <row r="1653" spans="6:16">
      <c r="F1653" s="13"/>
      <c r="G1653" s="50"/>
      <c r="I1653" s="17"/>
      <c r="K1653" s="50"/>
      <c r="P1653" s="17"/>
    </row>
    <row r="1654" spans="6:16">
      <c r="F1654" s="13"/>
      <c r="G1654" s="50"/>
      <c r="I1654" s="17"/>
      <c r="K1654" s="50"/>
      <c r="P1654" s="17"/>
    </row>
    <row r="1655" spans="6:16">
      <c r="F1655" s="13"/>
      <c r="G1655" s="50"/>
      <c r="I1655" s="17"/>
      <c r="K1655" s="50"/>
      <c r="P1655" s="17"/>
    </row>
    <row r="1656" spans="6:16">
      <c r="F1656" s="13"/>
      <c r="G1656" s="50"/>
      <c r="I1656" s="17"/>
      <c r="K1656" s="50"/>
      <c r="P1656" s="17"/>
    </row>
    <row r="1657" spans="6:16">
      <c r="F1657" s="13"/>
      <c r="G1657" s="50"/>
      <c r="I1657" s="17"/>
      <c r="K1657" s="50"/>
      <c r="P1657" s="17"/>
    </row>
    <row r="1658" spans="6:16">
      <c r="F1658" s="13"/>
      <c r="G1658" s="50"/>
      <c r="I1658" s="17"/>
      <c r="K1658" s="50"/>
      <c r="P1658" s="17"/>
    </row>
    <row r="1659" spans="6:16">
      <c r="F1659" s="13"/>
      <c r="G1659" s="50"/>
      <c r="I1659" s="17"/>
      <c r="K1659" s="50"/>
      <c r="P1659" s="17"/>
    </row>
    <row r="1660" spans="6:16">
      <c r="F1660" s="13"/>
      <c r="G1660" s="50"/>
      <c r="I1660" s="17"/>
      <c r="K1660" s="50"/>
      <c r="P1660" s="17"/>
    </row>
    <row r="1661" spans="6:16">
      <c r="F1661" s="13"/>
      <c r="G1661" s="50"/>
      <c r="I1661" s="17"/>
      <c r="K1661" s="50"/>
      <c r="P1661" s="17"/>
    </row>
    <row r="1662" spans="6:16">
      <c r="F1662" s="13"/>
      <c r="G1662" s="50"/>
      <c r="I1662" s="17"/>
      <c r="K1662" s="50"/>
      <c r="P1662" s="17"/>
    </row>
    <row r="1663" spans="6:16">
      <c r="F1663" s="13"/>
      <c r="G1663" s="50"/>
      <c r="I1663" s="17"/>
      <c r="K1663" s="50"/>
      <c r="P1663" s="17"/>
    </row>
    <row r="1664" spans="6:16">
      <c r="F1664" s="13"/>
      <c r="G1664" s="50"/>
      <c r="I1664" s="17"/>
      <c r="K1664" s="50"/>
      <c r="P1664" s="17"/>
    </row>
    <row r="1665" spans="6:16">
      <c r="F1665" s="13"/>
      <c r="G1665" s="50"/>
      <c r="I1665" s="17"/>
      <c r="K1665" s="50"/>
      <c r="P1665" s="17"/>
    </row>
    <row r="1666" spans="6:16">
      <c r="F1666" s="13"/>
      <c r="G1666" s="50"/>
      <c r="I1666" s="17"/>
      <c r="K1666" s="50"/>
      <c r="P1666" s="17"/>
    </row>
    <row r="1667" spans="6:16">
      <c r="F1667" s="13"/>
      <c r="G1667" s="50"/>
      <c r="I1667" s="17"/>
      <c r="K1667" s="50"/>
      <c r="P1667" s="17"/>
    </row>
    <row r="1668" spans="6:16">
      <c r="F1668" s="13"/>
      <c r="G1668" s="50"/>
      <c r="I1668" s="17"/>
      <c r="K1668" s="50"/>
      <c r="P1668" s="17"/>
    </row>
    <row r="1669" spans="6:16">
      <c r="F1669" s="13"/>
      <c r="G1669" s="50"/>
      <c r="I1669" s="17"/>
      <c r="K1669" s="50"/>
      <c r="P1669" s="17"/>
    </row>
    <row r="1670" spans="6:16">
      <c r="F1670" s="13"/>
      <c r="G1670" s="50"/>
      <c r="I1670" s="17"/>
      <c r="K1670" s="50"/>
      <c r="P1670" s="17"/>
    </row>
    <row r="1671" spans="6:16">
      <c r="F1671" s="13"/>
      <c r="G1671" s="50"/>
      <c r="I1671" s="17"/>
      <c r="K1671" s="50"/>
      <c r="P1671" s="17"/>
    </row>
    <row r="1672" spans="6:16">
      <c r="F1672" s="13"/>
      <c r="G1672" s="50"/>
      <c r="I1672" s="17"/>
      <c r="K1672" s="50"/>
      <c r="P1672" s="17"/>
    </row>
    <row r="1673" spans="6:16">
      <c r="F1673" s="13"/>
      <c r="G1673" s="50"/>
      <c r="I1673" s="17"/>
      <c r="K1673" s="50"/>
      <c r="P1673" s="17"/>
    </row>
    <row r="1674" spans="6:16">
      <c r="F1674" s="13"/>
      <c r="G1674" s="50"/>
      <c r="I1674" s="17"/>
      <c r="K1674" s="50"/>
      <c r="P1674" s="17"/>
    </row>
    <row r="1675" spans="6:16">
      <c r="F1675" s="13"/>
      <c r="G1675" s="50"/>
      <c r="I1675" s="17"/>
      <c r="K1675" s="50"/>
      <c r="P1675" s="17"/>
    </row>
    <row r="1676" spans="6:16">
      <c r="F1676" s="13"/>
      <c r="G1676" s="50"/>
      <c r="I1676" s="17"/>
      <c r="K1676" s="50"/>
      <c r="P1676" s="17"/>
    </row>
    <row r="1677" spans="6:16">
      <c r="F1677" s="13"/>
      <c r="G1677" s="50"/>
      <c r="I1677" s="17"/>
      <c r="K1677" s="50"/>
      <c r="P1677" s="17"/>
    </row>
    <row r="1678" spans="6:16">
      <c r="F1678" s="13"/>
      <c r="G1678" s="50"/>
      <c r="I1678" s="17"/>
      <c r="K1678" s="50"/>
      <c r="P1678" s="17"/>
    </row>
    <row r="1679" spans="6:16">
      <c r="F1679" s="13"/>
      <c r="G1679" s="50"/>
      <c r="I1679" s="17"/>
      <c r="K1679" s="50"/>
      <c r="P1679" s="17"/>
    </row>
    <row r="1680" spans="6:16">
      <c r="F1680" s="13"/>
      <c r="G1680" s="50"/>
      <c r="I1680" s="17"/>
      <c r="K1680" s="50"/>
      <c r="P1680" s="17"/>
    </row>
    <row r="1681" spans="6:16">
      <c r="F1681" s="13"/>
      <c r="G1681" s="50"/>
      <c r="I1681" s="17"/>
      <c r="K1681" s="50"/>
      <c r="P1681" s="17"/>
    </row>
    <row r="1682" spans="6:16">
      <c r="F1682" s="13"/>
      <c r="G1682" s="50"/>
      <c r="I1682" s="17"/>
      <c r="K1682" s="50"/>
      <c r="P1682" s="17"/>
    </row>
    <row r="1683" spans="6:16">
      <c r="F1683" s="13"/>
      <c r="G1683" s="50"/>
      <c r="I1683" s="17"/>
      <c r="K1683" s="50"/>
      <c r="P1683" s="17"/>
    </row>
    <row r="1684" spans="6:16">
      <c r="F1684" s="13"/>
      <c r="G1684" s="50"/>
      <c r="I1684" s="17"/>
      <c r="K1684" s="50"/>
      <c r="P1684" s="17"/>
    </row>
    <row r="1685" spans="6:16">
      <c r="F1685" s="13"/>
      <c r="G1685" s="50"/>
      <c r="I1685" s="17"/>
      <c r="K1685" s="50"/>
      <c r="P1685" s="17"/>
    </row>
    <row r="1686" spans="6:16">
      <c r="F1686" s="13"/>
      <c r="G1686" s="50"/>
      <c r="I1686" s="17"/>
      <c r="K1686" s="50"/>
      <c r="P1686" s="17"/>
    </row>
    <row r="1687" spans="6:16">
      <c r="F1687" s="13"/>
      <c r="G1687" s="50"/>
      <c r="I1687" s="17"/>
      <c r="K1687" s="50"/>
      <c r="P1687" s="17"/>
    </row>
    <row r="1688" spans="6:16">
      <c r="F1688" s="13"/>
      <c r="G1688" s="50"/>
      <c r="I1688" s="17"/>
      <c r="K1688" s="50"/>
      <c r="P1688" s="17"/>
    </row>
    <row r="1689" spans="6:16">
      <c r="F1689" s="13"/>
      <c r="G1689" s="50"/>
      <c r="I1689" s="17"/>
      <c r="K1689" s="50"/>
      <c r="P1689" s="17"/>
    </row>
    <row r="1690" spans="6:16">
      <c r="F1690" s="13"/>
      <c r="G1690" s="50"/>
      <c r="I1690" s="17"/>
      <c r="K1690" s="50"/>
      <c r="P1690" s="17"/>
    </row>
    <row r="1691" spans="6:16">
      <c r="F1691" s="13"/>
      <c r="G1691" s="50"/>
      <c r="I1691" s="17"/>
      <c r="K1691" s="50"/>
      <c r="P1691" s="17"/>
    </row>
    <row r="1692" spans="6:16">
      <c r="F1692" s="13"/>
      <c r="G1692" s="50"/>
      <c r="I1692" s="17"/>
      <c r="K1692" s="50"/>
      <c r="P1692" s="17"/>
    </row>
    <row r="1693" spans="6:16">
      <c r="F1693" s="13"/>
      <c r="G1693" s="50"/>
      <c r="I1693" s="17"/>
      <c r="K1693" s="50"/>
      <c r="P1693" s="17"/>
    </row>
    <row r="1694" spans="6:16">
      <c r="F1694" s="13"/>
      <c r="G1694" s="50"/>
      <c r="I1694" s="17"/>
      <c r="K1694" s="50"/>
      <c r="P1694" s="17"/>
    </row>
    <row r="1695" spans="6:16">
      <c r="F1695" s="13"/>
      <c r="G1695" s="50"/>
      <c r="I1695" s="17"/>
      <c r="K1695" s="50"/>
      <c r="P1695" s="17"/>
    </row>
    <row r="1696" spans="6:16">
      <c r="F1696" s="13"/>
      <c r="G1696" s="50"/>
      <c r="I1696" s="17"/>
      <c r="K1696" s="50"/>
      <c r="P1696" s="17"/>
    </row>
    <row r="1697" spans="6:16">
      <c r="F1697" s="13"/>
      <c r="G1697" s="50"/>
      <c r="I1697" s="17"/>
      <c r="K1697" s="50"/>
      <c r="P1697" s="17"/>
    </row>
    <row r="1698" spans="6:16">
      <c r="F1698" s="13"/>
      <c r="G1698" s="50"/>
      <c r="I1698" s="17"/>
      <c r="K1698" s="50"/>
      <c r="P1698" s="17"/>
    </row>
    <row r="1699" spans="6:16">
      <c r="F1699" s="13"/>
      <c r="G1699" s="50"/>
      <c r="I1699" s="17"/>
      <c r="K1699" s="50"/>
      <c r="P1699" s="17"/>
    </row>
    <row r="1700" spans="6:16">
      <c r="F1700" s="13"/>
      <c r="G1700" s="50"/>
      <c r="I1700" s="17"/>
      <c r="K1700" s="50"/>
      <c r="P1700" s="17"/>
    </row>
    <row r="1701" spans="6:16">
      <c r="F1701" s="13"/>
      <c r="G1701" s="50"/>
      <c r="I1701" s="17"/>
      <c r="K1701" s="50"/>
      <c r="P1701" s="17"/>
    </row>
    <row r="1702" spans="6:16">
      <c r="F1702" s="13"/>
      <c r="G1702" s="50"/>
      <c r="I1702" s="17"/>
      <c r="K1702" s="50"/>
      <c r="P1702" s="17"/>
    </row>
    <row r="1703" spans="6:16">
      <c r="F1703" s="13"/>
      <c r="G1703" s="50"/>
      <c r="I1703" s="17"/>
      <c r="K1703" s="50"/>
      <c r="P1703" s="17"/>
    </row>
    <row r="1704" spans="6:16">
      <c r="F1704" s="13"/>
      <c r="G1704" s="50"/>
      <c r="I1704" s="17"/>
      <c r="K1704" s="50"/>
      <c r="P1704" s="17"/>
    </row>
    <row r="1705" spans="6:16">
      <c r="F1705" s="13"/>
      <c r="G1705" s="50"/>
      <c r="I1705" s="17"/>
      <c r="K1705" s="50"/>
      <c r="P1705" s="17"/>
    </row>
    <row r="1706" spans="6:16">
      <c r="F1706" s="13"/>
      <c r="G1706" s="50"/>
      <c r="I1706" s="17"/>
      <c r="K1706" s="50"/>
      <c r="P1706" s="17"/>
    </row>
    <row r="1707" spans="6:16">
      <c r="F1707" s="13"/>
      <c r="G1707" s="50"/>
      <c r="I1707" s="17"/>
      <c r="K1707" s="50"/>
      <c r="P1707" s="17"/>
    </row>
    <row r="1708" spans="6:16">
      <c r="F1708" s="13"/>
      <c r="G1708" s="50"/>
      <c r="I1708" s="17"/>
      <c r="K1708" s="50"/>
      <c r="P1708" s="17"/>
    </row>
    <row r="1709" spans="6:16">
      <c r="F1709" s="13"/>
      <c r="G1709" s="50"/>
      <c r="I1709" s="17"/>
      <c r="K1709" s="50"/>
      <c r="P1709" s="17"/>
    </row>
    <row r="1710" spans="6:16">
      <c r="F1710" s="13"/>
      <c r="G1710" s="50"/>
      <c r="I1710" s="17"/>
      <c r="K1710" s="50"/>
      <c r="P1710" s="17"/>
    </row>
    <row r="1711" spans="6:16">
      <c r="F1711" s="13"/>
      <c r="G1711" s="50"/>
      <c r="I1711" s="17"/>
      <c r="K1711" s="50"/>
      <c r="P1711" s="17"/>
    </row>
    <row r="1712" spans="6:16">
      <c r="F1712" s="13"/>
      <c r="G1712" s="50"/>
      <c r="I1712" s="17"/>
      <c r="K1712" s="50"/>
      <c r="P1712" s="17"/>
    </row>
    <row r="1713" spans="6:16">
      <c r="F1713" s="13"/>
      <c r="G1713" s="50"/>
      <c r="I1713" s="17"/>
      <c r="K1713" s="50"/>
      <c r="P1713" s="17"/>
    </row>
    <row r="1714" spans="6:16">
      <c r="F1714" s="13"/>
      <c r="G1714" s="50"/>
      <c r="I1714" s="17"/>
      <c r="K1714" s="50"/>
      <c r="P1714" s="17"/>
    </row>
    <row r="1715" spans="6:16">
      <c r="F1715" s="13"/>
      <c r="G1715" s="50"/>
      <c r="I1715" s="17"/>
      <c r="K1715" s="50"/>
      <c r="P1715" s="17"/>
    </row>
    <row r="1716" spans="6:16">
      <c r="F1716" s="13"/>
      <c r="G1716" s="50"/>
      <c r="I1716" s="17"/>
      <c r="K1716" s="50"/>
      <c r="P1716" s="17"/>
    </row>
    <row r="1717" spans="6:16">
      <c r="F1717" s="13"/>
      <c r="G1717" s="50"/>
      <c r="I1717" s="17"/>
      <c r="K1717" s="50"/>
      <c r="P1717" s="17"/>
    </row>
    <row r="1718" spans="6:16">
      <c r="F1718" s="13"/>
      <c r="G1718" s="50"/>
      <c r="I1718" s="17"/>
      <c r="K1718" s="50"/>
      <c r="P1718" s="17"/>
    </row>
    <row r="1719" spans="6:16">
      <c r="F1719" s="13"/>
      <c r="G1719" s="50"/>
      <c r="I1719" s="17"/>
      <c r="K1719" s="50"/>
      <c r="P1719" s="17"/>
    </row>
    <row r="1720" spans="6:16">
      <c r="F1720" s="13"/>
      <c r="G1720" s="50"/>
      <c r="I1720" s="17"/>
      <c r="K1720" s="50"/>
      <c r="P1720" s="17"/>
    </row>
    <row r="1721" spans="6:16">
      <c r="F1721" s="13"/>
      <c r="G1721" s="50"/>
      <c r="I1721" s="17"/>
      <c r="K1721" s="50"/>
      <c r="P1721" s="17"/>
    </row>
    <row r="1722" spans="6:16">
      <c r="F1722" s="13"/>
      <c r="G1722" s="50"/>
      <c r="I1722" s="17"/>
      <c r="K1722" s="50"/>
      <c r="P1722" s="17"/>
    </row>
    <row r="1723" spans="6:16">
      <c r="F1723" s="13"/>
      <c r="G1723" s="50"/>
      <c r="I1723" s="17"/>
      <c r="K1723" s="50"/>
      <c r="P1723" s="17"/>
    </row>
    <row r="1724" spans="6:16">
      <c r="F1724" s="13"/>
      <c r="G1724" s="50"/>
      <c r="I1724" s="17"/>
      <c r="K1724" s="50"/>
      <c r="P1724" s="17"/>
    </row>
    <row r="1725" spans="6:16">
      <c r="F1725" s="13"/>
      <c r="G1725" s="50"/>
      <c r="I1725" s="17"/>
      <c r="K1725" s="50"/>
      <c r="P1725" s="17"/>
    </row>
    <row r="1726" spans="6:16">
      <c r="F1726" s="13"/>
      <c r="G1726" s="50"/>
      <c r="I1726" s="17"/>
      <c r="K1726" s="50"/>
      <c r="P1726" s="17"/>
    </row>
    <row r="1727" spans="6:16">
      <c r="F1727" s="13"/>
      <c r="G1727" s="50"/>
      <c r="I1727" s="17"/>
      <c r="K1727" s="50"/>
      <c r="P1727" s="17"/>
    </row>
    <row r="1728" spans="6:16">
      <c r="F1728" s="13"/>
      <c r="G1728" s="50"/>
      <c r="I1728" s="17"/>
      <c r="K1728" s="50"/>
      <c r="P1728" s="17"/>
    </row>
    <row r="1729" spans="6:16">
      <c r="F1729" s="13"/>
      <c r="G1729" s="50"/>
      <c r="I1729" s="17"/>
      <c r="K1729" s="50"/>
      <c r="P1729" s="17"/>
    </row>
    <row r="1730" spans="6:16">
      <c r="F1730" s="13"/>
      <c r="G1730" s="50"/>
      <c r="I1730" s="17"/>
      <c r="K1730" s="50"/>
      <c r="P1730" s="17"/>
    </row>
    <row r="1731" spans="6:16">
      <c r="F1731" s="13"/>
      <c r="G1731" s="50"/>
      <c r="I1731" s="17"/>
      <c r="K1731" s="50"/>
      <c r="P1731" s="17"/>
    </row>
    <row r="1732" spans="6:16">
      <c r="F1732" s="13"/>
      <c r="G1732" s="50"/>
      <c r="I1732" s="17"/>
      <c r="K1732" s="50"/>
      <c r="P1732" s="17"/>
    </row>
    <row r="1733" spans="6:16">
      <c r="F1733" s="13"/>
      <c r="G1733" s="50"/>
      <c r="I1733" s="17"/>
      <c r="K1733" s="50"/>
      <c r="P1733" s="17"/>
    </row>
    <row r="1734" spans="6:16">
      <c r="F1734" s="13"/>
      <c r="G1734" s="50"/>
      <c r="I1734" s="17"/>
      <c r="K1734" s="50"/>
      <c r="P1734" s="17"/>
    </row>
    <row r="1735" spans="6:16">
      <c r="F1735" s="13"/>
      <c r="G1735" s="50"/>
      <c r="I1735" s="17"/>
      <c r="K1735" s="50"/>
      <c r="P1735" s="17"/>
    </row>
    <row r="1736" spans="6:16">
      <c r="F1736" s="13"/>
      <c r="G1736" s="50"/>
      <c r="I1736" s="17"/>
      <c r="K1736" s="50"/>
      <c r="P1736" s="17"/>
    </row>
    <row r="1737" spans="6:16">
      <c r="F1737" s="13"/>
      <c r="G1737" s="50"/>
      <c r="I1737" s="17"/>
      <c r="K1737" s="50"/>
      <c r="P1737" s="17"/>
    </row>
    <row r="1738" spans="6:16">
      <c r="F1738" s="13"/>
      <c r="G1738" s="50"/>
      <c r="I1738" s="17"/>
      <c r="K1738" s="50"/>
      <c r="P1738" s="17"/>
    </row>
    <row r="1739" spans="6:16">
      <c r="F1739" s="13"/>
      <c r="G1739" s="50"/>
      <c r="I1739" s="17"/>
      <c r="K1739" s="50"/>
      <c r="P1739" s="17"/>
    </row>
    <row r="1740" spans="6:16">
      <c r="F1740" s="13"/>
      <c r="G1740" s="50"/>
      <c r="I1740" s="17"/>
      <c r="K1740" s="50"/>
      <c r="P1740" s="17"/>
    </row>
    <row r="1741" spans="6:16">
      <c r="F1741" s="13"/>
      <c r="G1741" s="50"/>
      <c r="I1741" s="17"/>
      <c r="K1741" s="50"/>
      <c r="P1741" s="17"/>
    </row>
    <row r="1742" spans="6:16">
      <c r="F1742" s="13"/>
      <c r="G1742" s="50"/>
      <c r="I1742" s="17"/>
      <c r="K1742" s="50"/>
      <c r="P1742" s="17"/>
    </row>
    <row r="1743" spans="6:16">
      <c r="F1743" s="13"/>
      <c r="G1743" s="50"/>
      <c r="I1743" s="17"/>
      <c r="K1743" s="50"/>
      <c r="P1743" s="17"/>
    </row>
    <row r="1744" spans="6:16">
      <c r="F1744" s="13"/>
      <c r="G1744" s="50"/>
      <c r="I1744" s="17"/>
      <c r="K1744" s="50"/>
      <c r="P1744" s="17"/>
    </row>
    <row r="1745" spans="6:16">
      <c r="F1745" s="13"/>
      <c r="G1745" s="50"/>
      <c r="I1745" s="17"/>
      <c r="K1745" s="50"/>
      <c r="P1745" s="17"/>
    </row>
    <row r="1746" spans="6:16">
      <c r="F1746" s="13"/>
      <c r="G1746" s="50"/>
      <c r="I1746" s="17"/>
      <c r="K1746" s="50"/>
      <c r="P1746" s="17"/>
    </row>
    <row r="1747" spans="6:16">
      <c r="F1747" s="13"/>
      <c r="G1747" s="50"/>
      <c r="I1747" s="17"/>
      <c r="K1747" s="50"/>
      <c r="P1747" s="17"/>
    </row>
    <row r="1748" spans="6:16">
      <c r="F1748" s="13"/>
      <c r="G1748" s="50"/>
      <c r="I1748" s="17"/>
      <c r="K1748" s="50"/>
      <c r="P1748" s="17"/>
    </row>
    <row r="1749" spans="6:16">
      <c r="F1749" s="13"/>
      <c r="G1749" s="50"/>
      <c r="I1749" s="17"/>
      <c r="K1749" s="50"/>
      <c r="P1749" s="17"/>
    </row>
    <row r="1750" spans="6:16">
      <c r="F1750" s="13"/>
      <c r="G1750" s="50"/>
      <c r="I1750" s="17"/>
      <c r="K1750" s="50"/>
      <c r="P1750" s="17"/>
    </row>
    <row r="1751" spans="6:16">
      <c r="F1751" s="13"/>
      <c r="G1751" s="50"/>
      <c r="I1751" s="17"/>
      <c r="K1751" s="50"/>
      <c r="P1751" s="17"/>
    </row>
    <row r="1752" spans="6:16">
      <c r="F1752" s="13"/>
      <c r="G1752" s="50"/>
      <c r="I1752" s="17"/>
      <c r="K1752" s="50"/>
      <c r="P1752" s="17"/>
    </row>
    <row r="1753" spans="6:16">
      <c r="F1753" s="13"/>
      <c r="G1753" s="50"/>
      <c r="I1753" s="17"/>
      <c r="K1753" s="50"/>
      <c r="P1753" s="17"/>
    </row>
    <row r="1754" spans="6:16">
      <c r="F1754" s="13"/>
      <c r="G1754" s="50"/>
      <c r="I1754" s="17"/>
      <c r="K1754" s="50"/>
      <c r="P1754" s="17"/>
    </row>
    <row r="1755" spans="6:16">
      <c r="F1755" s="13"/>
      <c r="G1755" s="50"/>
      <c r="I1755" s="17"/>
      <c r="K1755" s="50"/>
      <c r="P1755" s="17"/>
    </row>
    <row r="1756" spans="6:16">
      <c r="F1756" s="13"/>
      <c r="G1756" s="50"/>
      <c r="I1756" s="17"/>
      <c r="K1756" s="50"/>
      <c r="P1756" s="17"/>
    </row>
    <row r="1757" spans="6:16">
      <c r="F1757" s="13"/>
      <c r="G1757" s="50"/>
      <c r="I1757" s="17"/>
      <c r="K1757" s="50"/>
      <c r="P1757" s="17"/>
    </row>
    <row r="1758" spans="6:16">
      <c r="F1758" s="13"/>
      <c r="G1758" s="50"/>
      <c r="I1758" s="17"/>
      <c r="K1758" s="50"/>
      <c r="P1758" s="17"/>
    </row>
    <row r="1759" spans="6:16">
      <c r="F1759" s="13"/>
      <c r="G1759" s="50"/>
      <c r="I1759" s="17"/>
      <c r="K1759" s="50"/>
      <c r="P1759" s="17"/>
    </row>
    <row r="1760" spans="6:16">
      <c r="F1760" s="13"/>
      <c r="G1760" s="50"/>
      <c r="I1760" s="17"/>
      <c r="K1760" s="50"/>
      <c r="P1760" s="17"/>
    </row>
    <row r="1761" spans="6:16">
      <c r="F1761" s="13"/>
      <c r="G1761" s="50"/>
      <c r="I1761" s="17"/>
      <c r="K1761" s="50"/>
      <c r="P1761" s="17"/>
    </row>
    <row r="1762" spans="6:16">
      <c r="F1762" s="13"/>
      <c r="G1762" s="50"/>
      <c r="I1762" s="17"/>
      <c r="K1762" s="50"/>
      <c r="P1762" s="17"/>
    </row>
    <row r="1763" spans="6:16">
      <c r="F1763" s="13"/>
      <c r="G1763" s="50"/>
      <c r="I1763" s="17"/>
      <c r="K1763" s="50"/>
      <c r="P1763" s="17"/>
    </row>
    <row r="1764" spans="6:16">
      <c r="F1764" s="13"/>
      <c r="G1764" s="50"/>
      <c r="I1764" s="17"/>
      <c r="K1764" s="50"/>
      <c r="P1764" s="17"/>
    </row>
    <row r="1765" spans="6:16">
      <c r="F1765" s="13"/>
      <c r="G1765" s="50"/>
      <c r="I1765" s="17"/>
      <c r="K1765" s="50"/>
      <c r="P1765" s="17"/>
    </row>
    <row r="1766" spans="6:16">
      <c r="F1766" s="13"/>
      <c r="G1766" s="50"/>
      <c r="I1766" s="17"/>
      <c r="K1766" s="50"/>
      <c r="P1766" s="17"/>
    </row>
    <row r="1767" spans="6:16">
      <c r="F1767" s="13"/>
      <c r="G1767" s="50"/>
      <c r="I1767" s="17"/>
      <c r="K1767" s="50"/>
      <c r="P1767" s="17"/>
    </row>
    <row r="1768" spans="6:16">
      <c r="F1768" s="13"/>
      <c r="G1768" s="50"/>
      <c r="I1768" s="17"/>
      <c r="K1768" s="50"/>
      <c r="P1768" s="17"/>
    </row>
    <row r="1769" spans="6:16">
      <c r="F1769" s="13"/>
      <c r="G1769" s="50"/>
      <c r="I1769" s="17"/>
      <c r="K1769" s="50"/>
      <c r="P1769" s="17"/>
    </row>
    <row r="1770" spans="6:16">
      <c r="F1770" s="13"/>
      <c r="G1770" s="50"/>
      <c r="I1770" s="17"/>
      <c r="K1770" s="50"/>
      <c r="P1770" s="17"/>
    </row>
    <row r="1771" spans="6:16">
      <c r="F1771" s="13"/>
      <c r="G1771" s="50"/>
      <c r="I1771" s="17"/>
      <c r="K1771" s="50"/>
      <c r="P1771" s="17"/>
    </row>
    <row r="1772" spans="6:16">
      <c r="F1772" s="13"/>
      <c r="G1772" s="50"/>
      <c r="I1772" s="17"/>
      <c r="K1772" s="50"/>
      <c r="P1772" s="17"/>
    </row>
    <row r="1773" spans="6:16">
      <c r="F1773" s="13"/>
      <c r="G1773" s="50"/>
      <c r="I1773" s="17"/>
      <c r="K1773" s="50"/>
      <c r="P1773" s="17"/>
    </row>
    <row r="1774" spans="6:16">
      <c r="F1774" s="13"/>
      <c r="G1774" s="50"/>
      <c r="I1774" s="17"/>
      <c r="K1774" s="50"/>
      <c r="P1774" s="17"/>
    </row>
    <row r="1775" spans="6:16">
      <c r="F1775" s="13"/>
      <c r="G1775" s="50"/>
      <c r="I1775" s="17"/>
      <c r="K1775" s="50"/>
      <c r="P1775" s="17"/>
    </row>
    <row r="1776" spans="6:16">
      <c r="F1776" s="13"/>
      <c r="G1776" s="50"/>
      <c r="I1776" s="17"/>
      <c r="K1776" s="50"/>
      <c r="P1776" s="17"/>
    </row>
    <row r="1777" spans="6:16">
      <c r="F1777" s="13"/>
      <c r="G1777" s="50"/>
      <c r="I1777" s="17"/>
      <c r="K1777" s="50"/>
      <c r="P1777" s="17"/>
    </row>
    <row r="1778" spans="6:16">
      <c r="F1778" s="13"/>
      <c r="G1778" s="50"/>
      <c r="I1778" s="17"/>
      <c r="K1778" s="50"/>
      <c r="P1778" s="17"/>
    </row>
    <row r="1779" spans="6:16">
      <c r="F1779" s="13"/>
      <c r="G1779" s="50"/>
      <c r="I1779" s="17"/>
      <c r="K1779" s="50"/>
      <c r="P1779" s="17"/>
    </row>
    <row r="1780" spans="6:16">
      <c r="F1780" s="13"/>
      <c r="G1780" s="50"/>
      <c r="I1780" s="17"/>
      <c r="K1780" s="50"/>
      <c r="P1780" s="17"/>
    </row>
    <row r="1781" spans="6:16">
      <c r="F1781" s="13"/>
      <c r="G1781" s="50"/>
      <c r="I1781" s="17"/>
      <c r="K1781" s="50"/>
      <c r="P1781" s="17"/>
    </row>
    <row r="1782" spans="6:16">
      <c r="F1782" s="13"/>
      <c r="G1782" s="50"/>
      <c r="I1782" s="17"/>
      <c r="K1782" s="50"/>
      <c r="P1782" s="17"/>
    </row>
    <row r="1783" spans="6:16">
      <c r="F1783" s="13"/>
      <c r="G1783" s="50"/>
      <c r="I1783" s="17"/>
      <c r="K1783" s="50"/>
      <c r="P1783" s="17"/>
    </row>
    <row r="1784" spans="6:16">
      <c r="F1784" s="13"/>
      <c r="G1784" s="50"/>
      <c r="I1784" s="17"/>
      <c r="K1784" s="50"/>
      <c r="P1784" s="17"/>
    </row>
    <row r="1785" spans="6:16">
      <c r="F1785" s="13"/>
      <c r="G1785" s="50"/>
      <c r="I1785" s="17"/>
      <c r="K1785" s="50"/>
      <c r="P1785" s="17"/>
    </row>
    <row r="1786" spans="6:16">
      <c r="F1786" s="13"/>
      <c r="G1786" s="50"/>
      <c r="I1786" s="17"/>
      <c r="K1786" s="50"/>
      <c r="P1786" s="17"/>
    </row>
    <row r="1787" spans="6:16">
      <c r="F1787" s="13"/>
      <c r="G1787" s="50"/>
      <c r="I1787" s="17"/>
      <c r="K1787" s="50"/>
      <c r="P1787" s="17"/>
    </row>
    <row r="1788" spans="6:16">
      <c r="F1788" s="13"/>
      <c r="G1788" s="50"/>
      <c r="I1788" s="17"/>
      <c r="K1788" s="50"/>
      <c r="P1788" s="17"/>
    </row>
    <row r="1789" spans="6:16">
      <c r="F1789" s="13"/>
      <c r="G1789" s="50"/>
      <c r="I1789" s="17"/>
      <c r="K1789" s="50"/>
      <c r="P1789" s="17"/>
    </row>
    <row r="1790" spans="6:16">
      <c r="F1790" s="13"/>
      <c r="G1790" s="50"/>
      <c r="I1790" s="17"/>
      <c r="K1790" s="50"/>
      <c r="P1790" s="17"/>
    </row>
    <row r="1791" spans="6:16">
      <c r="F1791" s="13"/>
      <c r="G1791" s="50"/>
      <c r="I1791" s="17"/>
      <c r="K1791" s="50"/>
      <c r="P1791" s="17"/>
    </row>
    <row r="1792" spans="6:16">
      <c r="F1792" s="13"/>
      <c r="G1792" s="50"/>
      <c r="I1792" s="17"/>
      <c r="K1792" s="50"/>
      <c r="P1792" s="17"/>
    </row>
    <row r="1793" spans="6:16">
      <c r="F1793" s="13"/>
      <c r="G1793" s="50"/>
      <c r="I1793" s="17"/>
      <c r="K1793" s="50"/>
      <c r="P1793" s="17"/>
    </row>
    <row r="1794" spans="6:16">
      <c r="F1794" s="13"/>
      <c r="G1794" s="50"/>
      <c r="I1794" s="17"/>
      <c r="K1794" s="50"/>
      <c r="P1794" s="17"/>
    </row>
    <row r="1795" spans="6:16">
      <c r="F1795" s="13"/>
      <c r="G1795" s="50"/>
      <c r="I1795" s="17"/>
      <c r="K1795" s="50"/>
      <c r="P1795" s="17"/>
    </row>
    <row r="1796" spans="6:16">
      <c r="F1796" s="13"/>
      <c r="G1796" s="50"/>
      <c r="I1796" s="17"/>
      <c r="K1796" s="50"/>
      <c r="P1796" s="17"/>
    </row>
    <row r="1797" spans="6:16">
      <c r="F1797" s="13"/>
      <c r="G1797" s="50"/>
      <c r="I1797" s="17"/>
      <c r="K1797" s="50"/>
      <c r="P1797" s="17"/>
    </row>
    <row r="1798" spans="6:16">
      <c r="F1798" s="13"/>
      <c r="G1798" s="50"/>
      <c r="I1798" s="17"/>
      <c r="K1798" s="50"/>
      <c r="P1798" s="17"/>
    </row>
    <row r="1799" spans="6:16">
      <c r="F1799" s="13"/>
      <c r="G1799" s="50"/>
      <c r="I1799" s="17"/>
      <c r="K1799" s="50"/>
      <c r="P1799" s="17"/>
    </row>
    <row r="1800" spans="6:16">
      <c r="F1800" s="13"/>
      <c r="G1800" s="50"/>
      <c r="I1800" s="17"/>
      <c r="K1800" s="50"/>
      <c r="P1800" s="17"/>
    </row>
    <row r="1801" spans="6:16">
      <c r="F1801" s="13"/>
      <c r="G1801" s="50"/>
      <c r="I1801" s="17"/>
      <c r="K1801" s="50"/>
      <c r="P1801" s="17"/>
    </row>
    <row r="1802" spans="6:16">
      <c r="F1802" s="13"/>
      <c r="G1802" s="50"/>
      <c r="I1802" s="17"/>
      <c r="K1802" s="50"/>
      <c r="P1802" s="17"/>
    </row>
    <row r="1803" spans="6:16">
      <c r="F1803" s="13"/>
      <c r="G1803" s="50"/>
      <c r="I1803" s="17"/>
      <c r="K1803" s="50"/>
      <c r="P1803" s="17"/>
    </row>
    <row r="1804" spans="6:16">
      <c r="F1804" s="13"/>
      <c r="G1804" s="50"/>
      <c r="I1804" s="17"/>
      <c r="K1804" s="50"/>
      <c r="P1804" s="17"/>
    </row>
    <row r="1805" spans="6:16">
      <c r="F1805" s="13"/>
      <c r="G1805" s="50"/>
      <c r="I1805" s="17"/>
      <c r="K1805" s="50"/>
      <c r="P1805" s="17"/>
    </row>
    <row r="1806" spans="6:16">
      <c r="F1806" s="13"/>
      <c r="G1806" s="50"/>
      <c r="I1806" s="17"/>
      <c r="K1806" s="50"/>
      <c r="P1806" s="17"/>
    </row>
    <row r="1807" spans="6:16">
      <c r="F1807" s="13"/>
      <c r="G1807" s="50"/>
      <c r="I1807" s="17"/>
      <c r="K1807" s="50"/>
      <c r="P1807" s="17"/>
    </row>
    <row r="1808" spans="6:16">
      <c r="F1808" s="13"/>
      <c r="G1808" s="50"/>
      <c r="I1808" s="17"/>
      <c r="K1808" s="50"/>
      <c r="P1808" s="17"/>
    </row>
    <row r="1809" spans="6:16">
      <c r="F1809" s="13"/>
      <c r="G1809" s="50"/>
      <c r="I1809" s="17"/>
      <c r="K1809" s="50"/>
      <c r="P1809" s="17"/>
    </row>
    <row r="1810" spans="6:16">
      <c r="F1810" s="13"/>
      <c r="G1810" s="50"/>
      <c r="I1810" s="17"/>
      <c r="K1810" s="50"/>
      <c r="P1810" s="17"/>
    </row>
    <row r="1811" spans="6:16">
      <c r="F1811" s="13"/>
      <c r="G1811" s="50"/>
      <c r="I1811" s="17"/>
      <c r="K1811" s="50"/>
      <c r="P1811" s="17"/>
    </row>
    <row r="1812" spans="6:16">
      <c r="F1812" s="13"/>
      <c r="G1812" s="50"/>
      <c r="I1812" s="17"/>
      <c r="K1812" s="50"/>
      <c r="P1812" s="17"/>
    </row>
    <row r="1813" spans="6:16">
      <c r="F1813" s="13"/>
      <c r="G1813" s="50"/>
      <c r="I1813" s="17"/>
      <c r="K1813" s="50"/>
      <c r="P1813" s="17"/>
    </row>
    <row r="1814" spans="6:16">
      <c r="F1814" s="13"/>
      <c r="G1814" s="50"/>
      <c r="I1814" s="17"/>
      <c r="K1814" s="50"/>
      <c r="P1814" s="17"/>
    </row>
    <row r="1815" spans="6:16">
      <c r="F1815" s="13"/>
      <c r="G1815" s="50"/>
      <c r="I1815" s="17"/>
      <c r="K1815" s="50"/>
      <c r="P1815" s="17"/>
    </row>
    <row r="1816" spans="6:16">
      <c r="F1816" s="13"/>
      <c r="G1816" s="50"/>
      <c r="I1816" s="17"/>
      <c r="K1816" s="50"/>
      <c r="P1816" s="17"/>
    </row>
    <row r="1817" spans="6:16">
      <c r="F1817" s="13"/>
      <c r="G1817" s="50"/>
      <c r="I1817" s="17"/>
      <c r="K1817" s="50"/>
      <c r="P1817" s="17"/>
    </row>
    <row r="1818" spans="6:16">
      <c r="F1818" s="13"/>
      <c r="G1818" s="50"/>
      <c r="I1818" s="17"/>
      <c r="K1818" s="50"/>
      <c r="P1818" s="17"/>
    </row>
    <row r="1819" spans="6:16">
      <c r="F1819" s="13"/>
      <c r="G1819" s="50"/>
      <c r="I1819" s="17"/>
      <c r="K1819" s="50"/>
      <c r="P1819" s="17"/>
    </row>
    <row r="1820" spans="6:16">
      <c r="F1820" s="13"/>
      <c r="G1820" s="50"/>
      <c r="I1820" s="17"/>
      <c r="K1820" s="50"/>
      <c r="P1820" s="17"/>
    </row>
    <row r="1821" spans="6:16">
      <c r="F1821" s="13"/>
      <c r="G1821" s="50"/>
      <c r="I1821" s="17"/>
      <c r="K1821" s="50"/>
      <c r="P1821" s="17"/>
    </row>
    <row r="1822" spans="6:16">
      <c r="F1822" s="13"/>
      <c r="G1822" s="50"/>
      <c r="I1822" s="17"/>
      <c r="K1822" s="50"/>
      <c r="P1822" s="17"/>
    </row>
    <row r="1823" spans="6:16">
      <c r="F1823" s="13"/>
      <c r="G1823" s="50"/>
      <c r="I1823" s="17"/>
      <c r="K1823" s="50"/>
      <c r="P1823" s="17"/>
    </row>
    <row r="1824" spans="6:16">
      <c r="F1824" s="13"/>
      <c r="G1824" s="50"/>
      <c r="I1824" s="17"/>
      <c r="K1824" s="50"/>
      <c r="P1824" s="17"/>
    </row>
    <row r="1825" spans="6:16">
      <c r="F1825" s="13"/>
      <c r="G1825" s="50"/>
      <c r="I1825" s="17"/>
      <c r="K1825" s="50"/>
      <c r="P1825" s="17"/>
    </row>
    <row r="1826" spans="6:16">
      <c r="F1826" s="13"/>
      <c r="G1826" s="50"/>
      <c r="I1826" s="17"/>
      <c r="K1826" s="50"/>
      <c r="P1826" s="17"/>
    </row>
    <row r="1827" spans="6:16">
      <c r="F1827" s="13"/>
      <c r="G1827" s="50"/>
      <c r="I1827" s="17"/>
      <c r="K1827" s="50"/>
      <c r="P1827" s="17"/>
    </row>
    <row r="1828" spans="6:16">
      <c r="F1828" s="13"/>
      <c r="G1828" s="50"/>
      <c r="I1828" s="17"/>
      <c r="K1828" s="50"/>
      <c r="P1828" s="17"/>
    </row>
    <row r="1829" spans="6:16">
      <c r="F1829" s="13"/>
      <c r="G1829" s="50"/>
      <c r="I1829" s="17"/>
      <c r="K1829" s="50"/>
      <c r="P1829" s="17"/>
    </row>
    <row r="1830" spans="6:16">
      <c r="F1830" s="13"/>
      <c r="G1830" s="50"/>
      <c r="I1830" s="17"/>
      <c r="K1830" s="50"/>
      <c r="P1830" s="17"/>
    </row>
    <row r="1831" spans="6:16">
      <c r="F1831" s="13"/>
      <c r="G1831" s="50"/>
      <c r="I1831" s="17"/>
      <c r="K1831" s="50"/>
      <c r="P1831" s="17"/>
    </row>
    <row r="1832" spans="6:16">
      <c r="F1832" s="13"/>
      <c r="G1832" s="50"/>
      <c r="I1832" s="17"/>
      <c r="K1832" s="50"/>
      <c r="P1832" s="17"/>
    </row>
    <row r="1833" spans="6:16">
      <c r="F1833" s="13"/>
      <c r="G1833" s="50"/>
      <c r="I1833" s="17"/>
      <c r="K1833" s="50"/>
      <c r="P1833" s="17"/>
    </row>
    <row r="1834" spans="6:16">
      <c r="F1834" s="13"/>
      <c r="G1834" s="50"/>
      <c r="I1834" s="17"/>
      <c r="K1834" s="50"/>
      <c r="P1834" s="17"/>
    </row>
    <row r="1835" spans="6:16">
      <c r="F1835" s="13"/>
      <c r="G1835" s="50"/>
      <c r="I1835" s="17"/>
      <c r="K1835" s="50"/>
      <c r="P1835" s="17"/>
    </row>
    <row r="1836" spans="6:16">
      <c r="F1836" s="13"/>
      <c r="G1836" s="50"/>
      <c r="I1836" s="17"/>
      <c r="K1836" s="50"/>
      <c r="P1836" s="17"/>
    </row>
    <row r="1837" spans="6:16">
      <c r="F1837" s="13"/>
      <c r="G1837" s="50"/>
      <c r="I1837" s="17"/>
      <c r="K1837" s="50"/>
      <c r="P1837" s="17"/>
    </row>
    <row r="1838" spans="6:16">
      <c r="F1838" s="13"/>
      <c r="G1838" s="50"/>
      <c r="I1838" s="17"/>
      <c r="K1838" s="50"/>
      <c r="P1838" s="17"/>
    </row>
    <row r="1839" spans="6:16">
      <c r="F1839" s="13"/>
      <c r="G1839" s="50"/>
      <c r="I1839" s="17"/>
      <c r="K1839" s="50"/>
      <c r="P1839" s="17"/>
    </row>
    <row r="1840" spans="6:16">
      <c r="F1840" s="13"/>
      <c r="G1840" s="50"/>
      <c r="I1840" s="17"/>
      <c r="K1840" s="50"/>
      <c r="P1840" s="17"/>
    </row>
    <row r="1841" spans="6:16">
      <c r="F1841" s="13"/>
      <c r="G1841" s="50"/>
      <c r="I1841" s="17"/>
      <c r="K1841" s="50"/>
      <c r="P1841" s="17"/>
    </row>
    <row r="1842" spans="6:16">
      <c r="F1842" s="13"/>
      <c r="G1842" s="50"/>
      <c r="I1842" s="17"/>
      <c r="K1842" s="50"/>
      <c r="P1842" s="17"/>
    </row>
    <row r="1843" spans="6:16">
      <c r="F1843" s="13"/>
      <c r="G1843" s="50"/>
      <c r="I1843" s="17"/>
      <c r="K1843" s="50"/>
      <c r="P1843" s="17"/>
    </row>
    <row r="1844" spans="6:16">
      <c r="F1844" s="13"/>
      <c r="G1844" s="50"/>
      <c r="I1844" s="17"/>
      <c r="K1844" s="50"/>
      <c r="P1844" s="17"/>
    </row>
    <row r="1845" spans="6:16">
      <c r="F1845" s="13"/>
      <c r="G1845" s="50"/>
      <c r="I1845" s="17"/>
      <c r="K1845" s="50"/>
      <c r="P1845" s="17"/>
    </row>
    <row r="1846" spans="6:16">
      <c r="F1846" s="13"/>
      <c r="G1846" s="50"/>
      <c r="I1846" s="17"/>
      <c r="K1846" s="50"/>
      <c r="P1846" s="17"/>
    </row>
    <row r="1847" spans="6:16">
      <c r="F1847" s="13"/>
      <c r="G1847" s="50"/>
      <c r="I1847" s="17"/>
      <c r="K1847" s="50"/>
      <c r="P1847" s="17"/>
    </row>
    <row r="1848" spans="6:16">
      <c r="F1848" s="13"/>
      <c r="G1848" s="50"/>
      <c r="I1848" s="17"/>
      <c r="K1848" s="50"/>
      <c r="P1848" s="17"/>
    </row>
    <row r="1849" spans="6:16">
      <c r="F1849" s="13"/>
      <c r="G1849" s="50"/>
      <c r="I1849" s="17"/>
      <c r="K1849" s="50"/>
      <c r="P1849" s="17"/>
    </row>
    <row r="1850" spans="6:16">
      <c r="F1850" s="13"/>
      <c r="G1850" s="50"/>
      <c r="I1850" s="17"/>
      <c r="K1850" s="50"/>
      <c r="P1850" s="17"/>
    </row>
    <row r="1851" spans="6:16">
      <c r="F1851" s="13"/>
      <c r="G1851" s="50"/>
      <c r="I1851" s="17"/>
      <c r="K1851" s="50"/>
      <c r="P1851" s="17"/>
    </row>
    <row r="1852" spans="6:16">
      <c r="F1852" s="13"/>
      <c r="G1852" s="50"/>
      <c r="I1852" s="17"/>
      <c r="K1852" s="50"/>
      <c r="P1852" s="17"/>
    </row>
    <row r="1853" spans="6:16">
      <c r="F1853" s="13"/>
      <c r="G1853" s="50"/>
      <c r="I1853" s="17"/>
      <c r="K1853" s="50"/>
      <c r="P1853" s="17"/>
    </row>
    <row r="1854" spans="6:16">
      <c r="F1854" s="13"/>
      <c r="G1854" s="50"/>
      <c r="I1854" s="17"/>
      <c r="K1854" s="50"/>
      <c r="P1854" s="17"/>
    </row>
    <row r="1855" spans="6:16">
      <c r="F1855" s="13"/>
      <c r="G1855" s="50"/>
      <c r="I1855" s="17"/>
      <c r="K1855" s="50"/>
      <c r="P1855" s="17"/>
    </row>
    <row r="1856" spans="6:16">
      <c r="F1856" s="13"/>
      <c r="G1856" s="50"/>
      <c r="I1856" s="17"/>
      <c r="K1856" s="50"/>
      <c r="P1856" s="17"/>
    </row>
    <row r="1857" spans="6:16">
      <c r="F1857" s="13"/>
      <c r="G1857" s="50"/>
      <c r="I1857" s="17"/>
      <c r="K1857" s="50"/>
      <c r="P1857" s="17"/>
    </row>
    <row r="1858" spans="6:16">
      <c r="F1858" s="13"/>
      <c r="G1858" s="50"/>
      <c r="I1858" s="17"/>
      <c r="K1858" s="50"/>
      <c r="P1858" s="17"/>
    </row>
    <row r="1859" spans="6:16">
      <c r="F1859" s="13"/>
      <c r="G1859" s="50"/>
      <c r="I1859" s="17"/>
      <c r="K1859" s="50"/>
      <c r="P1859" s="17"/>
    </row>
    <row r="1860" spans="6:16">
      <c r="F1860" s="13"/>
      <c r="G1860" s="50"/>
      <c r="I1860" s="17"/>
      <c r="K1860" s="50"/>
      <c r="P1860" s="17"/>
    </row>
    <row r="1861" spans="6:16">
      <c r="F1861" s="13"/>
      <c r="G1861" s="50"/>
      <c r="I1861" s="17"/>
      <c r="K1861" s="50"/>
      <c r="P1861" s="17"/>
    </row>
    <row r="1862" spans="6:16">
      <c r="F1862" s="13"/>
      <c r="G1862" s="50"/>
      <c r="I1862" s="17"/>
      <c r="K1862" s="50"/>
      <c r="P1862" s="17"/>
    </row>
    <row r="1863" spans="6:16">
      <c r="F1863" s="13"/>
      <c r="G1863" s="50"/>
      <c r="I1863" s="17"/>
      <c r="K1863" s="50"/>
      <c r="P1863" s="17"/>
    </row>
    <row r="1864" spans="6:16">
      <c r="F1864" s="13"/>
      <c r="G1864" s="50"/>
      <c r="I1864" s="17"/>
      <c r="K1864" s="50"/>
      <c r="P1864" s="17"/>
    </row>
    <row r="1865" spans="6:16">
      <c r="F1865" s="13"/>
      <c r="G1865" s="50"/>
      <c r="I1865" s="17"/>
      <c r="K1865" s="50"/>
      <c r="P1865" s="17"/>
    </row>
    <row r="1866" spans="6:16">
      <c r="F1866" s="13"/>
      <c r="G1866" s="50"/>
      <c r="I1866" s="17"/>
      <c r="K1866" s="50"/>
      <c r="P1866" s="17"/>
    </row>
    <row r="1867" spans="6:16">
      <c r="F1867" s="13"/>
      <c r="G1867" s="50"/>
      <c r="I1867" s="17"/>
      <c r="K1867" s="50"/>
      <c r="P1867" s="17"/>
    </row>
    <row r="1868" spans="6:16">
      <c r="F1868" s="13"/>
      <c r="G1868" s="50"/>
      <c r="I1868" s="17"/>
      <c r="K1868" s="50"/>
      <c r="P1868" s="17"/>
    </row>
    <row r="1869" spans="6:16">
      <c r="F1869" s="13"/>
      <c r="G1869" s="50"/>
      <c r="I1869" s="17"/>
      <c r="K1869" s="50"/>
      <c r="P1869" s="17"/>
    </row>
    <row r="1870" spans="6:16">
      <c r="F1870" s="13"/>
      <c r="G1870" s="50"/>
      <c r="I1870" s="17"/>
      <c r="K1870" s="50"/>
      <c r="P1870" s="17"/>
    </row>
    <row r="1871" spans="6:16">
      <c r="F1871" s="13"/>
      <c r="G1871" s="50"/>
      <c r="I1871" s="17"/>
      <c r="K1871" s="50"/>
      <c r="P1871" s="17"/>
    </row>
    <row r="1872" spans="6:16">
      <c r="F1872" s="13"/>
      <c r="G1872" s="50"/>
      <c r="I1872" s="17"/>
      <c r="K1872" s="50"/>
      <c r="P1872" s="17"/>
    </row>
    <row r="1873" spans="6:16">
      <c r="F1873" s="13"/>
      <c r="G1873" s="50"/>
      <c r="I1873" s="17"/>
      <c r="K1873" s="50"/>
      <c r="P1873" s="17"/>
    </row>
    <row r="1874" spans="6:16">
      <c r="F1874" s="13"/>
      <c r="G1874" s="50"/>
      <c r="I1874" s="17"/>
      <c r="K1874" s="50"/>
      <c r="P1874" s="17"/>
    </row>
    <row r="1875" spans="6:16">
      <c r="F1875" s="13"/>
      <c r="G1875" s="50"/>
      <c r="I1875" s="17"/>
      <c r="K1875" s="50"/>
      <c r="P1875" s="17"/>
    </row>
    <row r="1876" spans="6:16">
      <c r="F1876" s="13"/>
      <c r="G1876" s="50"/>
      <c r="I1876" s="17"/>
      <c r="K1876" s="50"/>
      <c r="P1876" s="17"/>
    </row>
    <row r="1877" spans="6:16">
      <c r="F1877" s="13"/>
      <c r="G1877" s="50"/>
      <c r="I1877" s="17"/>
      <c r="K1877" s="50"/>
      <c r="P1877" s="17"/>
    </row>
    <row r="1878" spans="6:16">
      <c r="F1878" s="13"/>
      <c r="G1878" s="50"/>
      <c r="I1878" s="17"/>
      <c r="K1878" s="50"/>
      <c r="P1878" s="17"/>
    </row>
    <row r="1879" spans="6:16">
      <c r="F1879" s="13"/>
      <c r="G1879" s="50"/>
      <c r="I1879" s="17"/>
      <c r="K1879" s="50"/>
      <c r="P1879" s="17"/>
    </row>
    <row r="1880" spans="6:16">
      <c r="F1880" s="13"/>
      <c r="G1880" s="50"/>
      <c r="I1880" s="17"/>
      <c r="K1880" s="50"/>
      <c r="P1880" s="17"/>
    </row>
    <row r="1881" spans="6:16">
      <c r="F1881" s="13"/>
      <c r="G1881" s="50"/>
      <c r="I1881" s="17"/>
      <c r="K1881" s="50"/>
      <c r="P1881" s="17"/>
    </row>
    <row r="1882" spans="6:16">
      <c r="F1882" s="13"/>
      <c r="G1882" s="50"/>
      <c r="I1882" s="17"/>
      <c r="K1882" s="50"/>
      <c r="P1882" s="17"/>
    </row>
    <row r="1883" spans="6:16">
      <c r="F1883" s="13"/>
      <c r="G1883" s="50"/>
      <c r="I1883" s="17"/>
      <c r="K1883" s="50"/>
      <c r="P1883" s="17"/>
    </row>
    <row r="1884" spans="6:16">
      <c r="F1884" s="13"/>
      <c r="G1884" s="50"/>
      <c r="I1884" s="17"/>
      <c r="K1884" s="50"/>
      <c r="P1884" s="17"/>
    </row>
    <row r="1885" spans="6:16">
      <c r="F1885" s="13"/>
      <c r="G1885" s="50"/>
      <c r="I1885" s="17"/>
      <c r="K1885" s="50"/>
      <c r="P1885" s="17"/>
    </row>
    <row r="1886" spans="6:16">
      <c r="F1886" s="13"/>
      <c r="G1886" s="50"/>
      <c r="I1886" s="17"/>
      <c r="K1886" s="50"/>
      <c r="P1886" s="17"/>
    </row>
    <row r="1887" spans="6:16">
      <c r="F1887" s="13"/>
      <c r="G1887" s="50"/>
      <c r="I1887" s="17"/>
      <c r="K1887" s="50"/>
      <c r="P1887" s="17"/>
    </row>
    <row r="1888" spans="6:16">
      <c r="F1888" s="13"/>
      <c r="G1888" s="50"/>
      <c r="I1888" s="17"/>
      <c r="K1888" s="50"/>
      <c r="P1888" s="17"/>
    </row>
    <row r="1889" spans="6:16">
      <c r="F1889" s="13"/>
      <c r="G1889" s="50"/>
      <c r="I1889" s="17"/>
      <c r="K1889" s="50"/>
      <c r="P1889" s="17"/>
    </row>
    <row r="1890" spans="6:16">
      <c r="F1890" s="13"/>
      <c r="G1890" s="50"/>
      <c r="I1890" s="17"/>
      <c r="K1890" s="50"/>
      <c r="P1890" s="17"/>
    </row>
    <row r="1891" spans="6:16">
      <c r="F1891" s="13"/>
      <c r="G1891" s="50"/>
      <c r="I1891" s="17"/>
      <c r="K1891" s="50"/>
      <c r="P1891" s="17"/>
    </row>
    <row r="1892" spans="6:16">
      <c r="F1892" s="13"/>
      <c r="G1892" s="50"/>
      <c r="I1892" s="17"/>
      <c r="K1892" s="50"/>
      <c r="P1892" s="17"/>
    </row>
    <row r="1893" spans="6:16">
      <c r="F1893" s="13"/>
      <c r="G1893" s="50"/>
      <c r="I1893" s="17"/>
      <c r="K1893" s="50"/>
      <c r="P1893" s="17"/>
    </row>
    <row r="1894" spans="6:16">
      <c r="F1894" s="13"/>
      <c r="G1894" s="50"/>
      <c r="I1894" s="17"/>
      <c r="K1894" s="50"/>
      <c r="P1894" s="17"/>
    </row>
    <row r="1895" spans="6:16">
      <c r="F1895" s="13"/>
      <c r="G1895" s="50"/>
      <c r="I1895" s="17"/>
      <c r="K1895" s="50"/>
      <c r="P1895" s="17"/>
    </row>
    <row r="1896" spans="6:16">
      <c r="F1896" s="13"/>
      <c r="G1896" s="50"/>
      <c r="I1896" s="17"/>
      <c r="K1896" s="50"/>
      <c r="P1896" s="17"/>
    </row>
    <row r="1897" spans="6:16">
      <c r="F1897" s="13"/>
      <c r="G1897" s="50"/>
      <c r="I1897" s="17"/>
      <c r="K1897" s="50"/>
      <c r="P1897" s="17"/>
    </row>
    <row r="1898" spans="6:16">
      <c r="F1898" s="13"/>
      <c r="G1898" s="50"/>
      <c r="I1898" s="17"/>
      <c r="K1898" s="50"/>
      <c r="P1898" s="17"/>
    </row>
    <row r="1899" spans="6:16">
      <c r="F1899" s="13"/>
      <c r="G1899" s="50"/>
      <c r="I1899" s="17"/>
      <c r="K1899" s="50"/>
      <c r="P1899" s="17"/>
    </row>
    <row r="1900" spans="6:16">
      <c r="F1900" s="13"/>
      <c r="G1900" s="50"/>
      <c r="I1900" s="17"/>
      <c r="K1900" s="50"/>
      <c r="P1900" s="17"/>
    </row>
    <row r="1901" spans="6:16">
      <c r="F1901" s="13"/>
      <c r="G1901" s="50"/>
      <c r="I1901" s="17"/>
      <c r="K1901" s="50"/>
      <c r="P1901" s="17"/>
    </row>
    <row r="1902" spans="6:16">
      <c r="F1902" s="13"/>
      <c r="G1902" s="50"/>
      <c r="I1902" s="17"/>
      <c r="K1902" s="50"/>
      <c r="P1902" s="17"/>
    </row>
    <row r="1903" spans="6:16">
      <c r="F1903" s="13"/>
      <c r="G1903" s="50"/>
      <c r="I1903" s="17"/>
      <c r="K1903" s="50"/>
      <c r="P1903" s="17"/>
    </row>
    <row r="1904" spans="6:16">
      <c r="F1904" s="13"/>
      <c r="G1904" s="50"/>
      <c r="I1904" s="17"/>
      <c r="K1904" s="50"/>
      <c r="P1904" s="17"/>
    </row>
    <row r="1905" spans="6:16">
      <c r="F1905" s="13"/>
      <c r="G1905" s="50"/>
      <c r="I1905" s="17"/>
      <c r="K1905" s="50"/>
      <c r="P1905" s="17"/>
    </row>
    <row r="1906" spans="6:16">
      <c r="F1906" s="13"/>
      <c r="G1906" s="50"/>
      <c r="I1906" s="17"/>
      <c r="K1906" s="50"/>
      <c r="P1906" s="17"/>
    </row>
    <row r="1907" spans="6:16">
      <c r="F1907" s="13"/>
      <c r="G1907" s="50"/>
      <c r="I1907" s="17"/>
      <c r="K1907" s="50"/>
      <c r="P1907" s="17"/>
    </row>
    <row r="1908" spans="6:16">
      <c r="F1908" s="13"/>
      <c r="G1908" s="50"/>
      <c r="I1908" s="17"/>
      <c r="K1908" s="50"/>
      <c r="P1908" s="17"/>
    </row>
    <row r="1909" spans="6:16">
      <c r="F1909" s="13"/>
      <c r="G1909" s="50"/>
      <c r="I1909" s="17"/>
      <c r="K1909" s="50"/>
      <c r="P1909" s="17"/>
    </row>
    <row r="1910" spans="6:16">
      <c r="F1910" s="13"/>
      <c r="G1910" s="50"/>
      <c r="I1910" s="17"/>
      <c r="K1910" s="50"/>
      <c r="P1910" s="17"/>
    </row>
    <row r="1911" spans="6:16">
      <c r="F1911" s="13"/>
      <c r="G1911" s="50"/>
      <c r="I1911" s="17"/>
      <c r="K1911" s="50"/>
      <c r="P1911" s="17"/>
    </row>
    <row r="1912" spans="6:16">
      <c r="F1912" s="13"/>
      <c r="G1912" s="50"/>
      <c r="I1912" s="17"/>
      <c r="K1912" s="50"/>
      <c r="P1912" s="17"/>
    </row>
    <row r="1913" spans="6:16">
      <c r="F1913" s="13"/>
      <c r="G1913" s="50"/>
      <c r="I1913" s="17"/>
      <c r="K1913" s="50"/>
      <c r="P1913" s="17"/>
    </row>
    <row r="1914" spans="6:16">
      <c r="F1914" s="13"/>
      <c r="G1914" s="50"/>
      <c r="I1914" s="17"/>
      <c r="K1914" s="50"/>
      <c r="P1914" s="17"/>
    </row>
    <row r="1915" spans="6:16">
      <c r="F1915" s="13"/>
      <c r="G1915" s="50"/>
      <c r="I1915" s="17"/>
      <c r="K1915" s="50"/>
      <c r="P1915" s="17"/>
    </row>
    <row r="1916" spans="6:16">
      <c r="F1916" s="13"/>
      <c r="G1916" s="50"/>
      <c r="I1916" s="17"/>
      <c r="K1916" s="50"/>
      <c r="P1916" s="17"/>
    </row>
    <row r="1917" spans="6:16">
      <c r="F1917" s="13"/>
      <c r="G1917" s="50"/>
      <c r="I1917" s="17"/>
      <c r="K1917" s="50"/>
      <c r="P1917" s="17"/>
    </row>
    <row r="1918" spans="6:16">
      <c r="F1918" s="13"/>
      <c r="G1918" s="50"/>
      <c r="I1918" s="17"/>
      <c r="K1918" s="50"/>
      <c r="P1918" s="17"/>
    </row>
    <row r="1919" spans="6:16">
      <c r="F1919" s="13"/>
      <c r="G1919" s="50"/>
      <c r="I1919" s="17"/>
      <c r="K1919" s="50"/>
      <c r="P1919" s="17"/>
    </row>
    <row r="1920" spans="6:16">
      <c r="F1920" s="13"/>
      <c r="G1920" s="50"/>
      <c r="I1920" s="17"/>
      <c r="K1920" s="50"/>
      <c r="P1920" s="17"/>
    </row>
    <row r="1921" spans="6:16">
      <c r="F1921" s="13"/>
      <c r="G1921" s="50"/>
      <c r="I1921" s="17"/>
      <c r="K1921" s="50"/>
      <c r="P1921" s="17"/>
    </row>
    <row r="1922" spans="6:16">
      <c r="F1922" s="13"/>
      <c r="G1922" s="50"/>
      <c r="I1922" s="17"/>
      <c r="K1922" s="50"/>
      <c r="P1922" s="17"/>
    </row>
    <row r="1923" spans="6:16">
      <c r="F1923" s="13"/>
      <c r="G1923" s="50"/>
      <c r="I1923" s="17"/>
      <c r="K1923" s="50"/>
      <c r="P1923" s="17"/>
    </row>
    <row r="1924" spans="6:16">
      <c r="F1924" s="13"/>
      <c r="G1924" s="50"/>
      <c r="I1924" s="17"/>
      <c r="K1924" s="50"/>
      <c r="P1924" s="17"/>
    </row>
    <row r="1925" spans="6:16">
      <c r="F1925" s="13"/>
      <c r="G1925" s="50"/>
      <c r="I1925" s="17"/>
      <c r="K1925" s="50"/>
      <c r="P1925" s="17"/>
    </row>
    <row r="1926" spans="6:16">
      <c r="F1926" s="13"/>
      <c r="G1926" s="50"/>
      <c r="I1926" s="17"/>
      <c r="K1926" s="50"/>
      <c r="P1926" s="17"/>
    </row>
    <row r="1927" spans="6:16">
      <c r="F1927" s="13"/>
      <c r="G1927" s="50"/>
      <c r="I1927" s="17"/>
      <c r="K1927" s="50"/>
      <c r="P1927" s="17"/>
    </row>
    <row r="1928" spans="6:16">
      <c r="F1928" s="13"/>
      <c r="G1928" s="50"/>
      <c r="I1928" s="17"/>
      <c r="K1928" s="50"/>
      <c r="P1928" s="17"/>
    </row>
    <row r="1929" spans="6:16">
      <c r="F1929" s="13"/>
      <c r="G1929" s="50"/>
      <c r="I1929" s="17"/>
      <c r="K1929" s="50"/>
      <c r="P1929" s="17"/>
    </row>
    <row r="1930" spans="6:16">
      <c r="F1930" s="13"/>
      <c r="G1930" s="50"/>
      <c r="I1930" s="17"/>
      <c r="K1930" s="50"/>
      <c r="P1930" s="17"/>
    </row>
    <row r="1931" spans="6:16">
      <c r="F1931" s="13"/>
      <c r="G1931" s="50"/>
      <c r="I1931" s="17"/>
      <c r="K1931" s="50"/>
      <c r="P1931" s="17"/>
    </row>
    <row r="1932" spans="6:16">
      <c r="F1932" s="13"/>
      <c r="G1932" s="50"/>
      <c r="I1932" s="17"/>
      <c r="K1932" s="50"/>
      <c r="P1932" s="17"/>
    </row>
    <row r="1933" spans="6:16">
      <c r="F1933" s="13"/>
      <c r="G1933" s="50"/>
      <c r="I1933" s="17"/>
      <c r="K1933" s="50"/>
      <c r="P1933" s="17"/>
    </row>
    <row r="1934" spans="6:16">
      <c r="F1934" s="13"/>
      <c r="G1934" s="50"/>
      <c r="I1934" s="17"/>
      <c r="K1934" s="50"/>
      <c r="P1934" s="17"/>
    </row>
    <row r="1935" spans="6:16">
      <c r="F1935" s="13"/>
      <c r="G1935" s="50"/>
      <c r="I1935" s="17"/>
      <c r="K1935" s="50"/>
      <c r="P1935" s="17"/>
    </row>
    <row r="1936" spans="6:16">
      <c r="F1936" s="13"/>
      <c r="G1936" s="50"/>
      <c r="I1936" s="17"/>
      <c r="K1936" s="50"/>
      <c r="P1936" s="17"/>
    </row>
    <row r="1937" spans="6:16">
      <c r="F1937" s="13"/>
      <c r="G1937" s="50"/>
      <c r="I1937" s="17"/>
      <c r="K1937" s="50"/>
      <c r="P1937" s="17"/>
    </row>
    <row r="1938" spans="6:16">
      <c r="F1938" s="13"/>
      <c r="G1938" s="50"/>
      <c r="I1938" s="17"/>
      <c r="K1938" s="50"/>
      <c r="P1938" s="17"/>
    </row>
    <row r="1939" spans="6:16">
      <c r="F1939" s="13"/>
      <c r="G1939" s="50"/>
      <c r="I1939" s="17"/>
      <c r="K1939" s="50"/>
      <c r="P1939" s="17"/>
    </row>
    <row r="1940" spans="6:16">
      <c r="F1940" s="13"/>
      <c r="G1940" s="50"/>
      <c r="I1940" s="17"/>
      <c r="K1940" s="50"/>
      <c r="P1940" s="17"/>
    </row>
    <row r="1941" spans="6:16">
      <c r="F1941" s="13"/>
      <c r="G1941" s="50"/>
      <c r="I1941" s="17"/>
      <c r="K1941" s="50"/>
      <c r="P1941" s="17"/>
    </row>
    <row r="1942" spans="6:16">
      <c r="F1942" s="13"/>
      <c r="G1942" s="50"/>
      <c r="I1942" s="17"/>
      <c r="K1942" s="50"/>
      <c r="P1942" s="17"/>
    </row>
    <row r="1943" spans="6:16">
      <c r="F1943" s="13"/>
      <c r="G1943" s="50"/>
      <c r="I1943" s="17"/>
      <c r="K1943" s="50"/>
      <c r="P1943" s="17"/>
    </row>
    <row r="1944" spans="6:16">
      <c r="F1944" s="13"/>
      <c r="G1944" s="50"/>
      <c r="I1944" s="17"/>
      <c r="K1944" s="50"/>
      <c r="P1944" s="17"/>
    </row>
    <row r="1945" spans="6:16">
      <c r="F1945" s="13"/>
      <c r="G1945" s="50"/>
      <c r="I1945" s="17"/>
      <c r="K1945" s="50"/>
      <c r="P1945" s="17"/>
    </row>
    <row r="1946" spans="6:16">
      <c r="F1946" s="13"/>
      <c r="G1946" s="50"/>
      <c r="I1946" s="17"/>
      <c r="K1946" s="50"/>
      <c r="P1946" s="17"/>
    </row>
    <row r="1947" spans="6:16">
      <c r="F1947" s="13"/>
      <c r="G1947" s="50"/>
      <c r="I1947" s="17"/>
      <c r="K1947" s="50"/>
      <c r="P1947" s="17"/>
    </row>
    <row r="1948" spans="6:16">
      <c r="F1948" s="13"/>
      <c r="G1948" s="50"/>
      <c r="I1948" s="17"/>
      <c r="K1948" s="50"/>
      <c r="P1948" s="17"/>
    </row>
    <row r="1949" spans="6:16">
      <c r="F1949" s="13"/>
      <c r="G1949" s="50"/>
      <c r="I1949" s="17"/>
      <c r="K1949" s="50"/>
      <c r="P1949" s="17"/>
    </row>
    <row r="1950" spans="6:16">
      <c r="F1950" s="13"/>
      <c r="G1950" s="50"/>
      <c r="I1950" s="17"/>
      <c r="K1950" s="50"/>
      <c r="P1950" s="17"/>
    </row>
    <row r="1951" spans="6:16">
      <c r="F1951" s="13"/>
      <c r="G1951" s="50"/>
      <c r="I1951" s="17"/>
      <c r="K1951" s="50"/>
      <c r="P1951" s="17"/>
    </row>
    <row r="1952" spans="6:16">
      <c r="F1952" s="13"/>
      <c r="G1952" s="50"/>
      <c r="I1952" s="17"/>
      <c r="K1952" s="50"/>
      <c r="P1952" s="17"/>
    </row>
    <row r="1953" spans="6:16">
      <c r="F1953" s="13"/>
      <c r="G1953" s="50"/>
      <c r="I1953" s="17"/>
      <c r="K1953" s="50"/>
      <c r="P1953" s="17"/>
    </row>
    <row r="1954" spans="6:16">
      <c r="F1954" s="13"/>
      <c r="G1954" s="50"/>
      <c r="I1954" s="17"/>
      <c r="K1954" s="50"/>
      <c r="P1954" s="17"/>
    </row>
    <row r="1955" spans="6:16">
      <c r="F1955" s="13"/>
      <c r="G1955" s="50"/>
      <c r="I1955" s="17"/>
      <c r="K1955" s="50"/>
      <c r="P1955" s="17"/>
    </row>
    <row r="1956" spans="6:16">
      <c r="F1956" s="13"/>
      <c r="G1956" s="50"/>
      <c r="I1956" s="17"/>
      <c r="K1956" s="50"/>
      <c r="P1956" s="17"/>
    </row>
    <row r="1957" spans="6:16">
      <c r="F1957" s="13"/>
      <c r="G1957" s="50"/>
      <c r="I1957" s="17"/>
      <c r="K1957" s="50"/>
      <c r="P1957" s="17"/>
    </row>
    <row r="1958" spans="6:16">
      <c r="F1958" s="13"/>
      <c r="G1958" s="50"/>
      <c r="I1958" s="17"/>
      <c r="K1958" s="50"/>
      <c r="P1958" s="17"/>
    </row>
    <row r="1959" spans="6:16">
      <c r="F1959" s="13"/>
      <c r="G1959" s="50"/>
      <c r="I1959" s="17"/>
      <c r="K1959" s="50"/>
      <c r="P1959" s="17"/>
    </row>
    <row r="1960" spans="6:16">
      <c r="F1960" s="13"/>
      <c r="G1960" s="50"/>
      <c r="I1960" s="17"/>
      <c r="K1960" s="50"/>
      <c r="P1960" s="17"/>
    </row>
    <row r="1961" spans="6:16">
      <c r="F1961" s="13"/>
      <c r="G1961" s="50"/>
      <c r="I1961" s="17"/>
      <c r="K1961" s="50"/>
      <c r="P1961" s="17"/>
    </row>
    <row r="1962" spans="6:16">
      <c r="F1962" s="13"/>
      <c r="G1962" s="50"/>
      <c r="I1962" s="17"/>
      <c r="K1962" s="50"/>
      <c r="P1962" s="17"/>
    </row>
    <row r="1963" spans="6:16">
      <c r="F1963" s="13"/>
      <c r="G1963" s="50"/>
      <c r="I1963" s="17"/>
      <c r="K1963" s="50"/>
      <c r="P1963" s="17"/>
    </row>
    <row r="1964" spans="6:16">
      <c r="F1964" s="13"/>
      <c r="G1964" s="50"/>
      <c r="I1964" s="17"/>
      <c r="K1964" s="50"/>
      <c r="P1964" s="17"/>
    </row>
    <row r="1965" spans="6:16">
      <c r="F1965" s="13"/>
      <c r="G1965" s="50"/>
      <c r="I1965" s="17"/>
      <c r="K1965" s="50"/>
      <c r="P1965" s="17"/>
    </row>
    <row r="1966" spans="6:16">
      <c r="F1966" s="13"/>
      <c r="G1966" s="50"/>
      <c r="I1966" s="17"/>
      <c r="K1966" s="50"/>
      <c r="P1966" s="17"/>
    </row>
    <row r="1967" spans="6:16">
      <c r="F1967" s="13"/>
      <c r="G1967" s="50"/>
      <c r="I1967" s="17"/>
      <c r="K1967" s="50"/>
      <c r="P1967" s="17"/>
    </row>
    <row r="1968" spans="6:16">
      <c r="F1968" s="13"/>
      <c r="G1968" s="50"/>
      <c r="I1968" s="17"/>
      <c r="K1968" s="50"/>
      <c r="P1968" s="17"/>
    </row>
    <row r="1969" spans="6:16">
      <c r="F1969" s="13"/>
      <c r="G1969" s="50"/>
      <c r="I1969" s="17"/>
      <c r="K1969" s="50"/>
      <c r="P1969" s="17"/>
    </row>
    <row r="1970" spans="6:16">
      <c r="F1970" s="13"/>
      <c r="G1970" s="50"/>
      <c r="I1970" s="17"/>
      <c r="K1970" s="50"/>
      <c r="P1970" s="17"/>
    </row>
    <row r="1971" spans="6:16">
      <c r="F1971" s="13"/>
      <c r="G1971" s="50"/>
      <c r="I1971" s="17"/>
      <c r="K1971" s="50"/>
      <c r="P1971" s="17"/>
    </row>
    <row r="1972" spans="6:16">
      <c r="F1972" s="13"/>
      <c r="G1972" s="50"/>
      <c r="I1972" s="17"/>
      <c r="K1972" s="50"/>
      <c r="P1972" s="17"/>
    </row>
    <row r="1973" spans="6:16">
      <c r="F1973" s="13"/>
      <c r="G1973" s="50"/>
      <c r="I1973" s="17"/>
      <c r="K1973" s="50"/>
      <c r="P1973" s="17"/>
    </row>
    <row r="1974" spans="6:16">
      <c r="F1974" s="13"/>
      <c r="G1974" s="50"/>
      <c r="I1974" s="17"/>
      <c r="K1974" s="50"/>
      <c r="P1974" s="17"/>
    </row>
    <row r="1975" spans="6:16">
      <c r="F1975" s="13"/>
      <c r="G1975" s="50"/>
      <c r="I1975" s="17"/>
      <c r="K1975" s="50"/>
      <c r="P1975" s="17"/>
    </row>
    <row r="1976" spans="6:16">
      <c r="F1976" s="13"/>
      <c r="G1976" s="50"/>
      <c r="I1976" s="17"/>
      <c r="K1976" s="50"/>
      <c r="P1976" s="17"/>
    </row>
    <row r="1977" spans="6:16">
      <c r="F1977" s="13"/>
      <c r="G1977" s="50"/>
      <c r="I1977" s="17"/>
      <c r="K1977" s="50"/>
      <c r="P1977" s="17"/>
    </row>
    <row r="1978" spans="6:16">
      <c r="F1978" s="13"/>
      <c r="G1978" s="50"/>
      <c r="I1978" s="17"/>
      <c r="K1978" s="50"/>
      <c r="P1978" s="17"/>
    </row>
    <row r="1979" spans="6:16">
      <c r="F1979" s="13"/>
      <c r="G1979" s="50"/>
      <c r="I1979" s="17"/>
      <c r="K1979" s="50"/>
      <c r="P1979" s="17"/>
    </row>
    <row r="1980" spans="6:16">
      <c r="F1980" s="13"/>
      <c r="G1980" s="50"/>
      <c r="I1980" s="17"/>
      <c r="K1980" s="50"/>
      <c r="P1980" s="17"/>
    </row>
    <row r="1981" spans="6:16">
      <c r="F1981" s="13"/>
      <c r="G1981" s="50"/>
      <c r="I1981" s="17"/>
      <c r="K1981" s="50"/>
      <c r="P1981" s="17"/>
    </row>
    <row r="1982" spans="6:16">
      <c r="F1982" s="13"/>
      <c r="G1982" s="50"/>
      <c r="I1982" s="17"/>
      <c r="K1982" s="50"/>
      <c r="P1982" s="17"/>
    </row>
    <row r="1983" spans="6:16">
      <c r="F1983" s="13"/>
      <c r="G1983" s="50"/>
      <c r="I1983" s="17"/>
      <c r="K1983" s="50"/>
      <c r="P1983" s="17"/>
    </row>
    <row r="1984" spans="6:16">
      <c r="F1984" s="13"/>
      <c r="G1984" s="50"/>
      <c r="I1984" s="17"/>
      <c r="K1984" s="50"/>
      <c r="P1984" s="17"/>
    </row>
    <row r="1985" spans="6:16">
      <c r="F1985" s="13"/>
      <c r="G1985" s="50"/>
      <c r="I1985" s="17"/>
      <c r="K1985" s="50"/>
      <c r="P1985" s="17"/>
    </row>
    <row r="1986" spans="6:16">
      <c r="F1986" s="13"/>
      <c r="G1986" s="50"/>
      <c r="I1986" s="17"/>
      <c r="K1986" s="50"/>
      <c r="P1986" s="17"/>
    </row>
    <row r="1987" spans="6:16">
      <c r="F1987" s="13"/>
      <c r="G1987" s="50"/>
      <c r="I1987" s="17"/>
      <c r="K1987" s="50"/>
      <c r="P1987" s="17"/>
    </row>
    <row r="1988" spans="6:16">
      <c r="F1988" s="13"/>
      <c r="G1988" s="50"/>
      <c r="I1988" s="17"/>
      <c r="K1988" s="50"/>
      <c r="P1988" s="17"/>
    </row>
    <row r="1989" spans="6:16">
      <c r="F1989" s="13"/>
      <c r="G1989" s="50"/>
      <c r="I1989" s="17"/>
      <c r="K1989" s="50"/>
      <c r="P1989" s="17"/>
    </row>
    <row r="1990" spans="6:16">
      <c r="F1990" s="13"/>
      <c r="G1990" s="50"/>
      <c r="I1990" s="17"/>
      <c r="K1990" s="50"/>
      <c r="P1990" s="17"/>
    </row>
    <row r="1991" spans="6:16">
      <c r="F1991" s="13"/>
      <c r="G1991" s="50"/>
      <c r="I1991" s="17"/>
      <c r="K1991" s="50"/>
      <c r="P1991" s="17"/>
    </row>
    <row r="1992" spans="6:16">
      <c r="F1992" s="13"/>
      <c r="G1992" s="50"/>
      <c r="I1992" s="17"/>
      <c r="K1992" s="50"/>
      <c r="P1992" s="17"/>
    </row>
    <row r="1993" spans="6:16">
      <c r="F1993" s="13"/>
      <c r="G1993" s="50"/>
      <c r="I1993" s="17"/>
      <c r="K1993" s="50"/>
      <c r="P1993" s="17"/>
    </row>
    <row r="1994" spans="6:16">
      <c r="F1994" s="13"/>
      <c r="G1994" s="50"/>
      <c r="I1994" s="17"/>
      <c r="K1994" s="50"/>
      <c r="P1994" s="17"/>
    </row>
    <row r="1995" spans="6:16">
      <c r="F1995" s="13"/>
      <c r="G1995" s="50"/>
      <c r="I1995" s="17"/>
      <c r="K1995" s="50"/>
      <c r="P1995" s="17"/>
    </row>
    <row r="1996" spans="6:16">
      <c r="F1996" s="13"/>
      <c r="G1996" s="50"/>
      <c r="I1996" s="17"/>
      <c r="K1996" s="50"/>
      <c r="P1996" s="17"/>
    </row>
    <row r="1997" spans="6:16">
      <c r="F1997" s="13"/>
      <c r="G1997" s="50"/>
      <c r="I1997" s="17"/>
      <c r="K1997" s="50"/>
      <c r="P1997" s="17"/>
    </row>
    <row r="1998" spans="6:16">
      <c r="F1998" s="13"/>
      <c r="G1998" s="50"/>
      <c r="I1998" s="17"/>
      <c r="K1998" s="50"/>
      <c r="P1998" s="17"/>
    </row>
    <row r="1999" spans="6:16">
      <c r="F1999" s="13"/>
      <c r="G1999" s="50"/>
      <c r="I1999" s="17"/>
      <c r="K1999" s="50"/>
      <c r="P1999" s="17"/>
    </row>
    <row r="2000" spans="6:16">
      <c r="F2000" s="13"/>
      <c r="G2000" s="50"/>
      <c r="I2000" s="17"/>
      <c r="K2000" s="50"/>
      <c r="P2000" s="17"/>
    </row>
    <row r="2001" spans="6:16">
      <c r="F2001" s="13"/>
      <c r="G2001" s="50"/>
      <c r="I2001" s="17"/>
      <c r="K2001" s="50"/>
      <c r="P2001" s="17"/>
    </row>
    <row r="2002" spans="6:16">
      <c r="F2002" s="13"/>
      <c r="G2002" s="50"/>
      <c r="I2002" s="17"/>
      <c r="K2002" s="50"/>
      <c r="P2002" s="17"/>
    </row>
    <row r="2003" spans="6:16">
      <c r="F2003" s="13"/>
      <c r="G2003" s="50"/>
      <c r="I2003" s="17"/>
      <c r="K2003" s="50"/>
      <c r="P2003" s="17"/>
    </row>
    <row r="2004" spans="6:16">
      <c r="F2004" s="13"/>
      <c r="G2004" s="50"/>
      <c r="I2004" s="17"/>
      <c r="K2004" s="50"/>
      <c r="P2004" s="17"/>
    </row>
    <row r="2005" spans="6:16">
      <c r="F2005" s="13"/>
      <c r="G2005" s="50"/>
      <c r="I2005" s="17"/>
      <c r="K2005" s="50"/>
      <c r="P2005" s="17"/>
    </row>
    <row r="2006" spans="6:16">
      <c r="F2006" s="13"/>
      <c r="G2006" s="50"/>
      <c r="I2006" s="17"/>
      <c r="K2006" s="50"/>
      <c r="P2006" s="17"/>
    </row>
    <row r="2007" spans="6:16">
      <c r="F2007" s="13"/>
      <c r="G2007" s="50"/>
      <c r="I2007" s="17"/>
      <c r="K2007" s="50"/>
      <c r="P2007" s="17"/>
    </row>
    <row r="2008" spans="6:16">
      <c r="F2008" s="13"/>
      <c r="G2008" s="50"/>
      <c r="I2008" s="17"/>
      <c r="K2008" s="50"/>
      <c r="P2008" s="17"/>
    </row>
    <row r="2009" spans="6:16">
      <c r="F2009" s="13"/>
      <c r="G2009" s="50"/>
      <c r="I2009" s="17"/>
      <c r="K2009" s="50"/>
      <c r="P2009" s="17"/>
    </row>
    <row r="2010" spans="6:16">
      <c r="F2010" s="13"/>
      <c r="G2010" s="50"/>
      <c r="I2010" s="17"/>
      <c r="K2010" s="50"/>
      <c r="P2010" s="17"/>
    </row>
    <row r="2011" spans="6:16">
      <c r="F2011" s="13"/>
      <c r="G2011" s="50"/>
      <c r="I2011" s="17"/>
      <c r="K2011" s="50"/>
      <c r="P2011" s="17"/>
    </row>
    <row r="2012" spans="6:16">
      <c r="F2012" s="13"/>
      <c r="G2012" s="50"/>
      <c r="I2012" s="17"/>
      <c r="K2012" s="50"/>
      <c r="P2012" s="17"/>
    </row>
    <row r="2013" spans="6:16">
      <c r="F2013" s="13"/>
      <c r="G2013" s="50"/>
      <c r="I2013" s="17"/>
      <c r="K2013" s="50"/>
      <c r="P2013" s="17"/>
    </row>
    <row r="2014" spans="6:16">
      <c r="F2014" s="13"/>
      <c r="G2014" s="50"/>
      <c r="I2014" s="17"/>
      <c r="K2014" s="50"/>
      <c r="P2014" s="17"/>
    </row>
    <row r="2015" spans="6:16">
      <c r="F2015" s="13"/>
      <c r="G2015" s="50"/>
      <c r="I2015" s="17"/>
      <c r="K2015" s="50"/>
      <c r="P2015" s="17"/>
    </row>
    <row r="2016" spans="6:16">
      <c r="F2016" s="13"/>
      <c r="G2016" s="50"/>
      <c r="I2016" s="17"/>
      <c r="K2016" s="50"/>
      <c r="P2016" s="17"/>
    </row>
    <row r="2017" spans="6:16">
      <c r="F2017" s="13"/>
      <c r="G2017" s="50"/>
      <c r="I2017" s="17"/>
      <c r="K2017" s="50"/>
      <c r="P2017" s="17"/>
    </row>
    <row r="2018" spans="6:16">
      <c r="F2018" s="13"/>
      <c r="G2018" s="50"/>
      <c r="I2018" s="17"/>
      <c r="K2018" s="50"/>
      <c r="P2018" s="17"/>
    </row>
    <row r="2019" spans="6:16">
      <c r="F2019" s="13"/>
      <c r="G2019" s="50"/>
      <c r="I2019" s="17"/>
      <c r="K2019" s="50"/>
      <c r="P2019" s="17"/>
    </row>
    <row r="2020" spans="6:16">
      <c r="F2020" s="13"/>
      <c r="G2020" s="50"/>
      <c r="I2020" s="17"/>
      <c r="K2020" s="50"/>
      <c r="P2020" s="17"/>
    </row>
    <row r="2021" spans="6:16">
      <c r="F2021" s="13"/>
      <c r="G2021" s="50"/>
      <c r="I2021" s="17"/>
      <c r="K2021" s="50"/>
      <c r="P2021" s="17"/>
    </row>
    <row r="2022" spans="6:16">
      <c r="F2022" s="13"/>
      <c r="G2022" s="50"/>
      <c r="I2022" s="17"/>
      <c r="K2022" s="50"/>
      <c r="P2022" s="17"/>
    </row>
    <row r="2023" spans="6:16">
      <c r="F2023" s="13"/>
      <c r="G2023" s="50"/>
      <c r="I2023" s="17"/>
      <c r="K2023" s="50"/>
      <c r="P2023" s="17"/>
    </row>
    <row r="2024" spans="6:16">
      <c r="F2024" s="13"/>
      <c r="G2024" s="50"/>
      <c r="I2024" s="17"/>
      <c r="K2024" s="50"/>
      <c r="P2024" s="17"/>
    </row>
    <row r="2025" spans="6:16">
      <c r="F2025" s="13"/>
      <c r="G2025" s="50"/>
      <c r="I2025" s="17"/>
      <c r="K2025" s="50"/>
      <c r="P2025" s="17"/>
    </row>
    <row r="2026" spans="6:16">
      <c r="F2026" s="13"/>
      <c r="G2026" s="50"/>
      <c r="I2026" s="17"/>
      <c r="K2026" s="50"/>
      <c r="P2026" s="17"/>
    </row>
    <row r="2027" spans="6:16">
      <c r="F2027" s="13"/>
      <c r="G2027" s="50"/>
      <c r="I2027" s="17"/>
      <c r="K2027" s="50"/>
      <c r="P2027" s="17"/>
    </row>
    <row r="2028" spans="6:16">
      <c r="F2028" s="13"/>
      <c r="G2028" s="50"/>
      <c r="I2028" s="17"/>
      <c r="K2028" s="50"/>
      <c r="P2028" s="17"/>
    </row>
    <row r="2029" spans="6:16">
      <c r="F2029" s="13"/>
      <c r="G2029" s="50"/>
      <c r="I2029" s="17"/>
      <c r="K2029" s="50"/>
      <c r="P2029" s="17"/>
    </row>
    <row r="2030" spans="6:16">
      <c r="F2030" s="13"/>
      <c r="G2030" s="50"/>
      <c r="I2030" s="17"/>
      <c r="K2030" s="50"/>
      <c r="P2030" s="17"/>
    </row>
    <row r="2031" spans="6:16">
      <c r="F2031" s="13"/>
      <c r="G2031" s="50"/>
      <c r="I2031" s="17"/>
      <c r="K2031" s="50"/>
      <c r="P2031" s="17"/>
    </row>
    <row r="2032" spans="6:16">
      <c r="F2032" s="13"/>
      <c r="G2032" s="50"/>
      <c r="I2032" s="17"/>
      <c r="K2032" s="50"/>
      <c r="P2032" s="17"/>
    </row>
    <row r="2033" spans="6:16">
      <c r="F2033" s="13"/>
      <c r="G2033" s="50"/>
      <c r="I2033" s="17"/>
      <c r="K2033" s="50"/>
      <c r="P2033" s="17"/>
    </row>
    <row r="2034" spans="6:16">
      <c r="F2034" s="13"/>
      <c r="G2034" s="50"/>
      <c r="I2034" s="17"/>
      <c r="K2034" s="50"/>
      <c r="P2034" s="17"/>
    </row>
    <row r="2035" spans="6:16">
      <c r="F2035" s="13"/>
      <c r="G2035" s="50"/>
      <c r="I2035" s="17"/>
      <c r="K2035" s="50"/>
      <c r="P2035" s="17"/>
    </row>
    <row r="2036" spans="6:16">
      <c r="F2036" s="13"/>
      <c r="G2036" s="50"/>
      <c r="I2036" s="17"/>
      <c r="K2036" s="50"/>
      <c r="P2036" s="17"/>
    </row>
    <row r="2037" spans="6:16">
      <c r="F2037" s="13"/>
      <c r="G2037" s="50"/>
      <c r="I2037" s="17"/>
      <c r="K2037" s="50"/>
      <c r="P2037" s="17"/>
    </row>
    <row r="2038" spans="6:16">
      <c r="F2038" s="13"/>
      <c r="G2038" s="50"/>
      <c r="I2038" s="17"/>
      <c r="K2038" s="50"/>
      <c r="P2038" s="17"/>
    </row>
    <row r="2039" spans="6:16">
      <c r="F2039" s="13"/>
      <c r="G2039" s="50"/>
      <c r="I2039" s="17"/>
      <c r="K2039" s="50"/>
      <c r="P2039" s="17"/>
    </row>
    <row r="2040" spans="6:16">
      <c r="F2040" s="13"/>
      <c r="G2040" s="50"/>
      <c r="I2040" s="17"/>
      <c r="K2040" s="50"/>
      <c r="P2040" s="17"/>
    </row>
    <row r="2041" spans="6:16">
      <c r="F2041" s="13"/>
      <c r="G2041" s="50"/>
      <c r="I2041" s="17"/>
      <c r="K2041" s="50"/>
      <c r="P2041" s="17"/>
    </row>
    <row r="2042" spans="6:16">
      <c r="F2042" s="13"/>
      <c r="G2042" s="50"/>
      <c r="I2042" s="17"/>
      <c r="K2042" s="50"/>
      <c r="P2042" s="17"/>
    </row>
    <row r="2043" spans="6:16">
      <c r="F2043" s="13"/>
      <c r="G2043" s="50"/>
      <c r="I2043" s="17"/>
      <c r="K2043" s="50"/>
      <c r="P2043" s="17"/>
    </row>
    <row r="2044" spans="6:16">
      <c r="F2044" s="13"/>
      <c r="G2044" s="50"/>
      <c r="I2044" s="17"/>
      <c r="K2044" s="50"/>
      <c r="P2044" s="17"/>
    </row>
    <row r="2045" spans="6:16">
      <c r="F2045" s="13"/>
      <c r="G2045" s="50"/>
      <c r="I2045" s="17"/>
      <c r="K2045" s="50"/>
      <c r="P2045" s="17"/>
    </row>
    <row r="2046" spans="6:16">
      <c r="F2046" s="13"/>
      <c r="G2046" s="50"/>
      <c r="I2046" s="17"/>
      <c r="K2046" s="50"/>
      <c r="P2046" s="17"/>
    </row>
    <row r="2047" spans="6:16">
      <c r="F2047" s="13"/>
      <c r="G2047" s="50"/>
      <c r="I2047" s="17"/>
      <c r="K2047" s="50"/>
      <c r="P2047" s="17"/>
    </row>
    <row r="2048" spans="6:16">
      <c r="F2048" s="13"/>
      <c r="G2048" s="50"/>
      <c r="I2048" s="17"/>
      <c r="K2048" s="50"/>
      <c r="P2048" s="17"/>
    </row>
    <row r="2049" spans="6:16">
      <c r="F2049" s="13"/>
      <c r="G2049" s="50"/>
      <c r="I2049" s="17"/>
      <c r="K2049" s="50"/>
      <c r="P2049" s="17"/>
    </row>
    <row r="2050" spans="6:16">
      <c r="F2050" s="13"/>
      <c r="G2050" s="50"/>
      <c r="I2050" s="17"/>
      <c r="K2050" s="50"/>
      <c r="P2050" s="17"/>
    </row>
    <row r="2051" spans="6:16">
      <c r="F2051" s="13"/>
      <c r="G2051" s="50"/>
      <c r="I2051" s="17"/>
      <c r="K2051" s="50"/>
      <c r="P2051" s="17"/>
    </row>
    <row r="2052" spans="6:16">
      <c r="F2052" s="13"/>
      <c r="G2052" s="50"/>
      <c r="I2052" s="17"/>
      <c r="K2052" s="50"/>
      <c r="P2052" s="17"/>
    </row>
    <row r="2053" spans="6:16">
      <c r="F2053" s="13"/>
      <c r="G2053" s="50"/>
      <c r="I2053" s="17"/>
      <c r="K2053" s="50"/>
      <c r="P2053" s="17"/>
    </row>
    <row r="2054" spans="6:16">
      <c r="F2054" s="13"/>
      <c r="G2054" s="50"/>
      <c r="I2054" s="17"/>
      <c r="K2054" s="50"/>
      <c r="P2054" s="17"/>
    </row>
    <row r="2055" spans="6:16">
      <c r="F2055" s="13"/>
      <c r="G2055" s="50"/>
      <c r="I2055" s="17"/>
      <c r="K2055" s="50"/>
      <c r="P2055" s="17"/>
    </row>
    <row r="2056" spans="6:16">
      <c r="F2056" s="13"/>
      <c r="G2056" s="50"/>
      <c r="I2056" s="17"/>
      <c r="K2056" s="50"/>
      <c r="P2056" s="17"/>
    </row>
    <row r="2057" spans="6:16">
      <c r="F2057" s="13"/>
      <c r="G2057" s="50"/>
      <c r="I2057" s="17"/>
      <c r="K2057" s="50"/>
      <c r="P2057" s="17"/>
    </row>
    <row r="2058" spans="6:16">
      <c r="F2058" s="13"/>
      <c r="G2058" s="50"/>
      <c r="I2058" s="17"/>
      <c r="K2058" s="50"/>
      <c r="P2058" s="17"/>
    </row>
    <row r="2059" spans="6:16">
      <c r="F2059" s="13"/>
      <c r="G2059" s="50"/>
      <c r="I2059" s="17"/>
      <c r="K2059" s="50"/>
      <c r="P2059" s="17"/>
    </row>
    <row r="2060" spans="6:16">
      <c r="F2060" s="13"/>
      <c r="G2060" s="50"/>
      <c r="I2060" s="17"/>
      <c r="K2060" s="50"/>
      <c r="P2060" s="17"/>
    </row>
    <row r="2061" spans="6:16">
      <c r="F2061" s="13"/>
      <c r="G2061" s="50"/>
      <c r="I2061" s="17"/>
      <c r="K2061" s="50"/>
      <c r="P2061" s="17"/>
    </row>
    <row r="2062" spans="6:16">
      <c r="F2062" s="13"/>
      <c r="G2062" s="50"/>
      <c r="I2062" s="17"/>
      <c r="K2062" s="50"/>
      <c r="P2062" s="17"/>
    </row>
    <row r="2063" spans="6:16">
      <c r="F2063" s="13"/>
      <c r="G2063" s="50"/>
      <c r="I2063" s="17"/>
      <c r="K2063" s="50"/>
      <c r="P2063" s="17"/>
    </row>
    <row r="2064" spans="6:16">
      <c r="F2064" s="13"/>
      <c r="G2064" s="50"/>
      <c r="I2064" s="17"/>
      <c r="K2064" s="50"/>
      <c r="P2064" s="17"/>
    </row>
    <row r="2065" spans="6:16">
      <c r="F2065" s="13"/>
      <c r="G2065" s="50"/>
      <c r="I2065" s="17"/>
      <c r="K2065" s="50"/>
      <c r="P2065" s="17"/>
    </row>
    <row r="2066" spans="6:16">
      <c r="F2066" s="13"/>
      <c r="G2066" s="50"/>
      <c r="I2066" s="17"/>
      <c r="K2066" s="50"/>
      <c r="P2066" s="17"/>
    </row>
    <row r="2067" spans="6:16">
      <c r="F2067" s="13"/>
      <c r="G2067" s="50"/>
      <c r="I2067" s="17"/>
      <c r="K2067" s="50"/>
      <c r="P2067" s="17"/>
    </row>
    <row r="2068" spans="6:16">
      <c r="F2068" s="13"/>
      <c r="G2068" s="50"/>
      <c r="I2068" s="17"/>
      <c r="K2068" s="50"/>
      <c r="P2068" s="17"/>
    </row>
    <row r="2069" spans="6:16">
      <c r="F2069" s="13"/>
      <c r="G2069" s="50"/>
      <c r="I2069" s="17"/>
      <c r="K2069" s="50"/>
      <c r="P2069" s="17"/>
    </row>
    <row r="2070" spans="6:16">
      <c r="F2070" s="13"/>
      <c r="G2070" s="50"/>
      <c r="I2070" s="17"/>
      <c r="K2070" s="50"/>
      <c r="P2070" s="17"/>
    </row>
    <row r="2071" spans="6:16">
      <c r="F2071" s="13"/>
      <c r="G2071" s="50"/>
      <c r="I2071" s="17"/>
      <c r="K2071" s="50"/>
      <c r="P2071" s="17"/>
    </row>
    <row r="2072" spans="6:16">
      <c r="F2072" s="13"/>
      <c r="G2072" s="50"/>
      <c r="I2072" s="17"/>
      <c r="K2072" s="50"/>
      <c r="P2072" s="17"/>
    </row>
    <row r="2073" spans="6:16">
      <c r="F2073" s="13"/>
      <c r="G2073" s="50"/>
      <c r="I2073" s="17"/>
      <c r="K2073" s="50"/>
      <c r="P2073" s="17"/>
    </row>
    <row r="2074" spans="6:16">
      <c r="F2074" s="13"/>
      <c r="G2074" s="50"/>
      <c r="I2074" s="17"/>
      <c r="K2074" s="50"/>
      <c r="P2074" s="17"/>
    </row>
    <row r="2075" spans="6:16">
      <c r="F2075" s="13"/>
      <c r="G2075" s="50"/>
      <c r="I2075" s="17"/>
      <c r="K2075" s="50"/>
      <c r="P2075" s="17"/>
    </row>
    <row r="2076" spans="6:16">
      <c r="F2076" s="13"/>
      <c r="G2076" s="50"/>
      <c r="I2076" s="17"/>
      <c r="K2076" s="50"/>
      <c r="P2076" s="17"/>
    </row>
    <row r="2077" spans="6:16">
      <c r="F2077" s="13"/>
      <c r="G2077" s="50"/>
      <c r="I2077" s="17"/>
      <c r="K2077" s="50"/>
      <c r="P2077" s="17"/>
    </row>
    <row r="2078" spans="6:16">
      <c r="F2078" s="13"/>
      <c r="G2078" s="50"/>
      <c r="I2078" s="17"/>
      <c r="K2078" s="50"/>
      <c r="P2078" s="17"/>
    </row>
    <row r="2079" spans="6:16">
      <c r="F2079" s="13"/>
      <c r="G2079" s="50"/>
      <c r="I2079" s="17"/>
      <c r="K2079" s="50"/>
      <c r="P2079" s="17"/>
    </row>
    <row r="2080" spans="6:16">
      <c r="F2080" s="13"/>
      <c r="G2080" s="50"/>
      <c r="I2080" s="17"/>
      <c r="K2080" s="50"/>
      <c r="P2080" s="17"/>
    </row>
    <row r="2081" spans="6:16">
      <c r="F2081" s="13"/>
      <c r="G2081" s="50"/>
      <c r="I2081" s="17"/>
      <c r="K2081" s="50"/>
      <c r="P2081" s="17"/>
    </row>
    <row r="2082" spans="6:16">
      <c r="F2082" s="13"/>
      <c r="G2082" s="50"/>
      <c r="I2082" s="17"/>
      <c r="K2082" s="50"/>
      <c r="P2082" s="17"/>
    </row>
    <row r="2083" spans="6:16">
      <c r="F2083" s="13"/>
      <c r="G2083" s="50"/>
      <c r="I2083" s="17"/>
      <c r="K2083" s="50"/>
      <c r="P2083" s="17"/>
    </row>
    <row r="2084" spans="6:16">
      <c r="F2084" s="13"/>
      <c r="G2084" s="50"/>
      <c r="I2084" s="17"/>
      <c r="K2084" s="50"/>
      <c r="P2084" s="17"/>
    </row>
    <row r="2085" spans="6:16">
      <c r="F2085" s="13"/>
      <c r="G2085" s="50"/>
      <c r="I2085" s="17"/>
      <c r="K2085" s="50"/>
      <c r="P2085" s="17"/>
    </row>
    <row r="2086" spans="6:16">
      <c r="F2086" s="13"/>
      <c r="G2086" s="50"/>
      <c r="I2086" s="17"/>
      <c r="K2086" s="50"/>
      <c r="P2086" s="17"/>
    </row>
    <row r="2087" spans="6:16">
      <c r="F2087" s="13"/>
      <c r="G2087" s="50"/>
      <c r="I2087" s="17"/>
      <c r="K2087" s="50"/>
      <c r="P2087" s="17"/>
    </row>
    <row r="2088" spans="6:16">
      <c r="F2088" s="13"/>
      <c r="G2088" s="50"/>
      <c r="I2088" s="17"/>
      <c r="K2088" s="50"/>
      <c r="P2088" s="17"/>
    </row>
    <row r="2089" spans="6:16">
      <c r="F2089" s="13"/>
      <c r="G2089" s="50"/>
      <c r="I2089" s="17"/>
      <c r="K2089" s="50"/>
      <c r="P2089" s="17"/>
    </row>
    <row r="2090" spans="6:16">
      <c r="F2090" s="13"/>
      <c r="G2090" s="50"/>
      <c r="I2090" s="17"/>
      <c r="K2090" s="50"/>
      <c r="P2090" s="17"/>
    </row>
    <row r="2091" spans="6:16">
      <c r="F2091" s="13"/>
      <c r="G2091" s="50"/>
      <c r="I2091" s="17"/>
      <c r="K2091" s="50"/>
      <c r="P2091" s="17"/>
    </row>
    <row r="2092" spans="6:16">
      <c r="F2092" s="13"/>
      <c r="G2092" s="50"/>
      <c r="I2092" s="17"/>
      <c r="K2092" s="50"/>
      <c r="P2092" s="17"/>
    </row>
    <row r="2093" spans="6:16">
      <c r="F2093" s="13"/>
      <c r="G2093" s="50"/>
      <c r="I2093" s="17"/>
      <c r="K2093" s="50"/>
      <c r="P2093" s="17"/>
    </row>
    <row r="2094" spans="6:16">
      <c r="F2094" s="13"/>
      <c r="G2094" s="50"/>
      <c r="I2094" s="17"/>
      <c r="K2094" s="50"/>
      <c r="P2094" s="17"/>
    </row>
    <row r="2095" spans="6:16">
      <c r="F2095" s="13"/>
      <c r="G2095" s="50"/>
      <c r="I2095" s="17"/>
      <c r="K2095" s="50"/>
      <c r="P2095" s="17"/>
    </row>
    <row r="2096" spans="6:16">
      <c r="F2096" s="13"/>
      <c r="G2096" s="50"/>
      <c r="I2096" s="17"/>
      <c r="K2096" s="50"/>
      <c r="P2096" s="17"/>
    </row>
    <row r="2097" spans="6:16">
      <c r="F2097" s="13"/>
      <c r="G2097" s="50"/>
      <c r="I2097" s="17"/>
      <c r="K2097" s="50"/>
      <c r="P2097" s="17"/>
    </row>
    <row r="2098" spans="6:16">
      <c r="F2098" s="13"/>
      <c r="G2098" s="50"/>
      <c r="I2098" s="17"/>
      <c r="K2098" s="50"/>
      <c r="P2098" s="17"/>
    </row>
    <row r="2099" spans="6:16">
      <c r="F2099" s="13"/>
      <c r="G2099" s="50"/>
      <c r="I2099" s="17"/>
      <c r="K2099" s="50"/>
      <c r="P2099" s="17"/>
    </row>
    <row r="2100" spans="6:16">
      <c r="F2100" s="13"/>
      <c r="G2100" s="50"/>
      <c r="I2100" s="17"/>
      <c r="K2100" s="50"/>
      <c r="P2100" s="17"/>
    </row>
    <row r="2101" spans="6:16">
      <c r="F2101" s="13"/>
      <c r="G2101" s="50"/>
      <c r="I2101" s="17"/>
      <c r="K2101" s="50"/>
      <c r="P2101" s="17"/>
    </row>
    <row r="2102" spans="6:16">
      <c r="F2102" s="13"/>
      <c r="G2102" s="50"/>
      <c r="I2102" s="17"/>
      <c r="K2102" s="50"/>
      <c r="P2102" s="17"/>
    </row>
    <row r="2103" spans="6:16">
      <c r="F2103" s="13"/>
      <c r="G2103" s="50"/>
      <c r="I2103" s="17"/>
      <c r="K2103" s="50"/>
      <c r="P2103" s="17"/>
    </row>
    <row r="2104" spans="6:16">
      <c r="F2104" s="13"/>
      <c r="G2104" s="50"/>
      <c r="I2104" s="17"/>
      <c r="K2104" s="50"/>
      <c r="P2104" s="17"/>
    </row>
    <row r="2105" spans="6:16">
      <c r="F2105" s="13"/>
      <c r="G2105" s="50"/>
      <c r="I2105" s="17"/>
      <c r="K2105" s="50"/>
      <c r="P2105" s="17"/>
    </row>
    <row r="2106" spans="6:16">
      <c r="F2106" s="13"/>
      <c r="G2106" s="50"/>
      <c r="I2106" s="17"/>
      <c r="K2106" s="50"/>
      <c r="P2106" s="17"/>
    </row>
    <row r="2107" spans="6:16">
      <c r="F2107" s="13"/>
      <c r="G2107" s="50"/>
      <c r="I2107" s="17"/>
      <c r="K2107" s="50"/>
      <c r="P2107" s="17"/>
    </row>
    <row r="2108" spans="6:16">
      <c r="F2108" s="13"/>
      <c r="G2108" s="50"/>
      <c r="I2108" s="17"/>
      <c r="K2108" s="50"/>
      <c r="P2108" s="17"/>
    </row>
    <row r="2109" spans="6:16">
      <c r="F2109" s="13"/>
      <c r="G2109" s="50"/>
      <c r="I2109" s="17"/>
      <c r="K2109" s="50"/>
      <c r="P2109" s="17"/>
    </row>
    <row r="2110" spans="6:16">
      <c r="F2110" s="13"/>
      <c r="G2110" s="50"/>
      <c r="I2110" s="17"/>
      <c r="K2110" s="50"/>
      <c r="P2110" s="17"/>
    </row>
    <row r="2111" spans="6:16">
      <c r="F2111" s="13"/>
      <c r="G2111" s="50"/>
      <c r="I2111" s="17"/>
      <c r="K2111" s="50"/>
      <c r="P2111" s="17"/>
    </row>
    <row r="2112" spans="6:16">
      <c r="F2112" s="13"/>
      <c r="G2112" s="50"/>
      <c r="I2112" s="17"/>
      <c r="K2112" s="50"/>
      <c r="P2112" s="17"/>
    </row>
    <row r="2113" spans="6:16">
      <c r="F2113" s="13"/>
      <c r="G2113" s="50"/>
      <c r="I2113" s="17"/>
      <c r="K2113" s="50"/>
      <c r="P2113" s="17"/>
    </row>
    <row r="2114" spans="6:16">
      <c r="F2114" s="13"/>
      <c r="G2114" s="50"/>
      <c r="I2114" s="17"/>
      <c r="K2114" s="50"/>
      <c r="P2114" s="17"/>
    </row>
    <row r="2115" spans="6:16">
      <c r="F2115" s="13"/>
      <c r="G2115" s="50"/>
      <c r="I2115" s="17"/>
      <c r="K2115" s="50"/>
      <c r="P2115" s="17"/>
    </row>
    <row r="2116" spans="6:16">
      <c r="F2116" s="13"/>
      <c r="G2116" s="50"/>
      <c r="I2116" s="17"/>
      <c r="K2116" s="50"/>
      <c r="P2116" s="17"/>
    </row>
    <row r="2117" spans="6:16">
      <c r="F2117" s="13"/>
      <c r="G2117" s="50"/>
      <c r="I2117" s="17"/>
      <c r="K2117" s="50"/>
      <c r="P2117" s="17"/>
    </row>
    <row r="2118" spans="6:16">
      <c r="F2118" s="13"/>
      <c r="G2118" s="50"/>
      <c r="I2118" s="17"/>
      <c r="K2118" s="50"/>
      <c r="P2118" s="17"/>
    </row>
    <row r="2119" spans="6:16">
      <c r="F2119" s="13"/>
      <c r="G2119" s="50"/>
      <c r="I2119" s="17"/>
      <c r="K2119" s="50"/>
      <c r="P2119" s="17"/>
    </row>
    <row r="2120" spans="6:16">
      <c r="F2120" s="13"/>
      <c r="G2120" s="50"/>
      <c r="I2120" s="17"/>
      <c r="K2120" s="50"/>
      <c r="P2120" s="17"/>
    </row>
    <row r="2121" spans="6:16">
      <c r="F2121" s="13"/>
      <c r="G2121" s="50"/>
      <c r="I2121" s="17"/>
      <c r="K2121" s="50"/>
      <c r="P2121" s="17"/>
    </row>
    <row r="2122" spans="6:16">
      <c r="F2122" s="13"/>
      <c r="G2122" s="50"/>
      <c r="I2122" s="17"/>
      <c r="K2122" s="50"/>
      <c r="P2122" s="17"/>
    </row>
    <row r="2123" spans="6:16">
      <c r="F2123" s="13"/>
      <c r="G2123" s="50"/>
      <c r="I2123" s="17"/>
      <c r="K2123" s="50"/>
      <c r="P2123" s="17"/>
    </row>
    <row r="2124" spans="6:16">
      <c r="F2124" s="13"/>
      <c r="G2124" s="50"/>
      <c r="I2124" s="17"/>
      <c r="K2124" s="50"/>
      <c r="P2124" s="17"/>
    </row>
    <row r="2125" spans="6:16">
      <c r="F2125" s="13"/>
      <c r="G2125" s="50"/>
      <c r="I2125" s="17"/>
      <c r="K2125" s="50"/>
      <c r="P2125" s="17"/>
    </row>
    <row r="2126" spans="6:16">
      <c r="F2126" s="13"/>
      <c r="G2126" s="50"/>
      <c r="I2126" s="17"/>
      <c r="K2126" s="50"/>
      <c r="P2126" s="17"/>
    </row>
    <row r="2127" spans="6:16">
      <c r="F2127" s="13"/>
      <c r="G2127" s="50"/>
      <c r="I2127" s="17"/>
      <c r="K2127" s="50"/>
      <c r="P2127" s="17"/>
    </row>
    <row r="2128" spans="6:16">
      <c r="F2128" s="13"/>
      <c r="G2128" s="50"/>
      <c r="I2128" s="17"/>
      <c r="K2128" s="50"/>
      <c r="P2128" s="17"/>
    </row>
    <row r="2129" spans="6:16">
      <c r="F2129" s="13"/>
      <c r="G2129" s="50"/>
      <c r="I2129" s="17"/>
      <c r="K2129" s="50"/>
      <c r="P2129" s="17"/>
    </row>
    <row r="2130" spans="6:16">
      <c r="F2130" s="13"/>
      <c r="G2130" s="50"/>
      <c r="I2130" s="17"/>
      <c r="K2130" s="50"/>
      <c r="P2130" s="17"/>
    </row>
    <row r="2131" spans="6:16">
      <c r="F2131" s="13"/>
      <c r="G2131" s="50"/>
      <c r="I2131" s="17"/>
      <c r="K2131" s="50"/>
      <c r="P2131" s="17"/>
    </row>
    <row r="2132" spans="6:16">
      <c r="F2132" s="13"/>
      <c r="G2132" s="50"/>
      <c r="I2132" s="17"/>
      <c r="K2132" s="50"/>
      <c r="P2132" s="17"/>
    </row>
    <row r="2133" spans="6:16">
      <c r="F2133" s="13"/>
      <c r="G2133" s="50"/>
      <c r="I2133" s="17"/>
      <c r="K2133" s="50"/>
      <c r="P2133" s="17"/>
    </row>
    <row r="2134" spans="6:16">
      <c r="F2134" s="13"/>
      <c r="G2134" s="50"/>
      <c r="I2134" s="17"/>
      <c r="K2134" s="50"/>
      <c r="P2134" s="17"/>
    </row>
    <row r="2135" spans="6:16">
      <c r="F2135" s="13"/>
      <c r="G2135" s="50"/>
      <c r="I2135" s="17"/>
      <c r="K2135" s="50"/>
      <c r="P2135" s="17"/>
    </row>
    <row r="2136" spans="6:16">
      <c r="F2136" s="13"/>
      <c r="G2136" s="50"/>
      <c r="I2136" s="17"/>
      <c r="K2136" s="50"/>
      <c r="P2136" s="17"/>
    </row>
    <row r="2137" spans="6:16">
      <c r="F2137" s="13"/>
      <c r="G2137" s="50"/>
      <c r="I2137" s="17"/>
      <c r="K2137" s="50"/>
      <c r="P2137" s="17"/>
    </row>
    <row r="2138" spans="6:16">
      <c r="F2138" s="13"/>
      <c r="G2138" s="50"/>
      <c r="I2138" s="17"/>
      <c r="K2138" s="50"/>
      <c r="P2138" s="17"/>
    </row>
    <row r="2139" spans="6:16">
      <c r="F2139" s="13"/>
      <c r="G2139" s="50"/>
      <c r="I2139" s="17"/>
      <c r="K2139" s="50"/>
      <c r="P2139" s="17"/>
    </row>
    <row r="2140" spans="6:16">
      <c r="F2140" s="13"/>
      <c r="G2140" s="50"/>
      <c r="I2140" s="17"/>
      <c r="K2140" s="50"/>
      <c r="P2140" s="17"/>
    </row>
    <row r="2141" spans="6:16">
      <c r="F2141" s="13"/>
      <c r="G2141" s="50"/>
      <c r="I2141" s="17"/>
      <c r="K2141" s="50"/>
      <c r="P2141" s="17"/>
    </row>
    <row r="2142" spans="6:16">
      <c r="F2142" s="13"/>
      <c r="G2142" s="50"/>
      <c r="I2142" s="17"/>
      <c r="K2142" s="50"/>
      <c r="P2142" s="17"/>
    </row>
    <row r="2143" spans="6:16">
      <c r="F2143" s="13"/>
      <c r="G2143" s="50"/>
      <c r="I2143" s="17"/>
      <c r="K2143" s="50"/>
      <c r="P2143" s="17"/>
    </row>
    <row r="2144" spans="6:16">
      <c r="F2144" s="13"/>
      <c r="G2144" s="50"/>
      <c r="I2144" s="17"/>
      <c r="K2144" s="50"/>
      <c r="P2144" s="17"/>
    </row>
    <row r="2145" spans="6:16">
      <c r="F2145" s="13"/>
      <c r="G2145" s="50"/>
      <c r="I2145" s="17"/>
      <c r="K2145" s="50"/>
      <c r="P2145" s="17"/>
    </row>
    <row r="2146" spans="6:16">
      <c r="F2146" s="13"/>
      <c r="G2146" s="50"/>
      <c r="I2146" s="17"/>
      <c r="K2146" s="50"/>
      <c r="P2146" s="17"/>
    </row>
    <row r="2147" spans="6:16">
      <c r="F2147" s="13"/>
      <c r="G2147" s="50"/>
      <c r="I2147" s="17"/>
      <c r="K2147" s="50"/>
      <c r="P2147" s="17"/>
    </row>
    <row r="2148" spans="6:16">
      <c r="F2148" s="13"/>
      <c r="G2148" s="50"/>
      <c r="I2148" s="17"/>
      <c r="K2148" s="50"/>
      <c r="P2148" s="17"/>
    </row>
    <row r="2149" spans="6:16">
      <c r="F2149" s="13"/>
      <c r="G2149" s="50"/>
      <c r="I2149" s="17"/>
      <c r="K2149" s="50"/>
      <c r="P2149" s="17"/>
    </row>
    <row r="2150" spans="6:16">
      <c r="F2150" s="13"/>
      <c r="G2150" s="50"/>
      <c r="I2150" s="17"/>
      <c r="K2150" s="50"/>
      <c r="P2150" s="17"/>
    </row>
    <row r="2151" spans="6:16">
      <c r="F2151" s="13"/>
      <c r="G2151" s="50"/>
      <c r="I2151" s="17"/>
      <c r="K2151" s="50"/>
      <c r="P2151" s="17"/>
    </row>
    <row r="2152" spans="6:16">
      <c r="F2152" s="13"/>
      <c r="G2152" s="50"/>
      <c r="I2152" s="17"/>
      <c r="K2152" s="50"/>
      <c r="P2152" s="17"/>
    </row>
    <row r="2153" spans="6:16">
      <c r="F2153" s="13"/>
      <c r="G2153" s="50"/>
      <c r="I2153" s="17"/>
      <c r="K2153" s="50"/>
      <c r="P2153" s="17"/>
    </row>
    <row r="2154" spans="6:16">
      <c r="F2154" s="13"/>
      <c r="G2154" s="50"/>
      <c r="I2154" s="17"/>
      <c r="K2154" s="50"/>
      <c r="P2154" s="17"/>
    </row>
    <row r="2155" spans="6:16">
      <c r="F2155" s="13"/>
      <c r="G2155" s="50"/>
      <c r="I2155" s="17"/>
      <c r="K2155" s="50"/>
      <c r="P2155" s="17"/>
    </row>
    <row r="2156" spans="6:16">
      <c r="F2156" s="13"/>
      <c r="G2156" s="50"/>
      <c r="I2156" s="17"/>
      <c r="K2156" s="50"/>
      <c r="P2156" s="17"/>
    </row>
    <row r="2157" spans="6:16">
      <c r="F2157" s="13"/>
      <c r="G2157" s="50"/>
      <c r="I2157" s="17"/>
      <c r="K2157" s="50"/>
      <c r="P2157" s="17"/>
    </row>
    <row r="2158" spans="6:16">
      <c r="F2158" s="13"/>
      <c r="G2158" s="50"/>
      <c r="I2158" s="17"/>
      <c r="K2158" s="50"/>
      <c r="P2158" s="17"/>
    </row>
    <row r="2159" spans="6:16">
      <c r="F2159" s="13"/>
      <c r="G2159" s="50"/>
      <c r="I2159" s="17"/>
      <c r="K2159" s="50"/>
      <c r="P2159" s="17"/>
    </row>
    <row r="2160" spans="6:16">
      <c r="F2160" s="13"/>
      <c r="G2160" s="50"/>
      <c r="I2160" s="17"/>
      <c r="K2160" s="50"/>
      <c r="P2160" s="17"/>
    </row>
    <row r="2161" spans="6:16">
      <c r="F2161" s="13"/>
      <c r="G2161" s="50"/>
      <c r="I2161" s="17"/>
      <c r="K2161" s="50"/>
      <c r="P2161" s="17"/>
    </row>
    <row r="2162" spans="6:16">
      <c r="F2162" s="13"/>
      <c r="G2162" s="50"/>
      <c r="I2162" s="17"/>
      <c r="K2162" s="50"/>
      <c r="P2162" s="17"/>
    </row>
    <row r="2163" spans="6:16">
      <c r="F2163" s="13"/>
      <c r="G2163" s="50"/>
      <c r="I2163" s="17"/>
      <c r="K2163" s="50"/>
      <c r="P2163" s="17"/>
    </row>
    <row r="2164" spans="6:16">
      <c r="F2164" s="13"/>
      <c r="G2164" s="50"/>
      <c r="I2164" s="17"/>
      <c r="K2164" s="50"/>
      <c r="P2164" s="17"/>
    </row>
    <row r="2165" spans="6:16">
      <c r="F2165" s="13"/>
      <c r="G2165" s="50"/>
      <c r="I2165" s="17"/>
      <c r="K2165" s="50"/>
      <c r="P2165" s="17"/>
    </row>
    <row r="2166" spans="6:16">
      <c r="F2166" s="13"/>
      <c r="G2166" s="50"/>
      <c r="I2166" s="17"/>
      <c r="K2166" s="50"/>
      <c r="P2166" s="17"/>
    </row>
    <row r="2167" spans="6:16">
      <c r="F2167" s="13"/>
      <c r="G2167" s="50"/>
      <c r="I2167" s="17"/>
      <c r="K2167" s="50"/>
      <c r="P2167" s="17"/>
    </row>
    <row r="2168" spans="6:16">
      <c r="F2168" s="13"/>
      <c r="G2168" s="50"/>
      <c r="I2168" s="17"/>
      <c r="K2168" s="50"/>
      <c r="P2168" s="17"/>
    </row>
    <row r="2169" spans="6:16">
      <c r="F2169" s="13"/>
      <c r="G2169" s="50"/>
      <c r="I2169" s="17"/>
      <c r="K2169" s="50"/>
      <c r="P2169" s="17"/>
    </row>
    <row r="2170" spans="6:16">
      <c r="F2170" s="13"/>
      <c r="G2170" s="50"/>
      <c r="I2170" s="17"/>
      <c r="K2170" s="50"/>
      <c r="P2170" s="17"/>
    </row>
    <row r="2171" spans="6:16">
      <c r="F2171" s="13"/>
      <c r="G2171" s="50"/>
      <c r="I2171" s="17"/>
      <c r="K2171" s="50"/>
      <c r="P2171" s="17"/>
    </row>
    <row r="2172" spans="6:16">
      <c r="F2172" s="13"/>
      <c r="G2172" s="50"/>
      <c r="I2172" s="17"/>
      <c r="K2172" s="50"/>
      <c r="P2172" s="17"/>
    </row>
    <row r="2173" spans="6:16">
      <c r="F2173" s="13"/>
      <c r="G2173" s="50"/>
      <c r="I2173" s="17"/>
      <c r="K2173" s="50"/>
      <c r="P2173" s="17"/>
    </row>
    <row r="2174" spans="6:16">
      <c r="F2174" s="13"/>
      <c r="G2174" s="50"/>
      <c r="I2174" s="17"/>
      <c r="K2174" s="50"/>
      <c r="P2174" s="17"/>
    </row>
    <row r="2175" spans="6:16">
      <c r="F2175" s="13"/>
      <c r="G2175" s="50"/>
      <c r="I2175" s="17"/>
      <c r="K2175" s="50"/>
      <c r="P2175" s="17"/>
    </row>
    <row r="2176" spans="6:16">
      <c r="F2176" s="13"/>
      <c r="G2176" s="50"/>
      <c r="I2176" s="17"/>
      <c r="K2176" s="50"/>
      <c r="P2176" s="17"/>
    </row>
    <row r="2177" spans="6:16">
      <c r="F2177" s="13"/>
      <c r="G2177" s="50"/>
      <c r="I2177" s="17"/>
      <c r="K2177" s="50"/>
      <c r="P2177" s="17"/>
    </row>
    <row r="2178" spans="6:16">
      <c r="F2178" s="13"/>
      <c r="G2178" s="50"/>
      <c r="I2178" s="17"/>
      <c r="K2178" s="50"/>
      <c r="P2178" s="17"/>
    </row>
    <row r="2179" spans="6:16">
      <c r="F2179" s="13"/>
      <c r="G2179" s="50"/>
      <c r="I2179" s="17"/>
      <c r="K2179" s="50"/>
      <c r="P2179" s="17"/>
    </row>
    <row r="2180" spans="6:16">
      <c r="F2180" s="13"/>
      <c r="G2180" s="50"/>
      <c r="I2180" s="17"/>
      <c r="K2180" s="50"/>
      <c r="P2180" s="17"/>
    </row>
    <row r="2181" spans="6:16">
      <c r="F2181" s="13"/>
      <c r="G2181" s="50"/>
      <c r="I2181" s="17"/>
      <c r="K2181" s="50"/>
      <c r="P2181" s="17"/>
    </row>
    <row r="2182" spans="6:16">
      <c r="F2182" s="13"/>
      <c r="G2182" s="50"/>
      <c r="I2182" s="17"/>
      <c r="K2182" s="50"/>
      <c r="P2182" s="17"/>
    </row>
    <row r="2183" spans="6:16">
      <c r="F2183" s="13"/>
      <c r="G2183" s="50"/>
      <c r="I2183" s="17"/>
      <c r="K2183" s="50"/>
      <c r="P2183" s="17"/>
    </row>
    <row r="2184" spans="6:16">
      <c r="F2184" s="13"/>
      <c r="G2184" s="50"/>
      <c r="I2184" s="17"/>
      <c r="K2184" s="50"/>
      <c r="P2184" s="17"/>
    </row>
    <row r="2185" spans="6:16">
      <c r="F2185" s="13"/>
      <c r="G2185" s="50"/>
      <c r="I2185" s="17"/>
      <c r="K2185" s="50"/>
      <c r="P2185" s="17"/>
    </row>
    <row r="2186" spans="6:16">
      <c r="F2186" s="13"/>
      <c r="G2186" s="50"/>
      <c r="I2186" s="17"/>
      <c r="K2186" s="50"/>
      <c r="P2186" s="17"/>
    </row>
    <row r="2187" spans="6:16">
      <c r="F2187" s="13"/>
      <c r="G2187" s="50"/>
      <c r="I2187" s="17"/>
      <c r="K2187" s="50"/>
      <c r="P2187" s="17"/>
    </row>
    <row r="2188" spans="6:16">
      <c r="F2188" s="13"/>
      <c r="G2188" s="50"/>
      <c r="I2188" s="17"/>
      <c r="K2188" s="50"/>
      <c r="P2188" s="17"/>
    </row>
    <row r="2189" spans="6:16">
      <c r="F2189" s="13"/>
      <c r="G2189" s="50"/>
      <c r="I2189" s="17"/>
      <c r="K2189" s="50"/>
      <c r="P2189" s="17"/>
    </row>
    <row r="2190" spans="6:16">
      <c r="F2190" s="13"/>
      <c r="G2190" s="50"/>
      <c r="I2190" s="17"/>
      <c r="K2190" s="50"/>
      <c r="P2190" s="17"/>
    </row>
    <row r="2191" spans="6:16">
      <c r="F2191" s="13"/>
      <c r="G2191" s="50"/>
      <c r="I2191" s="17"/>
      <c r="K2191" s="50"/>
      <c r="P2191" s="17"/>
    </row>
    <row r="2192" spans="6:16">
      <c r="F2192" s="13"/>
      <c r="G2192" s="50"/>
      <c r="I2192" s="17"/>
      <c r="K2192" s="50"/>
      <c r="P2192" s="17"/>
    </row>
    <row r="2193" spans="6:16">
      <c r="F2193" s="13"/>
      <c r="G2193" s="50"/>
      <c r="I2193" s="17"/>
      <c r="K2193" s="50"/>
      <c r="P2193" s="17"/>
    </row>
    <row r="2194" spans="6:16">
      <c r="F2194" s="13"/>
      <c r="G2194" s="50"/>
      <c r="I2194" s="17"/>
      <c r="K2194" s="50"/>
      <c r="P2194" s="17"/>
    </row>
    <row r="2195" spans="6:16">
      <c r="F2195" s="13"/>
      <c r="G2195" s="50"/>
      <c r="I2195" s="17"/>
      <c r="K2195" s="50"/>
      <c r="P2195" s="17"/>
    </row>
    <row r="2196" spans="6:16">
      <c r="F2196" s="13"/>
      <c r="G2196" s="50"/>
      <c r="I2196" s="17"/>
      <c r="K2196" s="50"/>
      <c r="P2196" s="17"/>
    </row>
    <row r="2197" spans="6:16">
      <c r="F2197" s="13"/>
      <c r="G2197" s="50"/>
      <c r="I2197" s="17"/>
      <c r="K2197" s="50"/>
      <c r="P2197" s="17"/>
    </row>
    <row r="2198" spans="6:16">
      <c r="F2198" s="13"/>
      <c r="G2198" s="50"/>
      <c r="I2198" s="17"/>
      <c r="K2198" s="50"/>
      <c r="P2198" s="17"/>
    </row>
    <row r="2199" spans="6:16">
      <c r="F2199" s="13"/>
      <c r="G2199" s="50"/>
      <c r="I2199" s="17"/>
      <c r="K2199" s="50"/>
      <c r="P2199" s="17"/>
    </row>
    <row r="2200" spans="6:16">
      <c r="F2200" s="13"/>
      <c r="G2200" s="50"/>
      <c r="I2200" s="17"/>
      <c r="K2200" s="50"/>
      <c r="P2200" s="17"/>
    </row>
    <row r="2201" spans="6:16">
      <c r="F2201" s="13"/>
      <c r="G2201" s="50"/>
      <c r="I2201" s="17"/>
      <c r="K2201" s="50"/>
      <c r="P2201" s="17"/>
    </row>
    <row r="2202" spans="6:16">
      <c r="F2202" s="13"/>
      <c r="G2202" s="50"/>
      <c r="I2202" s="17"/>
      <c r="K2202" s="50"/>
      <c r="P2202" s="17"/>
    </row>
    <row r="2203" spans="6:16">
      <c r="F2203" s="13"/>
      <c r="G2203" s="50"/>
      <c r="I2203" s="17"/>
      <c r="K2203" s="50"/>
      <c r="P2203" s="17"/>
    </row>
    <row r="2204" spans="6:16">
      <c r="F2204" s="13"/>
      <c r="G2204" s="50"/>
      <c r="I2204" s="17"/>
      <c r="K2204" s="50"/>
      <c r="P2204" s="17"/>
    </row>
    <row r="2205" spans="6:16">
      <c r="F2205" s="13"/>
      <c r="G2205" s="50"/>
      <c r="I2205" s="17"/>
      <c r="K2205" s="50"/>
      <c r="P2205" s="17"/>
    </row>
    <row r="2206" spans="6:16">
      <c r="F2206" s="13"/>
      <c r="G2206" s="50"/>
      <c r="I2206" s="17"/>
      <c r="K2206" s="50"/>
      <c r="P2206" s="17"/>
    </row>
    <row r="2207" spans="6:16">
      <c r="F2207" s="13"/>
      <c r="G2207" s="50"/>
      <c r="I2207" s="17"/>
      <c r="K2207" s="50"/>
      <c r="P2207" s="17"/>
    </row>
    <row r="2208" spans="6:16">
      <c r="F2208" s="13"/>
      <c r="G2208" s="50"/>
      <c r="I2208" s="17"/>
      <c r="K2208" s="50"/>
      <c r="P2208" s="17"/>
    </row>
    <row r="2209" spans="6:16">
      <c r="F2209" s="13"/>
      <c r="G2209" s="50"/>
      <c r="I2209" s="17"/>
      <c r="K2209" s="50"/>
      <c r="P2209" s="17"/>
    </row>
    <row r="2210" spans="6:16">
      <c r="F2210" s="13"/>
      <c r="G2210" s="50"/>
      <c r="I2210" s="17"/>
      <c r="K2210" s="50"/>
      <c r="P2210" s="17"/>
    </row>
    <row r="2211" spans="6:16">
      <c r="F2211" s="13"/>
      <c r="G2211" s="50"/>
      <c r="I2211" s="17"/>
      <c r="K2211" s="50"/>
      <c r="P2211" s="17"/>
    </row>
    <row r="2212" spans="6:16">
      <c r="F2212" s="13"/>
      <c r="G2212" s="50"/>
      <c r="I2212" s="17"/>
      <c r="K2212" s="50"/>
      <c r="P2212" s="17"/>
    </row>
    <row r="2213" spans="6:16">
      <c r="F2213" s="13"/>
      <c r="G2213" s="50"/>
      <c r="I2213" s="17"/>
      <c r="K2213" s="50"/>
      <c r="P2213" s="17"/>
    </row>
    <row r="2214" spans="6:16">
      <c r="F2214" s="13"/>
      <c r="G2214" s="50"/>
      <c r="I2214" s="17"/>
      <c r="K2214" s="50"/>
      <c r="P2214" s="17"/>
    </row>
    <row r="2215" spans="6:16">
      <c r="F2215" s="13"/>
      <c r="G2215" s="50"/>
      <c r="I2215" s="17"/>
      <c r="K2215" s="50"/>
      <c r="P2215" s="17"/>
    </row>
    <row r="2216" spans="6:16">
      <c r="F2216" s="13"/>
      <c r="G2216" s="50"/>
      <c r="I2216" s="17"/>
      <c r="K2216" s="50"/>
      <c r="P2216" s="17"/>
    </row>
    <row r="2217" spans="6:16">
      <c r="F2217" s="13"/>
      <c r="G2217" s="50"/>
      <c r="I2217" s="17"/>
      <c r="K2217" s="50"/>
      <c r="P2217" s="17"/>
    </row>
    <row r="2218" spans="6:16">
      <c r="F2218" s="13"/>
      <c r="G2218" s="50"/>
      <c r="I2218" s="17"/>
      <c r="K2218" s="50"/>
      <c r="P2218" s="17"/>
    </row>
    <row r="2219" spans="6:16">
      <c r="F2219" s="13"/>
      <c r="G2219" s="50"/>
      <c r="I2219" s="17"/>
      <c r="K2219" s="50"/>
      <c r="P2219" s="17"/>
    </row>
    <row r="2220" spans="6:16">
      <c r="F2220" s="13"/>
      <c r="G2220" s="50"/>
      <c r="I2220" s="17"/>
      <c r="K2220" s="50"/>
      <c r="P2220" s="17"/>
    </row>
    <row r="2221" spans="6:16">
      <c r="F2221" s="13"/>
      <c r="G2221" s="50"/>
      <c r="I2221" s="17"/>
      <c r="K2221" s="50"/>
      <c r="P2221" s="17"/>
    </row>
    <row r="2222" spans="6:16">
      <c r="F2222" s="13"/>
      <c r="G2222" s="50"/>
      <c r="I2222" s="17"/>
      <c r="K2222" s="50"/>
      <c r="P2222" s="17"/>
    </row>
    <row r="2223" spans="6:16">
      <c r="F2223" s="13"/>
      <c r="G2223" s="50"/>
      <c r="I2223" s="17"/>
      <c r="K2223" s="50"/>
      <c r="P2223" s="17"/>
    </row>
    <row r="2224" spans="6:16">
      <c r="F2224" s="13"/>
      <c r="G2224" s="50"/>
      <c r="I2224" s="17"/>
      <c r="K2224" s="50"/>
      <c r="P2224" s="17"/>
    </row>
    <row r="2225" spans="6:16">
      <c r="F2225" s="13"/>
      <c r="G2225" s="50"/>
      <c r="I2225" s="17"/>
      <c r="K2225" s="50"/>
      <c r="P2225" s="17"/>
    </row>
    <row r="2226" spans="6:16">
      <c r="F2226" s="13"/>
      <c r="G2226" s="50"/>
      <c r="I2226" s="17"/>
      <c r="K2226" s="50"/>
      <c r="P2226" s="17"/>
    </row>
    <row r="2227" spans="6:16">
      <c r="F2227" s="13"/>
      <c r="G2227" s="50"/>
      <c r="I2227" s="17"/>
      <c r="K2227" s="50"/>
      <c r="P2227" s="17"/>
    </row>
    <row r="2228" spans="6:16">
      <c r="F2228" s="13"/>
      <c r="G2228" s="50"/>
      <c r="I2228" s="17"/>
      <c r="K2228" s="50"/>
      <c r="P2228" s="17"/>
    </row>
    <row r="2229" spans="6:16">
      <c r="F2229" s="13"/>
      <c r="G2229" s="50"/>
      <c r="I2229" s="17"/>
      <c r="K2229" s="50"/>
      <c r="P2229" s="17"/>
    </row>
    <row r="2230" spans="6:16">
      <c r="F2230" s="13"/>
      <c r="G2230" s="50"/>
      <c r="I2230" s="17"/>
      <c r="K2230" s="50"/>
      <c r="P2230" s="17"/>
    </row>
    <row r="2231" spans="6:16">
      <c r="F2231" s="13"/>
      <c r="G2231" s="50"/>
      <c r="I2231" s="17"/>
      <c r="K2231" s="50"/>
      <c r="P2231" s="17"/>
    </row>
    <row r="2232" spans="6:16">
      <c r="F2232" s="13"/>
      <c r="G2232" s="50"/>
      <c r="I2232" s="17"/>
      <c r="K2232" s="50"/>
      <c r="P2232" s="17"/>
    </row>
    <row r="2233" spans="6:16">
      <c r="F2233" s="13"/>
      <c r="G2233" s="50"/>
      <c r="I2233" s="17"/>
      <c r="K2233" s="50"/>
      <c r="P2233" s="17"/>
    </row>
    <row r="2234" spans="6:16">
      <c r="F2234" s="13"/>
      <c r="G2234" s="50"/>
      <c r="I2234" s="17"/>
      <c r="K2234" s="50"/>
      <c r="P2234" s="17"/>
    </row>
    <row r="2235" spans="6:16">
      <c r="F2235" s="13"/>
      <c r="G2235" s="50"/>
      <c r="I2235" s="17"/>
      <c r="K2235" s="50"/>
      <c r="P2235" s="17"/>
    </row>
    <row r="2236" spans="6:16">
      <c r="F2236" s="13"/>
      <c r="G2236" s="50"/>
      <c r="I2236" s="17"/>
      <c r="K2236" s="50"/>
      <c r="P2236" s="17"/>
    </row>
    <row r="2237" spans="6:16">
      <c r="F2237" s="13"/>
      <c r="G2237" s="50"/>
      <c r="I2237" s="17"/>
      <c r="K2237" s="50"/>
      <c r="P2237" s="17"/>
    </row>
    <row r="2238" spans="6:16">
      <c r="F2238" s="13"/>
      <c r="G2238" s="50"/>
      <c r="I2238" s="17"/>
      <c r="K2238" s="50"/>
      <c r="P2238" s="17"/>
    </row>
    <row r="2239" spans="6:16">
      <c r="F2239" s="13"/>
      <c r="G2239" s="50"/>
      <c r="I2239" s="17"/>
      <c r="K2239" s="50"/>
      <c r="P2239" s="17"/>
    </row>
    <row r="2240" spans="6:16">
      <c r="F2240" s="13"/>
      <c r="G2240" s="50"/>
      <c r="I2240" s="17"/>
      <c r="K2240" s="50"/>
      <c r="P2240" s="17"/>
    </row>
    <row r="2241" spans="6:16">
      <c r="F2241" s="13"/>
      <c r="G2241" s="50"/>
      <c r="I2241" s="17"/>
      <c r="K2241" s="50"/>
      <c r="P2241" s="17"/>
    </row>
    <row r="2242" spans="6:16">
      <c r="F2242" s="13"/>
      <c r="G2242" s="50"/>
      <c r="I2242" s="17"/>
      <c r="K2242" s="50"/>
      <c r="P2242" s="17"/>
    </row>
    <row r="2243" spans="6:16">
      <c r="F2243" s="13"/>
      <c r="G2243" s="50"/>
      <c r="I2243" s="17"/>
      <c r="K2243" s="50"/>
      <c r="P2243" s="17"/>
    </row>
    <row r="2244" spans="6:16">
      <c r="F2244" s="13"/>
      <c r="G2244" s="50"/>
      <c r="I2244" s="17"/>
      <c r="K2244" s="50"/>
      <c r="P2244" s="17"/>
    </row>
    <row r="2245" spans="6:16">
      <c r="F2245" s="13"/>
      <c r="G2245" s="50"/>
      <c r="I2245" s="17"/>
      <c r="K2245" s="50"/>
      <c r="P2245" s="17"/>
    </row>
    <row r="2246" spans="6:16">
      <c r="F2246" s="13"/>
      <c r="G2246" s="50"/>
      <c r="I2246" s="17"/>
      <c r="K2246" s="50"/>
      <c r="P2246" s="17"/>
    </row>
    <row r="2247" spans="6:16">
      <c r="F2247" s="13"/>
      <c r="G2247" s="50"/>
      <c r="I2247" s="17"/>
      <c r="K2247" s="50"/>
      <c r="P2247" s="17"/>
    </row>
    <row r="2248" spans="6:16">
      <c r="F2248" s="13"/>
      <c r="G2248" s="50"/>
      <c r="I2248" s="17"/>
      <c r="K2248" s="50"/>
      <c r="P2248" s="17"/>
    </row>
    <row r="2249" spans="6:16">
      <c r="F2249" s="13"/>
      <c r="G2249" s="50"/>
      <c r="I2249" s="17"/>
      <c r="K2249" s="50"/>
      <c r="P2249" s="17"/>
    </row>
    <row r="2250" spans="6:16">
      <c r="F2250" s="13"/>
      <c r="G2250" s="50"/>
      <c r="I2250" s="17"/>
      <c r="K2250" s="50"/>
      <c r="P2250" s="17"/>
    </row>
    <row r="2251" spans="6:16">
      <c r="F2251" s="13"/>
      <c r="G2251" s="50"/>
      <c r="I2251" s="17"/>
      <c r="K2251" s="50"/>
      <c r="P2251" s="17"/>
    </row>
    <row r="2252" spans="6:16">
      <c r="F2252" s="13"/>
      <c r="G2252" s="50"/>
      <c r="I2252" s="17"/>
      <c r="K2252" s="50"/>
      <c r="P2252" s="17"/>
    </row>
    <row r="2253" spans="6:16">
      <c r="F2253" s="13"/>
      <c r="G2253" s="50"/>
      <c r="I2253" s="17"/>
      <c r="K2253" s="50"/>
      <c r="P2253" s="17"/>
    </row>
    <row r="2254" spans="6:16">
      <c r="F2254" s="13"/>
      <c r="G2254" s="50"/>
      <c r="I2254" s="17"/>
      <c r="K2254" s="50"/>
      <c r="P2254" s="17"/>
    </row>
    <row r="2255" spans="6:16">
      <c r="F2255" s="13"/>
      <c r="G2255" s="50"/>
      <c r="I2255" s="17"/>
      <c r="K2255" s="50"/>
      <c r="P2255" s="17"/>
    </row>
    <row r="2256" spans="6:16">
      <c r="F2256" s="13"/>
      <c r="G2256" s="50"/>
      <c r="I2256" s="17"/>
      <c r="K2256" s="50"/>
      <c r="P2256" s="17"/>
    </row>
    <row r="2257" spans="6:16">
      <c r="F2257" s="13"/>
      <c r="G2257" s="50"/>
      <c r="I2257" s="17"/>
      <c r="K2257" s="50"/>
      <c r="P2257" s="17"/>
    </row>
    <row r="2258" spans="6:16">
      <c r="F2258" s="13"/>
      <c r="G2258" s="50"/>
      <c r="I2258" s="17"/>
      <c r="K2258" s="50"/>
      <c r="P2258" s="17"/>
    </row>
    <row r="2259" spans="6:16">
      <c r="F2259" s="13"/>
      <c r="G2259" s="50"/>
      <c r="I2259" s="17"/>
      <c r="K2259" s="50"/>
      <c r="P2259" s="17"/>
    </row>
    <row r="2260" spans="6:16">
      <c r="F2260" s="13"/>
      <c r="G2260" s="50"/>
      <c r="I2260" s="17"/>
      <c r="K2260" s="50"/>
      <c r="P2260" s="17"/>
    </row>
    <row r="2261" spans="6:16">
      <c r="F2261" s="13"/>
      <c r="G2261" s="50"/>
      <c r="I2261" s="17"/>
      <c r="K2261" s="50"/>
      <c r="P2261" s="17"/>
    </row>
    <row r="2262" spans="6:16">
      <c r="F2262" s="13"/>
      <c r="G2262" s="50"/>
      <c r="I2262" s="17"/>
      <c r="K2262" s="50"/>
      <c r="P2262" s="17"/>
    </row>
    <row r="2263" spans="6:16">
      <c r="F2263" s="13"/>
      <c r="G2263" s="50"/>
      <c r="I2263" s="17"/>
      <c r="K2263" s="50"/>
      <c r="P2263" s="17"/>
    </row>
    <row r="2264" spans="6:16">
      <c r="F2264" s="13"/>
      <c r="G2264" s="50"/>
      <c r="I2264" s="17"/>
      <c r="K2264" s="50"/>
      <c r="P2264" s="17"/>
    </row>
    <row r="2265" spans="6:16">
      <c r="F2265" s="13"/>
      <c r="G2265" s="50"/>
      <c r="I2265" s="17"/>
      <c r="K2265" s="50"/>
      <c r="P2265" s="17"/>
    </row>
    <row r="2266" spans="6:16">
      <c r="F2266" s="13"/>
      <c r="G2266" s="50"/>
      <c r="I2266" s="17"/>
      <c r="K2266" s="50"/>
      <c r="P2266" s="17"/>
    </row>
    <row r="2267" spans="6:16">
      <c r="F2267" s="13"/>
      <c r="G2267" s="50"/>
      <c r="I2267" s="17"/>
      <c r="K2267" s="50"/>
      <c r="P2267" s="17"/>
    </row>
    <row r="2268" spans="6:16">
      <c r="F2268" s="13"/>
      <c r="G2268" s="50"/>
      <c r="I2268" s="17"/>
      <c r="K2268" s="50"/>
      <c r="P2268" s="17"/>
    </row>
    <row r="2269" spans="6:16">
      <c r="F2269" s="13"/>
      <c r="G2269" s="50"/>
      <c r="I2269" s="17"/>
      <c r="K2269" s="50"/>
      <c r="P2269" s="17"/>
    </row>
    <row r="2270" spans="6:16">
      <c r="F2270" s="13"/>
      <c r="G2270" s="50"/>
      <c r="I2270" s="17"/>
      <c r="K2270" s="50"/>
      <c r="P2270" s="17"/>
    </row>
    <row r="2271" spans="6:16">
      <c r="F2271" s="13"/>
      <c r="G2271" s="50"/>
      <c r="I2271" s="17"/>
      <c r="K2271" s="50"/>
      <c r="P2271" s="17"/>
    </row>
    <row r="2272" spans="6:16">
      <c r="F2272" s="13"/>
      <c r="G2272" s="50"/>
      <c r="I2272" s="17"/>
      <c r="K2272" s="50"/>
      <c r="P2272" s="17"/>
    </row>
    <row r="2273" spans="6:16">
      <c r="F2273" s="13"/>
      <c r="G2273" s="50"/>
      <c r="I2273" s="17"/>
      <c r="K2273" s="50"/>
      <c r="P2273" s="17"/>
    </row>
    <row r="2274" spans="6:16">
      <c r="F2274" s="13"/>
      <c r="G2274" s="50"/>
      <c r="I2274" s="17"/>
      <c r="K2274" s="50"/>
      <c r="P2274" s="17"/>
    </row>
    <row r="2275" spans="6:16">
      <c r="F2275" s="13"/>
      <c r="G2275" s="50"/>
      <c r="I2275" s="17"/>
      <c r="K2275" s="50"/>
      <c r="P2275" s="17"/>
    </row>
    <row r="2276" spans="6:16">
      <c r="F2276" s="13"/>
      <c r="G2276" s="50"/>
      <c r="I2276" s="17"/>
      <c r="K2276" s="50"/>
      <c r="P2276" s="17"/>
    </row>
    <row r="2277" spans="6:16">
      <c r="F2277" s="13"/>
      <c r="G2277" s="50"/>
      <c r="I2277" s="17"/>
      <c r="K2277" s="50"/>
      <c r="P2277" s="17"/>
    </row>
    <row r="2278" spans="6:16">
      <c r="F2278" s="13"/>
      <c r="G2278" s="50"/>
      <c r="I2278" s="17"/>
      <c r="K2278" s="50"/>
      <c r="P2278" s="17"/>
    </row>
    <row r="2279" spans="6:16">
      <c r="F2279" s="13"/>
      <c r="G2279" s="50"/>
      <c r="I2279" s="17"/>
      <c r="K2279" s="50"/>
      <c r="P2279" s="17"/>
    </row>
    <row r="2280" spans="6:16">
      <c r="F2280" s="13"/>
      <c r="G2280" s="50"/>
      <c r="I2280" s="17"/>
      <c r="K2280" s="50"/>
      <c r="P2280" s="17"/>
    </row>
    <row r="2281" spans="6:16">
      <c r="F2281" s="13"/>
      <c r="G2281" s="50"/>
      <c r="I2281" s="17"/>
      <c r="K2281" s="50"/>
      <c r="P2281" s="17"/>
    </row>
    <row r="2282" spans="6:16">
      <c r="F2282" s="13"/>
      <c r="G2282" s="50"/>
      <c r="I2282" s="17"/>
      <c r="K2282" s="50"/>
      <c r="P2282" s="17"/>
    </row>
    <row r="2283" spans="6:16">
      <c r="F2283" s="13"/>
      <c r="G2283" s="50"/>
      <c r="I2283" s="17"/>
      <c r="K2283" s="50"/>
      <c r="P2283" s="17"/>
    </row>
    <row r="2284" spans="6:16">
      <c r="F2284" s="13"/>
      <c r="G2284" s="50"/>
      <c r="I2284" s="17"/>
      <c r="K2284" s="50"/>
      <c r="P2284" s="17"/>
    </row>
    <row r="2285" spans="6:16">
      <c r="F2285" s="13"/>
      <c r="G2285" s="50"/>
      <c r="I2285" s="17"/>
      <c r="K2285" s="50"/>
      <c r="P2285" s="17"/>
    </row>
    <row r="2286" spans="6:16">
      <c r="F2286" s="13"/>
      <c r="G2286" s="50"/>
      <c r="I2286" s="17"/>
      <c r="K2286" s="50"/>
      <c r="P2286" s="17"/>
    </row>
    <row r="2287" spans="6:16">
      <c r="F2287" s="13"/>
      <c r="G2287" s="50"/>
      <c r="I2287" s="17"/>
      <c r="K2287" s="50"/>
      <c r="P2287" s="17"/>
    </row>
    <row r="2288" spans="6:16">
      <c r="F2288" s="13"/>
      <c r="G2288" s="50"/>
      <c r="I2288" s="17"/>
      <c r="K2288" s="50"/>
      <c r="P2288" s="17"/>
    </row>
    <row r="2289" spans="6:16">
      <c r="F2289" s="13"/>
      <c r="G2289" s="50"/>
      <c r="I2289" s="17"/>
      <c r="K2289" s="50"/>
      <c r="P2289" s="17"/>
    </row>
    <row r="2290" spans="6:16">
      <c r="F2290" s="13"/>
      <c r="G2290" s="50"/>
      <c r="I2290" s="17"/>
      <c r="K2290" s="50"/>
      <c r="P2290" s="17"/>
    </row>
    <row r="2291" spans="6:16">
      <c r="F2291" s="13"/>
      <c r="G2291" s="50"/>
      <c r="I2291" s="17"/>
      <c r="K2291" s="50"/>
      <c r="P2291" s="17"/>
    </row>
    <row r="2292" spans="6:16">
      <c r="F2292" s="13"/>
      <c r="G2292" s="50"/>
      <c r="I2292" s="17"/>
      <c r="K2292" s="50"/>
      <c r="P2292" s="17"/>
    </row>
    <row r="2293" spans="6:16">
      <c r="F2293" s="13"/>
      <c r="G2293" s="50"/>
      <c r="I2293" s="17"/>
      <c r="K2293" s="50"/>
      <c r="P2293" s="17"/>
    </row>
    <row r="2294" spans="6:16">
      <c r="F2294" s="13"/>
      <c r="G2294" s="50"/>
      <c r="I2294" s="17"/>
      <c r="K2294" s="50"/>
      <c r="P2294" s="17"/>
    </row>
    <row r="2295" spans="6:16">
      <c r="F2295" s="13"/>
      <c r="G2295" s="50"/>
      <c r="I2295" s="17"/>
      <c r="K2295" s="50"/>
      <c r="P2295" s="17"/>
    </row>
    <row r="2296" spans="6:16">
      <c r="F2296" s="13"/>
      <c r="G2296" s="50"/>
      <c r="I2296" s="17"/>
      <c r="K2296" s="50"/>
      <c r="P2296" s="17"/>
    </row>
    <row r="2297" spans="6:16">
      <c r="F2297" s="13"/>
      <c r="G2297" s="50"/>
      <c r="I2297" s="17"/>
      <c r="K2297" s="50"/>
      <c r="P2297" s="17"/>
    </row>
    <row r="2298" spans="6:16">
      <c r="F2298" s="13"/>
      <c r="G2298" s="50"/>
      <c r="I2298" s="17"/>
      <c r="K2298" s="50"/>
      <c r="P2298" s="17"/>
    </row>
    <row r="2299" spans="6:16">
      <c r="F2299" s="13"/>
      <c r="G2299" s="50"/>
      <c r="I2299" s="17"/>
      <c r="K2299" s="50"/>
      <c r="P2299" s="17"/>
    </row>
    <row r="2300" spans="6:16">
      <c r="F2300" s="13"/>
      <c r="G2300" s="50"/>
      <c r="I2300" s="17"/>
      <c r="K2300" s="50"/>
      <c r="P2300" s="17"/>
    </row>
    <row r="2301" spans="6:16">
      <c r="F2301" s="13"/>
      <c r="G2301" s="50"/>
      <c r="I2301" s="17"/>
      <c r="K2301" s="50"/>
      <c r="P2301" s="17"/>
    </row>
    <row r="2302" spans="6:16">
      <c r="F2302" s="13"/>
      <c r="G2302" s="50"/>
      <c r="I2302" s="17"/>
      <c r="K2302" s="50"/>
      <c r="P2302" s="17"/>
    </row>
    <row r="2303" spans="6:16">
      <c r="F2303" s="13"/>
      <c r="G2303" s="50"/>
      <c r="I2303" s="17"/>
      <c r="K2303" s="50"/>
      <c r="P2303" s="17"/>
    </row>
    <row r="2304" spans="6:16">
      <c r="F2304" s="13"/>
      <c r="G2304" s="50"/>
      <c r="I2304" s="17"/>
      <c r="K2304" s="50"/>
      <c r="P2304" s="17"/>
    </row>
    <row r="2305" spans="6:16">
      <c r="F2305" s="13"/>
      <c r="G2305" s="50"/>
      <c r="I2305" s="17"/>
      <c r="K2305" s="50"/>
      <c r="P2305" s="17"/>
    </row>
    <row r="2306" spans="6:16">
      <c r="F2306" s="13"/>
      <c r="G2306" s="50"/>
      <c r="I2306" s="17"/>
      <c r="K2306" s="50"/>
      <c r="P2306" s="17"/>
    </row>
    <row r="2307" spans="6:16">
      <c r="F2307" s="13"/>
      <c r="G2307" s="50"/>
      <c r="I2307" s="17"/>
      <c r="K2307" s="50"/>
      <c r="P2307" s="17"/>
    </row>
    <row r="2308" spans="6:16">
      <c r="F2308" s="13"/>
      <c r="G2308" s="50"/>
      <c r="I2308" s="17"/>
      <c r="K2308" s="50"/>
      <c r="P2308" s="17"/>
    </row>
    <row r="2309" spans="6:16">
      <c r="F2309" s="13"/>
      <c r="G2309" s="50"/>
      <c r="I2309" s="17"/>
      <c r="K2309" s="50"/>
      <c r="P2309" s="17"/>
    </row>
    <row r="2310" spans="6:16">
      <c r="F2310" s="13"/>
      <c r="G2310" s="50"/>
      <c r="I2310" s="17"/>
      <c r="K2310" s="50"/>
      <c r="P2310" s="17"/>
    </row>
    <row r="2311" spans="6:16">
      <c r="F2311" s="13"/>
      <c r="G2311" s="50"/>
      <c r="I2311" s="17"/>
      <c r="K2311" s="50"/>
      <c r="P2311" s="17"/>
    </row>
    <row r="2312" spans="6:16">
      <c r="F2312" s="13"/>
      <c r="G2312" s="50"/>
      <c r="I2312" s="17"/>
      <c r="K2312" s="50"/>
      <c r="P2312" s="17"/>
    </row>
    <row r="2313" spans="6:16">
      <c r="F2313" s="13"/>
      <c r="G2313" s="50"/>
      <c r="I2313" s="17"/>
      <c r="K2313" s="50"/>
      <c r="P2313" s="17"/>
    </row>
    <row r="2314" spans="6:16">
      <c r="F2314" s="13"/>
      <c r="G2314" s="50"/>
      <c r="I2314" s="17"/>
      <c r="K2314" s="50"/>
      <c r="P2314" s="17"/>
    </row>
    <row r="2315" spans="6:16">
      <c r="F2315" s="13"/>
      <c r="G2315" s="50"/>
      <c r="I2315" s="17"/>
      <c r="K2315" s="50"/>
      <c r="P2315" s="17"/>
    </row>
    <row r="2316" spans="6:16">
      <c r="F2316" s="13"/>
      <c r="G2316" s="50"/>
      <c r="I2316" s="17"/>
      <c r="K2316" s="50"/>
      <c r="P2316" s="17"/>
    </row>
    <row r="2317" spans="6:16">
      <c r="F2317" s="13"/>
      <c r="G2317" s="50"/>
      <c r="I2317" s="17"/>
      <c r="K2317" s="50"/>
      <c r="P2317" s="17"/>
    </row>
    <row r="2318" spans="6:16">
      <c r="F2318" s="13"/>
      <c r="G2318" s="50"/>
      <c r="I2318" s="17"/>
      <c r="K2318" s="50"/>
      <c r="P2318" s="17"/>
    </row>
    <row r="2319" spans="6:16">
      <c r="F2319" s="13"/>
      <c r="G2319" s="50"/>
      <c r="I2319" s="17"/>
      <c r="K2319" s="50"/>
      <c r="P2319" s="17"/>
    </row>
    <row r="2320" spans="6:16">
      <c r="F2320" s="13"/>
      <c r="G2320" s="50"/>
      <c r="I2320" s="17"/>
      <c r="K2320" s="50"/>
      <c r="P2320" s="17"/>
    </row>
    <row r="2321" spans="6:16">
      <c r="F2321" s="13"/>
      <c r="G2321" s="50"/>
      <c r="I2321" s="17"/>
      <c r="K2321" s="50"/>
      <c r="P2321" s="17"/>
    </row>
    <row r="2322" spans="6:16">
      <c r="F2322" s="13"/>
      <c r="G2322" s="50"/>
      <c r="I2322" s="17"/>
      <c r="K2322" s="50"/>
      <c r="P2322" s="17"/>
    </row>
    <row r="2323" spans="6:16">
      <c r="F2323" s="13"/>
      <c r="G2323" s="50"/>
      <c r="I2323" s="17"/>
      <c r="K2323" s="50"/>
      <c r="P2323" s="17"/>
    </row>
    <row r="2324" spans="6:16">
      <c r="F2324" s="13"/>
      <c r="G2324" s="50"/>
      <c r="I2324" s="17"/>
      <c r="K2324" s="50"/>
      <c r="P2324" s="17"/>
    </row>
    <row r="2325" spans="6:16">
      <c r="F2325" s="13"/>
      <c r="G2325" s="50"/>
      <c r="I2325" s="17"/>
      <c r="K2325" s="50"/>
      <c r="P2325" s="17"/>
    </row>
    <row r="2326" spans="6:16">
      <c r="F2326" s="13"/>
      <c r="G2326" s="50"/>
      <c r="I2326" s="17"/>
      <c r="K2326" s="50"/>
      <c r="P2326" s="17"/>
    </row>
    <row r="2327" spans="6:16">
      <c r="F2327" s="13"/>
      <c r="G2327" s="50"/>
      <c r="I2327" s="17"/>
      <c r="K2327" s="50"/>
      <c r="P2327" s="17"/>
    </row>
    <row r="2328" spans="6:16">
      <c r="F2328" s="13"/>
      <c r="G2328" s="50"/>
      <c r="I2328" s="17"/>
      <c r="K2328" s="50"/>
      <c r="P2328" s="17"/>
    </row>
    <row r="2329" spans="6:16">
      <c r="F2329" s="13"/>
      <c r="G2329" s="50"/>
      <c r="I2329" s="17"/>
      <c r="K2329" s="50"/>
      <c r="P2329" s="17"/>
    </row>
    <row r="2330" spans="6:16">
      <c r="F2330" s="13"/>
      <c r="G2330" s="50"/>
      <c r="I2330" s="17"/>
      <c r="K2330" s="50"/>
      <c r="P2330" s="17"/>
    </row>
    <row r="2331" spans="6:16">
      <c r="F2331" s="13"/>
      <c r="G2331" s="50"/>
      <c r="I2331" s="17"/>
      <c r="K2331" s="50"/>
      <c r="P2331" s="17"/>
    </row>
    <row r="2332" spans="6:16">
      <c r="F2332" s="13"/>
      <c r="G2332" s="50"/>
      <c r="I2332" s="17"/>
      <c r="K2332" s="50"/>
      <c r="P2332" s="17"/>
    </row>
    <row r="2333" spans="6:16">
      <c r="F2333" s="13"/>
      <c r="G2333" s="50"/>
      <c r="I2333" s="17"/>
      <c r="K2333" s="50"/>
      <c r="P2333" s="17"/>
    </row>
    <row r="2334" spans="6:16">
      <c r="F2334" s="13"/>
      <c r="G2334" s="50"/>
      <c r="I2334" s="17"/>
      <c r="K2334" s="50"/>
      <c r="P2334" s="17"/>
    </row>
    <row r="2335" spans="6:16">
      <c r="F2335" s="13"/>
      <c r="G2335" s="50"/>
      <c r="I2335" s="17"/>
      <c r="K2335" s="50"/>
      <c r="P2335" s="17"/>
    </row>
    <row r="2336" spans="6:16">
      <c r="F2336" s="13"/>
      <c r="G2336" s="50"/>
      <c r="I2336" s="17"/>
      <c r="K2336" s="50"/>
      <c r="P2336" s="17"/>
    </row>
    <row r="2337" spans="6:16">
      <c r="F2337" s="13"/>
      <c r="G2337" s="50"/>
      <c r="I2337" s="17"/>
      <c r="K2337" s="50"/>
      <c r="P2337" s="17"/>
    </row>
    <row r="2338" spans="6:16">
      <c r="F2338" s="13"/>
      <c r="G2338" s="50"/>
      <c r="I2338" s="17"/>
      <c r="K2338" s="50"/>
      <c r="P2338" s="17"/>
    </row>
    <row r="2339" spans="6:16">
      <c r="F2339" s="13"/>
      <c r="G2339" s="50"/>
      <c r="I2339" s="17"/>
      <c r="K2339" s="50"/>
      <c r="P2339" s="17"/>
    </row>
    <row r="2340" spans="6:16">
      <c r="F2340" s="13"/>
      <c r="G2340" s="50"/>
      <c r="I2340" s="17"/>
      <c r="K2340" s="50"/>
      <c r="P2340" s="17"/>
    </row>
    <row r="2341" spans="6:16">
      <c r="F2341" s="13"/>
      <c r="G2341" s="50"/>
      <c r="I2341" s="17"/>
      <c r="K2341" s="50"/>
      <c r="P2341" s="17"/>
    </row>
    <row r="2342" spans="6:16">
      <c r="F2342" s="13"/>
      <c r="G2342" s="50"/>
      <c r="I2342" s="17"/>
      <c r="K2342" s="50"/>
      <c r="P2342" s="17"/>
    </row>
    <row r="2343" spans="6:16">
      <c r="F2343" s="13"/>
      <c r="G2343" s="50"/>
      <c r="I2343" s="17"/>
      <c r="K2343" s="50"/>
      <c r="P2343" s="17"/>
    </row>
    <row r="2344" spans="6:16">
      <c r="F2344" s="13"/>
      <c r="G2344" s="50"/>
      <c r="I2344" s="17"/>
      <c r="K2344" s="50"/>
      <c r="P2344" s="17"/>
    </row>
    <row r="2345" spans="6:16">
      <c r="F2345" s="13"/>
      <c r="G2345" s="50"/>
      <c r="I2345" s="17"/>
      <c r="K2345" s="50"/>
      <c r="P2345" s="17"/>
    </row>
    <row r="2346" spans="6:16">
      <c r="F2346" s="13"/>
      <c r="G2346" s="50"/>
      <c r="I2346" s="17"/>
      <c r="K2346" s="50"/>
      <c r="P2346" s="17"/>
    </row>
    <row r="2347" spans="6:16">
      <c r="F2347" s="13"/>
      <c r="G2347" s="50"/>
      <c r="I2347" s="17"/>
      <c r="K2347" s="50"/>
      <c r="P2347" s="17"/>
    </row>
    <row r="2348" spans="6:16">
      <c r="F2348" s="13"/>
      <c r="G2348" s="50"/>
      <c r="I2348" s="17"/>
      <c r="K2348" s="50"/>
      <c r="P2348" s="17"/>
    </row>
    <row r="2349" spans="6:16">
      <c r="F2349" s="13"/>
      <c r="G2349" s="50"/>
      <c r="I2349" s="17"/>
      <c r="K2349" s="50"/>
      <c r="P2349" s="17"/>
    </row>
    <row r="2350" spans="6:16">
      <c r="F2350" s="13"/>
      <c r="G2350" s="50"/>
      <c r="I2350" s="17"/>
      <c r="K2350" s="50"/>
      <c r="P2350" s="17"/>
    </row>
    <row r="2351" spans="6:16">
      <c r="F2351" s="13"/>
      <c r="G2351" s="50"/>
      <c r="I2351" s="17"/>
      <c r="K2351" s="50"/>
      <c r="P2351" s="17"/>
    </row>
    <row r="2352" spans="6:16">
      <c r="F2352" s="13"/>
      <c r="G2352" s="50"/>
      <c r="I2352" s="17"/>
      <c r="K2352" s="50"/>
      <c r="P2352" s="17"/>
    </row>
    <row r="2353" spans="6:16">
      <c r="F2353" s="13"/>
      <c r="G2353" s="50"/>
      <c r="I2353" s="17"/>
      <c r="K2353" s="50"/>
      <c r="P2353" s="17"/>
    </row>
    <row r="2354" spans="6:16">
      <c r="F2354" s="13"/>
      <c r="G2354" s="50"/>
      <c r="I2354" s="17"/>
      <c r="K2354" s="50"/>
      <c r="P2354" s="17"/>
    </row>
    <row r="2355" spans="6:16">
      <c r="F2355" s="13"/>
      <c r="G2355" s="50"/>
      <c r="I2355" s="17"/>
      <c r="K2355" s="50"/>
      <c r="P2355" s="17"/>
    </row>
    <row r="2356" spans="6:16">
      <c r="F2356" s="13"/>
      <c r="G2356" s="50"/>
      <c r="I2356" s="17"/>
      <c r="K2356" s="50"/>
      <c r="P2356" s="17"/>
    </row>
    <row r="2357" spans="6:16">
      <c r="F2357" s="13"/>
      <c r="G2357" s="50"/>
      <c r="I2357" s="17"/>
      <c r="K2357" s="50"/>
      <c r="P2357" s="17"/>
    </row>
    <row r="2358" spans="6:16">
      <c r="F2358" s="13"/>
      <c r="G2358" s="50"/>
      <c r="I2358" s="17"/>
      <c r="K2358" s="50"/>
      <c r="P2358" s="17"/>
    </row>
    <row r="2359" spans="6:16">
      <c r="F2359" s="13"/>
      <c r="G2359" s="50"/>
      <c r="I2359" s="17"/>
      <c r="K2359" s="50"/>
      <c r="P2359" s="17"/>
    </row>
    <row r="2360" spans="6:16">
      <c r="F2360" s="13"/>
      <c r="G2360" s="50"/>
      <c r="I2360" s="17"/>
      <c r="K2360" s="50"/>
      <c r="P2360" s="17"/>
    </row>
    <row r="2361" spans="6:16">
      <c r="F2361" s="13"/>
      <c r="G2361" s="50"/>
      <c r="I2361" s="17"/>
      <c r="K2361" s="50"/>
      <c r="P2361" s="17"/>
    </row>
    <row r="2362" spans="6:16">
      <c r="F2362" s="13"/>
      <c r="G2362" s="50"/>
      <c r="I2362" s="17"/>
      <c r="K2362" s="50"/>
      <c r="P2362" s="17"/>
    </row>
    <row r="2363" spans="6:16">
      <c r="F2363" s="13"/>
      <c r="G2363" s="50"/>
      <c r="I2363" s="17"/>
      <c r="K2363" s="50"/>
      <c r="P2363" s="17"/>
    </row>
    <row r="2364" spans="6:16">
      <c r="F2364" s="13"/>
      <c r="G2364" s="50"/>
      <c r="I2364" s="17"/>
      <c r="K2364" s="50"/>
      <c r="P2364" s="17"/>
    </row>
    <row r="2365" spans="6:16">
      <c r="F2365" s="13"/>
      <c r="G2365" s="50"/>
      <c r="I2365" s="17"/>
      <c r="K2365" s="50"/>
      <c r="P2365" s="17"/>
    </row>
    <row r="2366" spans="6:16">
      <c r="F2366" s="13"/>
      <c r="G2366" s="50"/>
      <c r="I2366" s="17"/>
      <c r="K2366" s="50"/>
      <c r="P2366" s="17"/>
    </row>
    <row r="2367" spans="6:16">
      <c r="F2367" s="13"/>
      <c r="G2367" s="50"/>
      <c r="I2367" s="17"/>
      <c r="K2367" s="50"/>
      <c r="P2367" s="17"/>
    </row>
    <row r="2368" spans="6:16">
      <c r="F2368" s="13"/>
      <c r="G2368" s="50"/>
      <c r="I2368" s="17"/>
      <c r="K2368" s="50"/>
      <c r="P2368" s="17"/>
    </row>
    <row r="2369" spans="6:16">
      <c r="F2369" s="13"/>
      <c r="G2369" s="50"/>
      <c r="I2369" s="17"/>
      <c r="K2369" s="50"/>
      <c r="P2369" s="17"/>
    </row>
    <row r="2370" spans="6:16">
      <c r="F2370" s="13"/>
      <c r="G2370" s="50"/>
      <c r="I2370" s="17"/>
      <c r="K2370" s="50"/>
      <c r="P2370" s="17"/>
    </row>
    <row r="2371" spans="6:16">
      <c r="F2371" s="13"/>
      <c r="G2371" s="50"/>
      <c r="I2371" s="17"/>
      <c r="K2371" s="50"/>
      <c r="P2371" s="17"/>
    </row>
    <row r="2372" spans="6:16">
      <c r="F2372" s="13"/>
      <c r="G2372" s="50"/>
      <c r="I2372" s="17"/>
      <c r="K2372" s="50"/>
      <c r="P2372" s="17"/>
    </row>
    <row r="2373" spans="6:16">
      <c r="F2373" s="13"/>
      <c r="G2373" s="50"/>
      <c r="I2373" s="17"/>
      <c r="K2373" s="50"/>
      <c r="P2373" s="17"/>
    </row>
    <row r="2374" spans="6:16">
      <c r="F2374" s="13"/>
      <c r="G2374" s="50"/>
      <c r="I2374" s="17"/>
      <c r="K2374" s="50"/>
      <c r="P2374" s="17"/>
    </row>
    <row r="2375" spans="6:16">
      <c r="F2375" s="13"/>
      <c r="G2375" s="50"/>
      <c r="I2375" s="17"/>
      <c r="K2375" s="50"/>
      <c r="P2375" s="17"/>
    </row>
    <row r="2376" spans="6:16">
      <c r="F2376" s="13"/>
      <c r="G2376" s="50"/>
      <c r="I2376" s="17"/>
      <c r="K2376" s="50"/>
      <c r="P2376" s="17"/>
    </row>
    <row r="2377" spans="6:16">
      <c r="F2377" s="13"/>
      <c r="G2377" s="50"/>
      <c r="I2377" s="17"/>
      <c r="K2377" s="50"/>
      <c r="P2377" s="17"/>
    </row>
    <row r="2378" spans="6:16">
      <c r="F2378" s="13"/>
      <c r="G2378" s="50"/>
      <c r="I2378" s="17"/>
      <c r="K2378" s="50"/>
      <c r="P2378" s="17"/>
    </row>
    <row r="2379" spans="6:16">
      <c r="F2379" s="13"/>
      <c r="G2379" s="50"/>
      <c r="I2379" s="17"/>
      <c r="K2379" s="50"/>
      <c r="P2379" s="17"/>
    </row>
    <row r="2380" spans="6:16">
      <c r="F2380" s="13"/>
      <c r="G2380" s="50"/>
      <c r="I2380" s="17"/>
      <c r="K2380" s="50"/>
      <c r="P2380" s="17"/>
    </row>
    <row r="2381" spans="6:16">
      <c r="F2381" s="13"/>
      <c r="G2381" s="50"/>
      <c r="I2381" s="17"/>
      <c r="K2381" s="50"/>
      <c r="P2381" s="17"/>
    </row>
    <row r="2382" spans="6:16">
      <c r="F2382" s="13"/>
      <c r="G2382" s="50"/>
      <c r="I2382" s="17"/>
      <c r="K2382" s="50"/>
      <c r="P2382" s="17"/>
    </row>
    <row r="2383" spans="6:16">
      <c r="F2383" s="13"/>
      <c r="G2383" s="50"/>
      <c r="I2383" s="17"/>
      <c r="K2383" s="50"/>
      <c r="P2383" s="17"/>
    </row>
    <row r="2384" spans="6:16">
      <c r="F2384" s="13"/>
      <c r="G2384" s="50"/>
      <c r="I2384" s="17"/>
      <c r="K2384" s="50"/>
      <c r="P2384" s="17"/>
    </row>
    <row r="2385" spans="6:16">
      <c r="F2385" s="13"/>
      <c r="G2385" s="50"/>
      <c r="I2385" s="17"/>
      <c r="K2385" s="50"/>
      <c r="P2385" s="17"/>
    </row>
    <row r="2386" spans="6:16">
      <c r="F2386" s="13"/>
      <c r="G2386" s="50"/>
      <c r="I2386" s="17"/>
      <c r="K2386" s="50"/>
      <c r="P2386" s="17"/>
    </row>
    <row r="2387" spans="6:16">
      <c r="F2387" s="13"/>
      <c r="G2387" s="50"/>
      <c r="I2387" s="17"/>
      <c r="K2387" s="50"/>
      <c r="P2387" s="17"/>
    </row>
    <row r="2388" spans="6:16">
      <c r="F2388" s="13"/>
      <c r="G2388" s="50"/>
      <c r="I2388" s="17"/>
      <c r="K2388" s="50"/>
      <c r="P2388" s="17"/>
    </row>
    <row r="2389" spans="6:16">
      <c r="F2389" s="13"/>
      <c r="G2389" s="50"/>
      <c r="I2389" s="17"/>
      <c r="K2389" s="50"/>
      <c r="P2389" s="17"/>
    </row>
    <row r="2390" spans="6:16">
      <c r="F2390" s="13"/>
      <c r="G2390" s="50"/>
      <c r="I2390" s="17"/>
      <c r="K2390" s="50"/>
      <c r="P2390" s="17"/>
    </row>
    <row r="2391" spans="6:16">
      <c r="F2391" s="13"/>
      <c r="G2391" s="50"/>
      <c r="I2391" s="17"/>
      <c r="K2391" s="50"/>
      <c r="P2391" s="17"/>
    </row>
    <row r="2392" spans="6:16">
      <c r="F2392" s="13"/>
      <c r="G2392" s="50"/>
      <c r="I2392" s="17"/>
      <c r="K2392" s="50"/>
      <c r="P2392" s="17"/>
    </row>
    <row r="2393" spans="6:16">
      <c r="F2393" s="13"/>
      <c r="G2393" s="50"/>
      <c r="I2393" s="17"/>
      <c r="K2393" s="50"/>
      <c r="P2393" s="17"/>
    </row>
    <row r="2394" spans="6:16">
      <c r="F2394" s="13"/>
      <c r="G2394" s="50"/>
      <c r="I2394" s="17"/>
      <c r="K2394" s="50"/>
      <c r="P2394" s="17"/>
    </row>
    <row r="2395" spans="6:16">
      <c r="F2395" s="13"/>
      <c r="G2395" s="50"/>
      <c r="I2395" s="17"/>
      <c r="K2395" s="50"/>
      <c r="P2395" s="17"/>
    </row>
    <row r="2396" spans="6:16">
      <c r="F2396" s="13"/>
      <c r="G2396" s="50"/>
      <c r="I2396" s="17"/>
      <c r="K2396" s="50"/>
      <c r="P2396" s="17"/>
    </row>
    <row r="2397" spans="6:16">
      <c r="F2397" s="13"/>
      <c r="G2397" s="50"/>
      <c r="I2397" s="17"/>
      <c r="K2397" s="50"/>
      <c r="P2397" s="17"/>
    </row>
    <row r="2398" spans="6:16">
      <c r="F2398" s="13"/>
      <c r="G2398" s="50"/>
      <c r="I2398" s="17"/>
      <c r="K2398" s="50"/>
      <c r="P2398" s="17"/>
    </row>
    <row r="2399" spans="6:16">
      <c r="F2399" s="13"/>
      <c r="G2399" s="50"/>
      <c r="I2399" s="17"/>
      <c r="K2399" s="50"/>
      <c r="P2399" s="17"/>
    </row>
    <row r="2400" spans="6:16">
      <c r="F2400" s="13"/>
      <c r="G2400" s="50"/>
      <c r="I2400" s="17"/>
      <c r="K2400" s="50"/>
      <c r="P2400" s="17"/>
    </row>
    <row r="2401" spans="6:16">
      <c r="F2401" s="13"/>
      <c r="G2401" s="50"/>
      <c r="I2401" s="17"/>
      <c r="K2401" s="50"/>
      <c r="P2401" s="17"/>
    </row>
    <row r="2402" spans="6:16">
      <c r="F2402" s="13"/>
      <c r="G2402" s="50"/>
      <c r="I2402" s="17"/>
      <c r="K2402" s="50"/>
      <c r="P2402" s="17"/>
    </row>
    <row r="2403" spans="6:16">
      <c r="F2403" s="13"/>
      <c r="G2403" s="50"/>
      <c r="I2403" s="17"/>
      <c r="K2403" s="50"/>
      <c r="P2403" s="17"/>
    </row>
    <row r="2404" spans="6:16">
      <c r="F2404" s="13"/>
      <c r="G2404" s="50"/>
      <c r="I2404" s="17"/>
      <c r="K2404" s="50"/>
      <c r="P2404" s="17"/>
    </row>
    <row r="2405" spans="6:16">
      <c r="F2405" s="13"/>
      <c r="G2405" s="50"/>
      <c r="I2405" s="17"/>
      <c r="K2405" s="50"/>
      <c r="P2405" s="17"/>
    </row>
    <row r="2406" spans="6:16">
      <c r="F2406" s="13"/>
      <c r="G2406" s="50"/>
      <c r="I2406" s="17"/>
      <c r="K2406" s="50"/>
      <c r="P2406" s="17"/>
    </row>
    <row r="2407" spans="6:16">
      <c r="F2407" s="13"/>
      <c r="G2407" s="50"/>
      <c r="I2407" s="17"/>
      <c r="K2407" s="50"/>
      <c r="P2407" s="17"/>
    </row>
    <row r="2408" spans="6:16">
      <c r="F2408" s="13"/>
      <c r="G2408" s="50"/>
      <c r="I2408" s="17"/>
      <c r="K2408" s="50"/>
      <c r="P2408" s="17"/>
    </row>
    <row r="2409" spans="6:16">
      <c r="F2409" s="13"/>
      <c r="G2409" s="50"/>
      <c r="I2409" s="17"/>
      <c r="K2409" s="50"/>
      <c r="P2409" s="17"/>
    </row>
    <row r="2410" spans="6:16">
      <c r="F2410" s="13"/>
      <c r="G2410" s="50"/>
      <c r="I2410" s="17"/>
      <c r="K2410" s="50"/>
      <c r="P2410" s="17"/>
    </row>
    <row r="2411" spans="6:16">
      <c r="F2411" s="13"/>
      <c r="G2411" s="50"/>
      <c r="I2411" s="17"/>
      <c r="K2411" s="50"/>
      <c r="P2411" s="17"/>
    </row>
    <row r="2412" spans="6:16">
      <c r="F2412" s="13"/>
      <c r="G2412" s="50"/>
      <c r="I2412" s="17"/>
      <c r="K2412" s="50"/>
      <c r="P2412" s="17"/>
    </row>
    <row r="2413" spans="6:16">
      <c r="F2413" s="13"/>
      <c r="G2413" s="50"/>
      <c r="I2413" s="17"/>
      <c r="K2413" s="50"/>
      <c r="P2413" s="17"/>
    </row>
    <row r="2414" spans="6:16">
      <c r="F2414" s="13"/>
      <c r="G2414" s="50"/>
      <c r="I2414" s="17"/>
      <c r="K2414" s="50"/>
      <c r="P2414" s="17"/>
    </row>
    <row r="2415" spans="6:16">
      <c r="F2415" s="13"/>
      <c r="G2415" s="50"/>
      <c r="I2415" s="17"/>
      <c r="K2415" s="50"/>
      <c r="P2415" s="17"/>
    </row>
    <row r="2416" spans="6:16">
      <c r="F2416" s="13"/>
      <c r="G2416" s="50"/>
      <c r="I2416" s="17"/>
      <c r="K2416" s="50"/>
      <c r="P2416" s="17"/>
    </row>
    <row r="2417" spans="6:16">
      <c r="F2417" s="13"/>
      <c r="G2417" s="50"/>
      <c r="I2417" s="17"/>
      <c r="K2417" s="50"/>
      <c r="P2417" s="17"/>
    </row>
    <row r="2418" spans="6:16">
      <c r="F2418" s="13"/>
      <c r="G2418" s="50"/>
      <c r="I2418" s="17"/>
      <c r="K2418" s="50"/>
      <c r="P2418" s="17"/>
    </row>
    <row r="2419" spans="6:16">
      <c r="F2419" s="13"/>
      <c r="G2419" s="50"/>
      <c r="I2419" s="17"/>
      <c r="K2419" s="50"/>
      <c r="P2419" s="17"/>
    </row>
    <row r="2420" spans="6:16">
      <c r="F2420" s="13"/>
      <c r="G2420" s="50"/>
      <c r="I2420" s="17"/>
      <c r="K2420" s="50"/>
      <c r="P2420" s="17"/>
    </row>
    <row r="2421" spans="6:16">
      <c r="F2421" s="13"/>
      <c r="G2421" s="50"/>
      <c r="I2421" s="17"/>
      <c r="K2421" s="50"/>
      <c r="P2421" s="17"/>
    </row>
    <row r="2422" spans="6:16">
      <c r="F2422" s="13"/>
      <c r="G2422" s="50"/>
      <c r="I2422" s="17"/>
      <c r="K2422" s="50"/>
      <c r="P2422" s="17"/>
    </row>
    <row r="2423" spans="6:16">
      <c r="F2423" s="13"/>
      <c r="G2423" s="50"/>
      <c r="I2423" s="17"/>
      <c r="K2423" s="50"/>
      <c r="P2423" s="17"/>
    </row>
    <row r="2424" spans="6:16">
      <c r="F2424" s="13"/>
      <c r="G2424" s="50"/>
      <c r="I2424" s="17"/>
      <c r="K2424" s="50"/>
      <c r="P2424" s="17"/>
    </row>
    <row r="2425" spans="6:16">
      <c r="F2425" s="13"/>
      <c r="G2425" s="50"/>
      <c r="I2425" s="17"/>
      <c r="K2425" s="50"/>
      <c r="P2425" s="17"/>
    </row>
    <row r="2426" spans="6:16">
      <c r="F2426" s="13"/>
      <c r="G2426" s="50"/>
      <c r="I2426" s="17"/>
      <c r="K2426" s="50"/>
      <c r="P2426" s="17"/>
    </row>
    <row r="2427" spans="6:16">
      <c r="F2427" s="13"/>
      <c r="G2427" s="50"/>
      <c r="I2427" s="17"/>
      <c r="K2427" s="50"/>
      <c r="P2427" s="17"/>
    </row>
    <row r="2428" spans="6:16">
      <c r="F2428" s="13"/>
      <c r="G2428" s="50"/>
      <c r="I2428" s="17"/>
      <c r="K2428" s="50"/>
      <c r="P2428" s="17"/>
    </row>
    <row r="2429" spans="6:16">
      <c r="F2429" s="13"/>
      <c r="G2429" s="50"/>
      <c r="I2429" s="17"/>
      <c r="K2429" s="50"/>
      <c r="P2429" s="17"/>
    </row>
    <row r="2430" spans="6:16">
      <c r="F2430" s="13"/>
      <c r="G2430" s="50"/>
      <c r="I2430" s="17"/>
      <c r="K2430" s="50"/>
      <c r="P2430" s="17"/>
    </row>
    <row r="2431" spans="6:16">
      <c r="F2431" s="13"/>
      <c r="G2431" s="50"/>
      <c r="I2431" s="17"/>
      <c r="K2431" s="50"/>
      <c r="P2431" s="17"/>
    </row>
    <row r="2432" spans="6:16">
      <c r="F2432" s="13"/>
      <c r="G2432" s="50"/>
      <c r="I2432" s="17"/>
      <c r="K2432" s="50"/>
      <c r="P2432" s="17"/>
    </row>
    <row r="2433" spans="6:16">
      <c r="F2433" s="13"/>
      <c r="G2433" s="50"/>
      <c r="I2433" s="17"/>
      <c r="K2433" s="50"/>
      <c r="P2433" s="17"/>
    </row>
    <row r="2434" spans="6:16">
      <c r="F2434" s="13"/>
      <c r="G2434" s="50"/>
      <c r="I2434" s="17"/>
      <c r="K2434" s="50"/>
      <c r="P2434" s="17"/>
    </row>
    <row r="2435" spans="6:16">
      <c r="F2435" s="13"/>
      <c r="G2435" s="50"/>
      <c r="I2435" s="17"/>
      <c r="K2435" s="50"/>
      <c r="P2435" s="17"/>
    </row>
    <row r="2436" spans="6:16">
      <c r="F2436" s="13"/>
      <c r="G2436" s="50"/>
      <c r="I2436" s="17"/>
      <c r="K2436" s="50"/>
      <c r="P2436" s="17"/>
    </row>
    <row r="2437" spans="6:16">
      <c r="F2437" s="13"/>
      <c r="G2437" s="50"/>
      <c r="I2437" s="17"/>
      <c r="K2437" s="50"/>
      <c r="P2437" s="17"/>
    </row>
    <row r="2438" spans="6:16">
      <c r="F2438" s="13"/>
      <c r="G2438" s="50"/>
      <c r="I2438" s="17"/>
      <c r="K2438" s="50"/>
      <c r="P2438" s="17"/>
    </row>
    <row r="2439" spans="6:16">
      <c r="F2439" s="13"/>
      <c r="G2439" s="50"/>
      <c r="I2439" s="17"/>
      <c r="K2439" s="50"/>
      <c r="P2439" s="17"/>
    </row>
    <row r="2440" spans="6:16">
      <c r="F2440" s="13"/>
      <c r="G2440" s="50"/>
      <c r="I2440" s="17"/>
      <c r="K2440" s="50"/>
      <c r="P2440" s="17"/>
    </row>
    <row r="2441" spans="6:16">
      <c r="F2441" s="13"/>
      <c r="G2441" s="50"/>
      <c r="I2441" s="17"/>
      <c r="K2441" s="50"/>
      <c r="P2441" s="17"/>
    </row>
    <row r="2442" spans="6:16">
      <c r="F2442" s="13"/>
      <c r="G2442" s="50"/>
      <c r="I2442" s="17"/>
      <c r="K2442" s="50"/>
      <c r="P2442" s="17"/>
    </row>
    <row r="2443" spans="6:16">
      <c r="F2443" s="13"/>
      <c r="G2443" s="50"/>
      <c r="I2443" s="17"/>
      <c r="K2443" s="50"/>
      <c r="P2443" s="17"/>
    </row>
    <row r="2444" spans="6:16">
      <c r="F2444" s="13"/>
      <c r="G2444" s="50"/>
      <c r="I2444" s="17"/>
      <c r="K2444" s="50"/>
      <c r="P2444" s="17"/>
    </row>
    <row r="2445" spans="6:16">
      <c r="F2445" s="13"/>
      <c r="G2445" s="50"/>
      <c r="I2445" s="17"/>
      <c r="K2445" s="50"/>
      <c r="P2445" s="17"/>
    </row>
    <row r="2446" spans="6:16">
      <c r="F2446" s="13"/>
      <c r="G2446" s="50"/>
      <c r="I2446" s="17"/>
      <c r="K2446" s="50"/>
      <c r="P2446" s="17"/>
    </row>
    <row r="2447" spans="6:16">
      <c r="F2447" s="13"/>
      <c r="G2447" s="50"/>
      <c r="I2447" s="17"/>
      <c r="K2447" s="50"/>
      <c r="P2447" s="17"/>
    </row>
    <row r="2448" spans="6:16">
      <c r="F2448" s="13"/>
      <c r="G2448" s="50"/>
      <c r="I2448" s="17"/>
      <c r="K2448" s="50"/>
      <c r="P2448" s="17"/>
    </row>
    <row r="2449" spans="6:16">
      <c r="F2449" s="13"/>
      <c r="G2449" s="50"/>
      <c r="I2449" s="17"/>
      <c r="K2449" s="50"/>
      <c r="P2449" s="17"/>
    </row>
    <row r="2450" spans="6:16">
      <c r="F2450" s="13"/>
      <c r="G2450" s="50"/>
      <c r="I2450" s="17"/>
      <c r="K2450" s="50"/>
      <c r="P2450" s="17"/>
    </row>
    <row r="2451" spans="6:16">
      <c r="F2451" s="13"/>
      <c r="G2451" s="50"/>
      <c r="I2451" s="17"/>
      <c r="K2451" s="50"/>
      <c r="P2451" s="17"/>
    </row>
    <row r="2452" spans="6:16">
      <c r="F2452" s="13"/>
      <c r="G2452" s="50"/>
      <c r="I2452" s="17"/>
      <c r="K2452" s="50"/>
      <c r="P2452" s="17"/>
    </row>
    <row r="2453" spans="6:16">
      <c r="F2453" s="13"/>
      <c r="G2453" s="50"/>
      <c r="I2453" s="17"/>
      <c r="K2453" s="50"/>
      <c r="P2453" s="17"/>
    </row>
    <row r="2454" spans="6:16">
      <c r="F2454" s="13"/>
      <c r="G2454" s="50"/>
      <c r="I2454" s="17"/>
      <c r="K2454" s="50"/>
      <c r="P2454" s="17"/>
    </row>
    <row r="2455" spans="6:16">
      <c r="F2455" s="13"/>
      <c r="G2455" s="50"/>
      <c r="I2455" s="17"/>
      <c r="K2455" s="50"/>
      <c r="P2455" s="17"/>
    </row>
    <row r="2456" spans="6:16">
      <c r="F2456" s="13"/>
      <c r="G2456" s="50"/>
      <c r="I2456" s="17"/>
      <c r="K2456" s="50"/>
      <c r="P2456" s="17"/>
    </row>
    <row r="2457" spans="6:16">
      <c r="F2457" s="13"/>
      <c r="G2457" s="50"/>
      <c r="I2457" s="17"/>
      <c r="K2457" s="50"/>
      <c r="P2457" s="17"/>
    </row>
    <row r="2458" spans="6:16">
      <c r="F2458" s="13"/>
      <c r="G2458" s="50"/>
      <c r="I2458" s="17"/>
      <c r="K2458" s="50"/>
      <c r="P2458" s="17"/>
    </row>
    <row r="2459" spans="6:16">
      <c r="F2459" s="13"/>
      <c r="G2459" s="50"/>
      <c r="I2459" s="17"/>
      <c r="K2459" s="50"/>
      <c r="P2459" s="17"/>
    </row>
    <row r="2460" spans="6:16">
      <c r="F2460" s="13"/>
      <c r="G2460" s="50"/>
      <c r="I2460" s="17"/>
      <c r="K2460" s="50"/>
      <c r="P2460" s="17"/>
    </row>
    <row r="2461" spans="6:16">
      <c r="F2461" s="13"/>
      <c r="G2461" s="50"/>
      <c r="I2461" s="17"/>
      <c r="K2461" s="50"/>
      <c r="P2461" s="17"/>
    </row>
    <row r="2462" spans="6:16">
      <c r="F2462" s="13"/>
      <c r="G2462" s="50"/>
      <c r="I2462" s="17"/>
      <c r="K2462" s="50"/>
      <c r="P2462" s="17"/>
    </row>
    <row r="2463" spans="6:16">
      <c r="F2463" s="13"/>
      <c r="G2463" s="50"/>
      <c r="I2463" s="17"/>
      <c r="K2463" s="50"/>
      <c r="P2463" s="17"/>
    </row>
    <row r="2464" spans="6:16">
      <c r="F2464" s="13"/>
      <c r="G2464" s="50"/>
      <c r="I2464" s="17"/>
      <c r="K2464" s="50"/>
      <c r="P2464" s="17"/>
    </row>
    <row r="2465" spans="6:16">
      <c r="F2465" s="13"/>
      <c r="G2465" s="50"/>
      <c r="I2465" s="17"/>
      <c r="K2465" s="50"/>
      <c r="P2465" s="17"/>
    </row>
    <row r="2466" spans="6:16">
      <c r="F2466" s="13"/>
      <c r="G2466" s="50"/>
      <c r="I2466" s="17"/>
      <c r="K2466" s="50"/>
      <c r="P2466" s="17"/>
    </row>
    <row r="2467" spans="6:16">
      <c r="F2467" s="13"/>
      <c r="G2467" s="50"/>
      <c r="I2467" s="17"/>
      <c r="K2467" s="50"/>
      <c r="P2467" s="17"/>
    </row>
    <row r="2468" spans="6:16">
      <c r="F2468" s="13"/>
      <c r="G2468" s="50"/>
      <c r="I2468" s="17"/>
      <c r="K2468" s="50"/>
      <c r="P2468" s="17"/>
    </row>
    <row r="2469" spans="6:16">
      <c r="F2469" s="13"/>
      <c r="G2469" s="50"/>
      <c r="I2469" s="17"/>
      <c r="K2469" s="50"/>
      <c r="P2469" s="17"/>
    </row>
    <row r="2470" spans="6:16">
      <c r="F2470" s="13"/>
      <c r="G2470" s="50"/>
      <c r="I2470" s="17"/>
      <c r="K2470" s="50"/>
      <c r="P2470" s="17"/>
    </row>
    <row r="2471" spans="6:16">
      <c r="F2471" s="13"/>
      <c r="G2471" s="50"/>
      <c r="I2471" s="17"/>
      <c r="K2471" s="50"/>
      <c r="P2471" s="17"/>
    </row>
    <row r="2472" spans="6:16">
      <c r="F2472" s="13"/>
      <c r="G2472" s="50"/>
      <c r="I2472" s="17"/>
      <c r="K2472" s="50"/>
      <c r="P2472" s="17"/>
    </row>
    <row r="2473" spans="6:16">
      <c r="F2473" s="13"/>
      <c r="G2473" s="50"/>
      <c r="I2473" s="17"/>
      <c r="K2473" s="50"/>
      <c r="P2473" s="17"/>
    </row>
    <row r="2474" spans="6:16">
      <c r="F2474" s="13"/>
      <c r="G2474" s="50"/>
      <c r="I2474" s="17"/>
      <c r="K2474" s="50"/>
      <c r="P2474" s="17"/>
    </row>
    <row r="2475" spans="6:16">
      <c r="F2475" s="13"/>
      <c r="G2475" s="50"/>
      <c r="I2475" s="17"/>
      <c r="K2475" s="50"/>
      <c r="P2475" s="17"/>
    </row>
    <row r="2476" spans="6:16">
      <c r="F2476" s="13"/>
      <c r="G2476" s="50"/>
      <c r="I2476" s="17"/>
      <c r="K2476" s="50"/>
      <c r="P2476" s="17"/>
    </row>
    <row r="2477" spans="6:16">
      <c r="F2477" s="13"/>
      <c r="G2477" s="50"/>
      <c r="I2477" s="17"/>
      <c r="K2477" s="50"/>
      <c r="P2477" s="17"/>
    </row>
    <row r="2478" spans="6:16">
      <c r="F2478" s="13"/>
      <c r="G2478" s="50"/>
      <c r="I2478" s="17"/>
      <c r="K2478" s="50"/>
      <c r="P2478" s="17"/>
    </row>
    <row r="2479" spans="6:16">
      <c r="F2479" s="13"/>
      <c r="G2479" s="50"/>
      <c r="I2479" s="17"/>
      <c r="K2479" s="50"/>
      <c r="P2479" s="17"/>
    </row>
    <row r="2480" spans="6:16">
      <c r="F2480" s="13"/>
      <c r="G2480" s="50"/>
      <c r="I2480" s="17"/>
      <c r="K2480" s="50"/>
      <c r="P2480" s="17"/>
    </row>
    <row r="2481" spans="6:16">
      <c r="F2481" s="13"/>
      <c r="G2481" s="50"/>
      <c r="I2481" s="17"/>
      <c r="K2481" s="50"/>
      <c r="P2481" s="17"/>
    </row>
    <row r="2482" spans="6:16">
      <c r="F2482" s="13"/>
      <c r="G2482" s="50"/>
      <c r="I2482" s="17"/>
      <c r="K2482" s="50"/>
      <c r="P2482" s="17"/>
    </row>
    <row r="2483" spans="6:16">
      <c r="F2483" s="13"/>
      <c r="G2483" s="50"/>
      <c r="I2483" s="17"/>
      <c r="K2483" s="50"/>
      <c r="P2483" s="17"/>
    </row>
    <row r="2484" spans="6:16">
      <c r="F2484" s="13"/>
      <c r="G2484" s="50"/>
      <c r="I2484" s="17"/>
      <c r="K2484" s="50"/>
      <c r="P2484" s="17"/>
    </row>
    <row r="2485" spans="6:16">
      <c r="F2485" s="13"/>
      <c r="G2485" s="50"/>
      <c r="I2485" s="17"/>
      <c r="K2485" s="50"/>
      <c r="P2485" s="17"/>
    </row>
    <row r="2486" spans="6:16">
      <c r="F2486" s="13"/>
      <c r="G2486" s="50"/>
      <c r="I2486" s="17"/>
      <c r="K2486" s="50"/>
      <c r="P2486" s="17"/>
    </row>
    <row r="2487" spans="6:16">
      <c r="F2487" s="13"/>
      <c r="G2487" s="50"/>
      <c r="I2487" s="17"/>
      <c r="K2487" s="50"/>
      <c r="P2487" s="17"/>
    </row>
    <row r="2488" spans="6:16">
      <c r="F2488" s="13"/>
      <c r="G2488" s="50"/>
      <c r="I2488" s="17"/>
      <c r="K2488" s="50"/>
      <c r="P2488" s="17"/>
    </row>
    <row r="2489" spans="6:16">
      <c r="F2489" s="13"/>
      <c r="G2489" s="50"/>
      <c r="I2489" s="17"/>
      <c r="K2489" s="50"/>
      <c r="P2489" s="17"/>
    </row>
    <row r="2490" spans="6:16">
      <c r="F2490" s="13"/>
      <c r="G2490" s="50"/>
      <c r="I2490" s="17"/>
      <c r="K2490" s="50"/>
      <c r="P2490" s="17"/>
    </row>
    <row r="2491" spans="6:16">
      <c r="F2491" s="13"/>
      <c r="G2491" s="50"/>
      <c r="I2491" s="17"/>
      <c r="K2491" s="50"/>
      <c r="P2491" s="17"/>
    </row>
    <row r="2492" spans="6:16">
      <c r="F2492" s="13"/>
      <c r="G2492" s="50"/>
      <c r="I2492" s="17"/>
      <c r="K2492" s="50"/>
      <c r="P2492" s="17"/>
    </row>
    <row r="2493" spans="6:16">
      <c r="F2493" s="13"/>
      <c r="G2493" s="50"/>
      <c r="I2493" s="17"/>
      <c r="K2493" s="50"/>
      <c r="P2493" s="17"/>
    </row>
    <row r="2494" spans="6:16">
      <c r="F2494" s="13"/>
      <c r="G2494" s="50"/>
      <c r="I2494" s="17"/>
      <c r="K2494" s="50"/>
      <c r="P2494" s="17"/>
    </row>
    <row r="2495" spans="6:16">
      <c r="F2495" s="13"/>
      <c r="G2495" s="50"/>
      <c r="I2495" s="17"/>
      <c r="K2495" s="50"/>
      <c r="P2495" s="17"/>
    </row>
    <row r="2496" spans="6:16">
      <c r="F2496" s="13"/>
      <c r="G2496" s="50"/>
      <c r="I2496" s="17"/>
      <c r="K2496" s="50"/>
      <c r="P2496" s="17"/>
    </row>
    <row r="2497" spans="6:16">
      <c r="F2497" s="13"/>
      <c r="G2497" s="50"/>
      <c r="I2497" s="17"/>
      <c r="K2497" s="50"/>
      <c r="P2497" s="17"/>
    </row>
    <row r="2498" spans="6:16">
      <c r="F2498" s="13"/>
      <c r="G2498" s="50"/>
      <c r="I2498" s="17"/>
      <c r="K2498" s="50"/>
      <c r="P2498" s="17"/>
    </row>
    <row r="2499" spans="6:16">
      <c r="F2499" s="13"/>
      <c r="G2499" s="50"/>
      <c r="I2499" s="17"/>
      <c r="K2499" s="50"/>
      <c r="P2499" s="17"/>
    </row>
    <row r="2500" spans="6:16">
      <c r="F2500" s="13"/>
      <c r="G2500" s="50"/>
      <c r="I2500" s="17"/>
      <c r="K2500" s="50"/>
      <c r="P2500" s="17"/>
    </row>
    <row r="2501" spans="6:16">
      <c r="F2501" s="13"/>
      <c r="G2501" s="50"/>
      <c r="I2501" s="17"/>
      <c r="K2501" s="50"/>
      <c r="P2501" s="17"/>
    </row>
    <row r="2502" spans="6:16">
      <c r="F2502" s="13"/>
      <c r="G2502" s="50"/>
      <c r="I2502" s="17"/>
      <c r="K2502" s="50"/>
      <c r="P2502" s="17"/>
    </row>
    <row r="2503" spans="6:16">
      <c r="F2503" s="13"/>
      <c r="G2503" s="50"/>
      <c r="I2503" s="17"/>
      <c r="K2503" s="50"/>
      <c r="P2503" s="17"/>
    </row>
    <row r="2504" spans="6:16">
      <c r="F2504" s="13"/>
      <c r="G2504" s="50"/>
      <c r="I2504" s="17"/>
      <c r="K2504" s="50"/>
      <c r="P2504" s="17"/>
    </row>
    <row r="2505" spans="6:16">
      <c r="F2505" s="13"/>
      <c r="G2505" s="50"/>
      <c r="I2505" s="17"/>
      <c r="K2505" s="50"/>
      <c r="P2505" s="17"/>
    </row>
    <row r="2506" spans="6:16">
      <c r="F2506" s="13"/>
      <c r="G2506" s="50"/>
      <c r="I2506" s="17"/>
      <c r="K2506" s="50"/>
      <c r="P2506" s="17"/>
    </row>
    <row r="2507" spans="6:16">
      <c r="F2507" s="13"/>
      <c r="G2507" s="50"/>
      <c r="I2507" s="17"/>
      <c r="K2507" s="50"/>
      <c r="P2507" s="17"/>
    </row>
    <row r="2508" spans="6:16">
      <c r="F2508" s="13"/>
      <c r="G2508" s="50"/>
      <c r="I2508" s="17"/>
      <c r="K2508" s="50"/>
      <c r="P2508" s="17"/>
    </row>
    <row r="2509" spans="6:16">
      <c r="F2509" s="13"/>
      <c r="G2509" s="50"/>
      <c r="I2509" s="17"/>
      <c r="K2509" s="50"/>
      <c r="P2509" s="17"/>
    </row>
    <row r="2510" spans="6:16">
      <c r="F2510" s="13"/>
      <c r="G2510" s="50"/>
      <c r="I2510" s="17"/>
      <c r="K2510" s="50"/>
      <c r="P2510" s="17"/>
    </row>
    <row r="2511" spans="6:16">
      <c r="F2511" s="13"/>
      <c r="G2511" s="50"/>
      <c r="I2511" s="17"/>
      <c r="K2511" s="50"/>
      <c r="P2511" s="17"/>
    </row>
    <row r="2512" spans="6:16">
      <c r="F2512" s="13"/>
      <c r="G2512" s="50"/>
      <c r="I2512" s="17"/>
      <c r="K2512" s="50"/>
      <c r="P2512" s="17"/>
    </row>
    <row r="2513" spans="6:16">
      <c r="F2513" s="13"/>
      <c r="G2513" s="50"/>
      <c r="I2513" s="17"/>
      <c r="K2513" s="50"/>
      <c r="P2513" s="17"/>
    </row>
    <row r="2514" spans="6:16">
      <c r="F2514" s="13"/>
      <c r="G2514" s="50"/>
      <c r="I2514" s="17"/>
      <c r="K2514" s="50"/>
      <c r="P2514" s="17"/>
    </row>
    <row r="2515" spans="6:16">
      <c r="F2515" s="13"/>
      <c r="G2515" s="50"/>
      <c r="I2515" s="17"/>
      <c r="K2515" s="50"/>
      <c r="P2515" s="17"/>
    </row>
    <row r="2516" spans="6:16">
      <c r="F2516" s="13"/>
      <c r="G2516" s="50"/>
      <c r="I2516" s="17"/>
      <c r="K2516" s="50"/>
      <c r="P2516" s="17"/>
    </row>
    <row r="2517" spans="6:16">
      <c r="F2517" s="13"/>
      <c r="G2517" s="50"/>
      <c r="I2517" s="17"/>
      <c r="K2517" s="50"/>
      <c r="P2517" s="17"/>
    </row>
    <row r="2518" spans="6:16">
      <c r="F2518" s="13"/>
      <c r="G2518" s="50"/>
      <c r="I2518" s="17"/>
      <c r="K2518" s="50"/>
      <c r="P2518" s="17"/>
    </row>
    <row r="2519" spans="6:16">
      <c r="F2519" s="13"/>
      <c r="G2519" s="50"/>
      <c r="I2519" s="17"/>
      <c r="K2519" s="50"/>
      <c r="P2519" s="17"/>
    </row>
    <row r="2520" spans="6:16">
      <c r="F2520" s="13"/>
      <c r="G2520" s="50"/>
      <c r="I2520" s="17"/>
      <c r="K2520" s="50"/>
      <c r="P2520" s="17"/>
    </row>
    <row r="2521" spans="6:16">
      <c r="F2521" s="13"/>
      <c r="G2521" s="50"/>
      <c r="I2521" s="17"/>
      <c r="K2521" s="50"/>
      <c r="P2521" s="17"/>
    </row>
    <row r="2522" spans="6:16">
      <c r="F2522" s="13"/>
      <c r="G2522" s="50"/>
      <c r="I2522" s="17"/>
      <c r="K2522" s="50"/>
      <c r="P2522" s="17"/>
    </row>
    <row r="2523" spans="6:16">
      <c r="F2523" s="13"/>
      <c r="G2523" s="50"/>
      <c r="I2523" s="17"/>
      <c r="K2523" s="50"/>
      <c r="P2523" s="17"/>
    </row>
    <row r="2524" spans="6:16">
      <c r="F2524" s="13"/>
      <c r="G2524" s="50"/>
      <c r="I2524" s="17"/>
      <c r="K2524" s="50"/>
      <c r="P2524" s="17"/>
    </row>
    <row r="2525" spans="6:16">
      <c r="F2525" s="13"/>
      <c r="G2525" s="50"/>
      <c r="I2525" s="17"/>
      <c r="K2525" s="50"/>
      <c r="P2525" s="17"/>
    </row>
    <row r="2526" spans="6:16">
      <c r="F2526" s="13"/>
      <c r="G2526" s="50"/>
      <c r="I2526" s="17"/>
      <c r="K2526" s="50"/>
      <c r="P2526" s="17"/>
    </row>
    <row r="2527" spans="6:16">
      <c r="F2527" s="13"/>
      <c r="G2527" s="50"/>
      <c r="I2527" s="17"/>
      <c r="K2527" s="50"/>
      <c r="P2527" s="17"/>
    </row>
    <row r="2528" spans="6:16">
      <c r="F2528" s="13"/>
      <c r="G2528" s="50"/>
      <c r="I2528" s="17"/>
      <c r="K2528" s="50"/>
      <c r="P2528" s="17"/>
    </row>
    <row r="2529" spans="6:16">
      <c r="F2529" s="13"/>
      <c r="G2529" s="50"/>
      <c r="I2529" s="17"/>
      <c r="K2529" s="50"/>
      <c r="P2529" s="17"/>
    </row>
    <row r="2530" spans="6:16">
      <c r="F2530" s="13"/>
      <c r="G2530" s="50"/>
      <c r="I2530" s="17"/>
      <c r="K2530" s="50"/>
      <c r="P2530" s="17"/>
    </row>
    <row r="2531" spans="6:16">
      <c r="F2531" s="13"/>
      <c r="G2531" s="50"/>
      <c r="I2531" s="17"/>
      <c r="K2531" s="50"/>
      <c r="P2531" s="17"/>
    </row>
    <row r="2532" spans="6:16">
      <c r="F2532" s="13"/>
      <c r="G2532" s="50"/>
      <c r="I2532" s="17"/>
      <c r="K2532" s="50"/>
      <c r="P2532" s="17"/>
    </row>
    <row r="2533" spans="6:16">
      <c r="F2533" s="13"/>
      <c r="G2533" s="50"/>
      <c r="I2533" s="17"/>
      <c r="K2533" s="50"/>
      <c r="P2533" s="17"/>
    </row>
    <row r="2534" spans="6:16">
      <c r="F2534" s="13"/>
      <c r="G2534" s="50"/>
      <c r="I2534" s="17"/>
      <c r="K2534" s="50"/>
      <c r="P2534" s="17"/>
    </row>
    <row r="2535" spans="6:16">
      <c r="F2535" s="13"/>
      <c r="G2535" s="50"/>
      <c r="I2535" s="17"/>
      <c r="K2535" s="50"/>
      <c r="P2535" s="17"/>
    </row>
    <row r="2536" spans="6:16">
      <c r="F2536" s="13"/>
      <c r="G2536" s="50"/>
      <c r="I2536" s="17"/>
      <c r="K2536" s="50"/>
      <c r="P2536" s="17"/>
    </row>
    <row r="2537" spans="6:16">
      <c r="F2537" s="13"/>
      <c r="G2537" s="50"/>
      <c r="I2537" s="17"/>
      <c r="K2537" s="50"/>
      <c r="P2537" s="17"/>
    </row>
    <row r="2538" spans="6:16">
      <c r="F2538" s="13"/>
      <c r="G2538" s="50"/>
      <c r="I2538" s="17"/>
      <c r="K2538" s="50"/>
      <c r="P2538" s="17"/>
    </row>
    <row r="2539" spans="6:16">
      <c r="F2539" s="13"/>
      <c r="G2539" s="50"/>
      <c r="I2539" s="17"/>
      <c r="K2539" s="50"/>
      <c r="P2539" s="17"/>
    </row>
    <row r="2540" spans="6:16">
      <c r="F2540" s="13"/>
      <c r="G2540" s="50"/>
      <c r="I2540" s="17"/>
      <c r="K2540" s="50"/>
      <c r="P2540" s="17"/>
    </row>
    <row r="2541" spans="6:16">
      <c r="F2541" s="13"/>
      <c r="G2541" s="50"/>
      <c r="I2541" s="17"/>
      <c r="K2541" s="50"/>
      <c r="P2541" s="17"/>
    </row>
    <row r="2542" spans="6:16">
      <c r="F2542" s="13"/>
      <c r="G2542" s="50"/>
      <c r="I2542" s="17"/>
      <c r="K2542" s="50"/>
      <c r="P2542" s="17"/>
    </row>
    <row r="2543" spans="6:16">
      <c r="F2543" s="13"/>
      <c r="G2543" s="50"/>
      <c r="I2543" s="17"/>
      <c r="K2543" s="50"/>
      <c r="P2543" s="17"/>
    </row>
    <row r="2544" spans="6:16">
      <c r="F2544" s="13"/>
      <c r="G2544" s="50"/>
      <c r="I2544" s="17"/>
      <c r="K2544" s="50"/>
      <c r="P2544" s="17"/>
    </row>
    <row r="2545" spans="6:16">
      <c r="F2545" s="13"/>
      <c r="G2545" s="50"/>
      <c r="I2545" s="17"/>
      <c r="K2545" s="50"/>
      <c r="P2545" s="17"/>
    </row>
    <row r="2546" spans="6:16">
      <c r="F2546" s="13"/>
      <c r="G2546" s="50"/>
      <c r="I2546" s="17"/>
      <c r="K2546" s="50"/>
      <c r="P2546" s="17"/>
    </row>
    <row r="2547" spans="6:16">
      <c r="F2547" s="13"/>
      <c r="G2547" s="50"/>
      <c r="I2547" s="17"/>
      <c r="K2547" s="50"/>
      <c r="P2547" s="17"/>
    </row>
    <row r="2548" spans="6:16">
      <c r="F2548" s="13"/>
      <c r="G2548" s="50"/>
      <c r="I2548" s="17"/>
      <c r="K2548" s="50"/>
      <c r="P2548" s="17"/>
    </row>
    <row r="2549" spans="6:16">
      <c r="F2549" s="13"/>
      <c r="G2549" s="50"/>
      <c r="I2549" s="17"/>
      <c r="K2549" s="50"/>
      <c r="P2549" s="17"/>
    </row>
    <row r="2550" spans="6:16">
      <c r="F2550" s="13"/>
      <c r="G2550" s="50"/>
      <c r="I2550" s="17"/>
      <c r="K2550" s="50"/>
      <c r="P2550" s="17"/>
    </row>
    <row r="2551" spans="6:16">
      <c r="F2551" s="13"/>
      <c r="G2551" s="50"/>
      <c r="I2551" s="17"/>
      <c r="K2551" s="50"/>
      <c r="P2551" s="17"/>
    </row>
    <row r="2552" spans="6:16">
      <c r="F2552" s="13"/>
      <c r="G2552" s="50"/>
      <c r="I2552" s="17"/>
      <c r="K2552" s="50"/>
      <c r="P2552" s="17"/>
    </row>
    <row r="2553" spans="6:16">
      <c r="F2553" s="13"/>
      <c r="G2553" s="50"/>
      <c r="I2553" s="17"/>
      <c r="K2553" s="50"/>
      <c r="P2553" s="17"/>
    </row>
    <row r="2554" spans="6:16">
      <c r="F2554" s="13"/>
      <c r="G2554" s="50"/>
      <c r="I2554" s="17"/>
      <c r="K2554" s="50"/>
      <c r="P2554" s="17"/>
    </row>
    <row r="2555" spans="6:16">
      <c r="F2555" s="13"/>
      <c r="G2555" s="50"/>
      <c r="I2555" s="17"/>
      <c r="K2555" s="50"/>
      <c r="P2555" s="17"/>
    </row>
    <row r="2556" spans="6:16">
      <c r="F2556" s="13"/>
      <c r="G2556" s="50"/>
      <c r="I2556" s="17"/>
      <c r="K2556" s="50"/>
      <c r="P2556" s="17"/>
    </row>
    <row r="2557" spans="6:16">
      <c r="F2557" s="13"/>
      <c r="G2557" s="50"/>
      <c r="I2557" s="17"/>
      <c r="K2557" s="50"/>
      <c r="P2557" s="17"/>
    </row>
    <row r="2558" spans="6:16">
      <c r="F2558" s="13"/>
      <c r="G2558" s="50"/>
      <c r="I2558" s="17"/>
      <c r="K2558" s="50"/>
      <c r="P2558" s="17"/>
    </row>
    <row r="2559" spans="6:16">
      <c r="F2559" s="13"/>
      <c r="G2559" s="50"/>
      <c r="I2559" s="17"/>
      <c r="K2559" s="50"/>
      <c r="P2559" s="17"/>
    </row>
    <row r="2560" spans="6:16">
      <c r="F2560" s="13"/>
      <c r="G2560" s="50"/>
      <c r="I2560" s="17"/>
      <c r="K2560" s="50"/>
      <c r="P2560" s="17"/>
    </row>
    <row r="2561" spans="6:16">
      <c r="F2561" s="13"/>
      <c r="G2561" s="50"/>
      <c r="I2561" s="17"/>
      <c r="K2561" s="50"/>
      <c r="P2561" s="17"/>
    </row>
    <row r="2562" spans="6:16">
      <c r="F2562" s="13"/>
      <c r="G2562" s="50"/>
      <c r="I2562" s="17"/>
      <c r="K2562" s="50"/>
      <c r="P2562" s="17"/>
    </row>
    <row r="2563" spans="6:16">
      <c r="F2563" s="13"/>
      <c r="G2563" s="50"/>
      <c r="I2563" s="17"/>
      <c r="K2563" s="50"/>
      <c r="P2563" s="17"/>
    </row>
    <row r="2564" spans="6:16">
      <c r="F2564" s="13"/>
      <c r="G2564" s="50"/>
      <c r="I2564" s="17"/>
      <c r="K2564" s="50"/>
      <c r="P2564" s="17"/>
    </row>
    <row r="2565" spans="6:16">
      <c r="F2565" s="13"/>
      <c r="G2565" s="50"/>
      <c r="I2565" s="17"/>
      <c r="K2565" s="50"/>
      <c r="P2565" s="17"/>
    </row>
    <row r="2566" spans="6:16">
      <c r="F2566" s="13"/>
      <c r="G2566" s="50"/>
      <c r="I2566" s="17"/>
      <c r="K2566" s="50"/>
      <c r="P2566" s="17"/>
    </row>
    <row r="2567" spans="6:16">
      <c r="F2567" s="13"/>
      <c r="G2567" s="50"/>
      <c r="I2567" s="17"/>
      <c r="K2567" s="50"/>
      <c r="P2567" s="17"/>
    </row>
    <row r="2568" spans="6:16">
      <c r="F2568" s="13"/>
      <c r="G2568" s="50"/>
      <c r="I2568" s="17"/>
      <c r="K2568" s="50"/>
      <c r="P2568" s="17"/>
    </row>
    <row r="2569" spans="6:16">
      <c r="F2569" s="13"/>
      <c r="G2569" s="50"/>
      <c r="I2569" s="17"/>
      <c r="K2569" s="50"/>
      <c r="P2569" s="17"/>
    </row>
    <row r="2570" spans="6:16">
      <c r="F2570" s="13"/>
      <c r="G2570" s="50"/>
      <c r="I2570" s="17"/>
      <c r="K2570" s="50"/>
      <c r="P2570" s="17"/>
    </row>
    <row r="2571" spans="6:16">
      <c r="F2571" s="13"/>
      <c r="G2571" s="50"/>
      <c r="I2571" s="17"/>
      <c r="K2571" s="50"/>
      <c r="P2571" s="17"/>
    </row>
    <row r="2572" spans="6:16">
      <c r="F2572" s="13"/>
      <c r="G2572" s="50"/>
      <c r="I2572" s="17"/>
      <c r="K2572" s="50"/>
      <c r="P2572" s="17"/>
    </row>
    <row r="2573" spans="6:16">
      <c r="F2573" s="13"/>
      <c r="G2573" s="50"/>
      <c r="I2573" s="17"/>
      <c r="K2573" s="50"/>
      <c r="P2573" s="17"/>
    </row>
    <row r="2574" spans="6:16">
      <c r="F2574" s="13"/>
      <c r="G2574" s="50"/>
      <c r="I2574" s="17"/>
      <c r="K2574" s="50"/>
      <c r="P2574" s="17"/>
    </row>
    <row r="2575" spans="6:16">
      <c r="F2575" s="13"/>
      <c r="G2575" s="50"/>
      <c r="I2575" s="17"/>
      <c r="K2575" s="50"/>
      <c r="P2575" s="17"/>
    </row>
    <row r="2576" spans="6:16">
      <c r="F2576" s="13"/>
      <c r="G2576" s="50"/>
      <c r="I2576" s="17"/>
      <c r="K2576" s="50"/>
      <c r="P2576" s="17"/>
    </row>
    <row r="2577" spans="6:16">
      <c r="F2577" s="13"/>
      <c r="G2577" s="50"/>
      <c r="I2577" s="17"/>
      <c r="K2577" s="50"/>
      <c r="P2577" s="17"/>
    </row>
    <row r="2578" spans="6:16">
      <c r="F2578" s="13"/>
      <c r="G2578" s="50"/>
      <c r="I2578" s="17"/>
      <c r="K2578" s="50"/>
      <c r="P2578" s="17"/>
    </row>
    <row r="2579" spans="6:16">
      <c r="F2579" s="13"/>
      <c r="G2579" s="50"/>
      <c r="I2579" s="17"/>
      <c r="K2579" s="50"/>
      <c r="P2579" s="17"/>
    </row>
    <row r="2580" spans="6:16">
      <c r="F2580" s="13"/>
      <c r="G2580" s="50"/>
      <c r="I2580" s="17"/>
      <c r="K2580" s="50"/>
      <c r="P2580" s="17"/>
    </row>
    <row r="2581" spans="6:16">
      <c r="F2581" s="13"/>
      <c r="G2581" s="50"/>
      <c r="I2581" s="17"/>
      <c r="K2581" s="50"/>
      <c r="P2581" s="17"/>
    </row>
    <row r="2582" spans="6:16">
      <c r="F2582" s="13"/>
      <c r="G2582" s="50"/>
      <c r="I2582" s="17"/>
      <c r="K2582" s="50"/>
      <c r="P2582" s="17"/>
    </row>
    <row r="2583" spans="6:16">
      <c r="F2583" s="13"/>
      <c r="G2583" s="50"/>
      <c r="I2583" s="17"/>
      <c r="K2583" s="50"/>
      <c r="P2583" s="17"/>
    </row>
    <row r="2584" spans="6:16">
      <c r="F2584" s="13"/>
      <c r="G2584" s="50"/>
      <c r="I2584" s="17"/>
      <c r="K2584" s="50"/>
      <c r="P2584" s="17"/>
    </row>
    <row r="2585" spans="6:16">
      <c r="F2585" s="13"/>
      <c r="G2585" s="50"/>
      <c r="I2585" s="17"/>
      <c r="K2585" s="50"/>
      <c r="P2585" s="17"/>
    </row>
    <row r="2586" spans="6:16">
      <c r="F2586" s="13"/>
      <c r="G2586" s="50"/>
      <c r="I2586" s="17"/>
      <c r="K2586" s="50"/>
      <c r="P2586" s="17"/>
    </row>
    <row r="2587" spans="6:16">
      <c r="F2587" s="13"/>
      <c r="G2587" s="50"/>
      <c r="I2587" s="17"/>
      <c r="K2587" s="50"/>
      <c r="P2587" s="17"/>
    </row>
    <row r="2588" spans="6:16">
      <c r="F2588" s="13"/>
      <c r="G2588" s="50"/>
      <c r="I2588" s="17"/>
      <c r="K2588" s="50"/>
      <c r="P2588" s="17"/>
    </row>
    <row r="2589" spans="6:16">
      <c r="F2589" s="13"/>
      <c r="G2589" s="50"/>
      <c r="I2589" s="17"/>
      <c r="K2589" s="50"/>
      <c r="P2589" s="17"/>
    </row>
    <row r="2590" spans="6:16">
      <c r="F2590" s="13"/>
      <c r="G2590" s="50"/>
      <c r="I2590" s="17"/>
      <c r="K2590" s="50"/>
      <c r="P2590" s="17"/>
    </row>
    <row r="2591" spans="6:16">
      <c r="F2591" s="13"/>
      <c r="G2591" s="50"/>
      <c r="I2591" s="17"/>
      <c r="K2591" s="50"/>
      <c r="P2591" s="17"/>
    </row>
    <row r="2592" spans="6:16">
      <c r="F2592" s="13"/>
      <c r="G2592" s="50"/>
      <c r="I2592" s="17"/>
      <c r="K2592" s="50"/>
      <c r="P2592" s="17"/>
    </row>
    <row r="2593" spans="6:16">
      <c r="F2593" s="13"/>
      <c r="G2593" s="50"/>
      <c r="I2593" s="17"/>
      <c r="K2593" s="50"/>
      <c r="P2593" s="17"/>
    </row>
    <row r="2594" spans="6:16">
      <c r="F2594" s="13"/>
      <c r="G2594" s="50"/>
      <c r="I2594" s="17"/>
      <c r="K2594" s="50"/>
      <c r="P2594" s="17"/>
    </row>
    <row r="2595" spans="6:16">
      <c r="F2595" s="13"/>
      <c r="G2595" s="50"/>
      <c r="I2595" s="17"/>
      <c r="K2595" s="50"/>
      <c r="P2595" s="17"/>
    </row>
    <row r="2596" spans="6:16">
      <c r="F2596" s="13"/>
      <c r="G2596" s="50"/>
      <c r="I2596" s="17"/>
      <c r="K2596" s="50"/>
      <c r="P2596" s="17"/>
    </row>
    <row r="2597" spans="6:16">
      <c r="F2597" s="13"/>
      <c r="G2597" s="50"/>
      <c r="I2597" s="17"/>
      <c r="K2597" s="50"/>
      <c r="P2597" s="17"/>
    </row>
    <row r="2598" spans="6:16">
      <c r="F2598" s="13"/>
      <c r="G2598" s="50"/>
      <c r="I2598" s="17"/>
      <c r="K2598" s="50"/>
      <c r="P2598" s="17"/>
    </row>
    <row r="2599" spans="6:16">
      <c r="F2599" s="13"/>
      <c r="G2599" s="50"/>
      <c r="I2599" s="17"/>
      <c r="K2599" s="50"/>
      <c r="P2599" s="17"/>
    </row>
    <row r="2600" spans="6:16">
      <c r="F2600" s="13"/>
      <c r="G2600" s="50"/>
      <c r="I2600" s="17"/>
      <c r="K2600" s="50"/>
      <c r="P2600" s="17"/>
    </row>
    <row r="2601" spans="6:16">
      <c r="F2601" s="13"/>
      <c r="G2601" s="50"/>
      <c r="I2601" s="17"/>
      <c r="K2601" s="50"/>
      <c r="P2601" s="17"/>
    </row>
    <row r="2602" spans="6:16">
      <c r="F2602" s="13"/>
      <c r="G2602" s="50"/>
      <c r="I2602" s="17"/>
      <c r="K2602" s="50"/>
      <c r="P2602" s="17"/>
    </row>
    <row r="2603" spans="6:16">
      <c r="F2603" s="13"/>
      <c r="G2603" s="50"/>
      <c r="I2603" s="17"/>
      <c r="K2603" s="50"/>
      <c r="P2603" s="17"/>
    </row>
    <row r="2604" spans="6:16">
      <c r="F2604" s="13"/>
      <c r="G2604" s="50"/>
      <c r="I2604" s="17"/>
      <c r="K2604" s="50"/>
      <c r="P2604" s="17"/>
    </row>
    <row r="2605" spans="6:16">
      <c r="F2605" s="13"/>
      <c r="G2605" s="50"/>
      <c r="I2605" s="17"/>
      <c r="K2605" s="50"/>
      <c r="P2605" s="17"/>
    </row>
    <row r="2606" spans="6:16">
      <c r="F2606" s="13"/>
      <c r="G2606" s="50"/>
      <c r="I2606" s="17"/>
      <c r="K2606" s="50"/>
      <c r="P2606" s="17"/>
    </row>
    <row r="2607" spans="6:16">
      <c r="F2607" s="13"/>
      <c r="G2607" s="50"/>
      <c r="I2607" s="17"/>
      <c r="K2607" s="50"/>
      <c r="P2607" s="17"/>
    </row>
    <row r="2608" spans="6:16">
      <c r="F2608" s="13"/>
      <c r="G2608" s="50"/>
      <c r="I2608" s="17"/>
      <c r="K2608" s="50"/>
      <c r="P2608" s="17"/>
    </row>
    <row r="2609" spans="6:16">
      <c r="F2609" s="13"/>
      <c r="G2609" s="50"/>
      <c r="I2609" s="17"/>
      <c r="K2609" s="50"/>
      <c r="P2609" s="17"/>
    </row>
    <row r="2610" spans="6:16">
      <c r="F2610" s="13"/>
      <c r="G2610" s="50"/>
      <c r="I2610" s="17"/>
      <c r="K2610" s="50"/>
      <c r="P2610" s="17"/>
    </row>
    <row r="2611" spans="6:16">
      <c r="F2611" s="13"/>
      <c r="G2611" s="50"/>
      <c r="I2611" s="17"/>
      <c r="K2611" s="50"/>
      <c r="P2611" s="17"/>
    </row>
    <row r="2612" spans="6:16">
      <c r="F2612" s="13"/>
      <c r="G2612" s="50"/>
      <c r="I2612" s="17"/>
      <c r="K2612" s="50"/>
      <c r="P2612" s="17"/>
    </row>
    <row r="2613" spans="6:16">
      <c r="F2613" s="13"/>
      <c r="G2613" s="50"/>
      <c r="I2613" s="17"/>
      <c r="K2613" s="50"/>
      <c r="P2613" s="17"/>
    </row>
    <row r="2614" spans="6:16">
      <c r="F2614" s="13"/>
      <c r="G2614" s="50"/>
      <c r="I2614" s="17"/>
      <c r="K2614" s="50"/>
      <c r="P2614" s="17"/>
    </row>
    <row r="2615" spans="6:16">
      <c r="F2615" s="13"/>
      <c r="G2615" s="50"/>
      <c r="I2615" s="17"/>
      <c r="K2615" s="50"/>
      <c r="P2615" s="17"/>
    </row>
    <row r="2616" spans="6:16">
      <c r="F2616" s="13"/>
      <c r="G2616" s="50"/>
      <c r="I2616" s="17"/>
      <c r="K2616" s="50"/>
      <c r="P2616" s="17"/>
    </row>
    <row r="2617" spans="6:16">
      <c r="F2617" s="13"/>
      <c r="G2617" s="50"/>
      <c r="I2617" s="17"/>
      <c r="K2617" s="50"/>
      <c r="P2617" s="17"/>
    </row>
    <row r="2618" spans="6:16">
      <c r="F2618" s="13"/>
      <c r="G2618" s="50"/>
      <c r="I2618" s="17"/>
      <c r="K2618" s="50"/>
      <c r="P2618" s="17"/>
    </row>
    <row r="2619" spans="6:16">
      <c r="F2619" s="13"/>
      <c r="G2619" s="50"/>
      <c r="I2619" s="17"/>
      <c r="K2619" s="50"/>
      <c r="P2619" s="17"/>
    </row>
    <row r="2620" spans="6:16">
      <c r="F2620" s="13"/>
      <c r="G2620" s="50"/>
      <c r="I2620" s="17"/>
      <c r="K2620" s="50"/>
      <c r="P2620" s="17"/>
    </row>
    <row r="2621" spans="6:16">
      <c r="F2621" s="13"/>
      <c r="G2621" s="50"/>
      <c r="I2621" s="17"/>
      <c r="K2621" s="50"/>
      <c r="P2621" s="17"/>
    </row>
    <row r="2622" spans="6:16">
      <c r="F2622" s="13"/>
      <c r="G2622" s="50"/>
      <c r="I2622" s="17"/>
      <c r="K2622" s="50"/>
      <c r="P2622" s="17"/>
    </row>
    <row r="2623" spans="6:16">
      <c r="F2623" s="13"/>
      <c r="G2623" s="50"/>
      <c r="I2623" s="17"/>
      <c r="K2623" s="50"/>
      <c r="P2623" s="17"/>
    </row>
    <row r="2624" spans="6:16">
      <c r="F2624" s="13"/>
      <c r="G2624" s="50"/>
      <c r="I2624" s="17"/>
      <c r="K2624" s="50"/>
      <c r="P2624" s="17"/>
    </row>
    <row r="2625" spans="6:16">
      <c r="F2625" s="13"/>
      <c r="G2625" s="50"/>
      <c r="I2625" s="17"/>
      <c r="K2625" s="50"/>
      <c r="P2625" s="17"/>
    </row>
    <row r="2626" spans="6:16">
      <c r="F2626" s="13"/>
      <c r="G2626" s="50"/>
      <c r="I2626" s="17"/>
      <c r="K2626" s="50"/>
      <c r="P2626" s="17"/>
    </row>
    <row r="2627" spans="6:16">
      <c r="F2627" s="13"/>
      <c r="G2627" s="50"/>
      <c r="I2627" s="17"/>
      <c r="K2627" s="50"/>
      <c r="P2627" s="17"/>
    </row>
    <row r="2628" spans="6:16">
      <c r="F2628" s="13"/>
      <c r="G2628" s="50"/>
      <c r="I2628" s="17"/>
      <c r="K2628" s="50"/>
      <c r="P2628" s="17"/>
    </row>
    <row r="2629" spans="6:16">
      <c r="F2629" s="13"/>
      <c r="G2629" s="50"/>
      <c r="I2629" s="17"/>
      <c r="K2629" s="50"/>
      <c r="P2629" s="17"/>
    </row>
    <row r="2630" spans="6:16">
      <c r="F2630" s="13"/>
      <c r="G2630" s="50"/>
      <c r="I2630" s="17"/>
      <c r="K2630" s="50"/>
      <c r="P2630" s="17"/>
    </row>
    <row r="2631" spans="6:16">
      <c r="F2631" s="13"/>
      <c r="G2631" s="50"/>
      <c r="I2631" s="17"/>
      <c r="K2631" s="50"/>
      <c r="P2631" s="17"/>
    </row>
    <row r="2632" spans="6:16">
      <c r="F2632" s="13"/>
      <c r="G2632" s="50"/>
      <c r="I2632" s="17"/>
      <c r="K2632" s="50"/>
      <c r="P2632" s="17"/>
    </row>
    <row r="2633" spans="6:16">
      <c r="F2633" s="13"/>
      <c r="G2633" s="50"/>
      <c r="I2633" s="17"/>
      <c r="K2633" s="50"/>
      <c r="P2633" s="17"/>
    </row>
    <row r="2634" spans="6:16">
      <c r="F2634" s="13"/>
      <c r="G2634" s="50"/>
      <c r="I2634" s="17"/>
      <c r="K2634" s="50"/>
      <c r="P2634" s="17"/>
    </row>
    <row r="2635" spans="6:16">
      <c r="F2635" s="13"/>
      <c r="G2635" s="50"/>
      <c r="I2635" s="17"/>
      <c r="K2635" s="50"/>
      <c r="P2635" s="17"/>
    </row>
    <row r="2636" spans="6:16">
      <c r="F2636" s="13"/>
      <c r="G2636" s="50"/>
      <c r="I2636" s="17"/>
      <c r="K2636" s="50"/>
      <c r="P2636" s="17"/>
    </row>
    <row r="2637" spans="6:16">
      <c r="F2637" s="13"/>
      <c r="G2637" s="50"/>
      <c r="I2637" s="17"/>
      <c r="K2637" s="50"/>
      <c r="P2637" s="17"/>
    </row>
    <row r="2638" spans="6:16">
      <c r="F2638" s="13"/>
      <c r="G2638" s="50"/>
      <c r="I2638" s="17"/>
      <c r="K2638" s="50"/>
      <c r="P2638" s="17"/>
    </row>
    <row r="2639" spans="6:16">
      <c r="F2639" s="13"/>
      <c r="G2639" s="50"/>
      <c r="I2639" s="17"/>
      <c r="K2639" s="50"/>
      <c r="P2639" s="17"/>
    </row>
    <row r="2640" spans="6:16">
      <c r="F2640" s="13"/>
      <c r="G2640" s="50"/>
      <c r="I2640" s="17"/>
      <c r="K2640" s="50"/>
      <c r="P2640" s="17"/>
    </row>
    <row r="2641" spans="6:16">
      <c r="F2641" s="13"/>
      <c r="G2641" s="50"/>
      <c r="I2641" s="17"/>
      <c r="K2641" s="50"/>
      <c r="P2641" s="17"/>
    </row>
    <row r="2642" spans="6:16">
      <c r="F2642" s="13"/>
      <c r="G2642" s="50"/>
      <c r="I2642" s="17"/>
      <c r="K2642" s="50"/>
      <c r="P2642" s="17"/>
    </row>
    <row r="2643" spans="6:16">
      <c r="F2643" s="13"/>
      <c r="G2643" s="50"/>
      <c r="I2643" s="17"/>
      <c r="K2643" s="50"/>
      <c r="P2643" s="17"/>
    </row>
    <row r="2644" spans="6:16">
      <c r="F2644" s="13"/>
      <c r="G2644" s="50"/>
      <c r="I2644" s="17"/>
      <c r="K2644" s="50"/>
      <c r="P2644" s="17"/>
    </row>
    <row r="2645" spans="6:16">
      <c r="F2645" s="13"/>
      <c r="G2645" s="50"/>
      <c r="I2645" s="17"/>
      <c r="K2645" s="50"/>
      <c r="P2645" s="17"/>
    </row>
    <row r="2646" spans="6:16">
      <c r="F2646" s="13"/>
      <c r="G2646" s="50"/>
      <c r="I2646" s="17"/>
      <c r="K2646" s="50"/>
      <c r="P2646" s="17"/>
    </row>
    <row r="2647" spans="6:16">
      <c r="F2647" s="13"/>
      <c r="G2647" s="50"/>
      <c r="I2647" s="17"/>
      <c r="K2647" s="50"/>
      <c r="P2647" s="17"/>
    </row>
    <row r="2648" spans="6:16">
      <c r="F2648" s="13"/>
      <c r="G2648" s="50"/>
      <c r="I2648" s="17"/>
      <c r="K2648" s="50"/>
      <c r="P2648" s="17"/>
    </row>
    <row r="2649" spans="6:16">
      <c r="F2649" s="13"/>
      <c r="G2649" s="50"/>
      <c r="I2649" s="17"/>
      <c r="K2649" s="50"/>
      <c r="P2649" s="17"/>
    </row>
    <row r="2650" spans="6:16">
      <c r="F2650" s="13"/>
      <c r="G2650" s="50"/>
      <c r="I2650" s="17"/>
      <c r="K2650" s="50"/>
      <c r="P2650" s="17"/>
    </row>
    <row r="2651" spans="6:16">
      <c r="F2651" s="13"/>
      <c r="G2651" s="50"/>
      <c r="I2651" s="17"/>
      <c r="K2651" s="50"/>
      <c r="P2651" s="17"/>
    </row>
    <row r="2652" spans="6:16">
      <c r="F2652" s="13"/>
      <c r="G2652" s="50"/>
      <c r="I2652" s="17"/>
      <c r="K2652" s="50"/>
      <c r="P2652" s="17"/>
    </row>
    <row r="2653" spans="6:16">
      <c r="F2653" s="13"/>
      <c r="G2653" s="50"/>
      <c r="I2653" s="17"/>
      <c r="K2653" s="50"/>
      <c r="P2653" s="17"/>
    </row>
    <row r="2654" spans="6:16">
      <c r="F2654" s="13"/>
      <c r="G2654" s="50"/>
      <c r="I2654" s="17"/>
      <c r="K2654" s="50"/>
      <c r="P2654" s="17"/>
    </row>
    <row r="2655" spans="6:16">
      <c r="F2655" s="13"/>
      <c r="G2655" s="50"/>
      <c r="I2655" s="17"/>
      <c r="K2655" s="50"/>
      <c r="P2655" s="17"/>
    </row>
    <row r="2656" spans="6:16">
      <c r="F2656" s="13"/>
      <c r="G2656" s="50"/>
      <c r="I2656" s="17"/>
      <c r="K2656" s="50"/>
      <c r="P2656" s="17"/>
    </row>
    <row r="2657" spans="6:16">
      <c r="F2657" s="13"/>
      <c r="G2657" s="50"/>
      <c r="I2657" s="17"/>
      <c r="K2657" s="50"/>
      <c r="P2657" s="17"/>
    </row>
    <row r="2658" spans="6:16">
      <c r="F2658" s="13"/>
      <c r="G2658" s="50"/>
      <c r="I2658" s="17"/>
      <c r="K2658" s="50"/>
      <c r="P2658" s="17"/>
    </row>
    <row r="2659" spans="6:16">
      <c r="F2659" s="13"/>
      <c r="G2659" s="50"/>
      <c r="I2659" s="17"/>
      <c r="K2659" s="50"/>
      <c r="P2659" s="17"/>
    </row>
    <row r="2660" spans="6:16">
      <c r="F2660" s="13"/>
      <c r="G2660" s="50"/>
      <c r="I2660" s="17"/>
      <c r="K2660" s="50"/>
      <c r="P2660" s="17"/>
    </row>
    <row r="2661" spans="6:16">
      <c r="F2661" s="13"/>
      <c r="G2661" s="50"/>
      <c r="I2661" s="17"/>
      <c r="K2661" s="50"/>
      <c r="P2661" s="17"/>
    </row>
    <row r="2662" spans="6:16">
      <c r="F2662" s="13"/>
      <c r="G2662" s="50"/>
      <c r="I2662" s="17"/>
      <c r="K2662" s="50"/>
      <c r="P2662" s="17"/>
    </row>
    <row r="2663" spans="6:16">
      <c r="F2663" s="13"/>
      <c r="G2663" s="50"/>
      <c r="I2663" s="17"/>
      <c r="K2663" s="50"/>
      <c r="P2663" s="17"/>
    </row>
    <row r="2664" spans="6:16">
      <c r="F2664" s="13"/>
      <c r="G2664" s="50"/>
      <c r="I2664" s="17"/>
      <c r="K2664" s="50"/>
      <c r="P2664" s="17"/>
    </row>
    <row r="2665" spans="6:16">
      <c r="F2665" s="13"/>
      <c r="G2665" s="50"/>
      <c r="I2665" s="17"/>
      <c r="K2665" s="50"/>
      <c r="P2665" s="17"/>
    </row>
    <row r="2666" spans="6:16">
      <c r="F2666" s="13"/>
      <c r="G2666" s="50"/>
      <c r="I2666" s="17"/>
      <c r="K2666" s="50"/>
      <c r="P2666" s="17"/>
    </row>
    <row r="2667" spans="6:16">
      <c r="F2667" s="13"/>
      <c r="G2667" s="50"/>
      <c r="I2667" s="17"/>
      <c r="K2667" s="50"/>
      <c r="P2667" s="17"/>
    </row>
    <row r="2668" spans="6:16">
      <c r="F2668" s="13"/>
      <c r="G2668" s="50"/>
      <c r="I2668" s="17"/>
      <c r="K2668" s="50"/>
      <c r="P2668" s="17"/>
    </row>
    <row r="2669" spans="6:16">
      <c r="F2669" s="13"/>
      <c r="G2669" s="50"/>
      <c r="I2669" s="17"/>
      <c r="K2669" s="50"/>
      <c r="P2669" s="17"/>
    </row>
    <row r="2670" spans="6:16">
      <c r="F2670" s="13"/>
      <c r="G2670" s="50"/>
      <c r="I2670" s="17"/>
      <c r="K2670" s="50"/>
      <c r="P2670" s="17"/>
    </row>
    <row r="2671" spans="6:16">
      <c r="F2671" s="13"/>
      <c r="G2671" s="50"/>
      <c r="I2671" s="17"/>
      <c r="K2671" s="50"/>
      <c r="P2671" s="17"/>
    </row>
    <row r="2672" spans="6:16">
      <c r="F2672" s="13"/>
      <c r="G2672" s="50"/>
      <c r="I2672" s="17"/>
      <c r="K2672" s="50"/>
      <c r="P2672" s="17"/>
    </row>
    <row r="2673" spans="6:16">
      <c r="F2673" s="13"/>
      <c r="G2673" s="50"/>
      <c r="I2673" s="17"/>
      <c r="K2673" s="50"/>
      <c r="P2673" s="17"/>
    </row>
    <row r="2674" spans="6:16">
      <c r="F2674" s="13"/>
      <c r="G2674" s="50"/>
      <c r="I2674" s="17"/>
      <c r="K2674" s="50"/>
      <c r="P2674" s="17"/>
    </row>
    <row r="2675" spans="6:16">
      <c r="F2675" s="13"/>
      <c r="G2675" s="50"/>
      <c r="I2675" s="17"/>
      <c r="K2675" s="50"/>
      <c r="P2675" s="17"/>
    </row>
    <row r="2676" spans="6:16">
      <c r="F2676" s="13"/>
      <c r="G2676" s="50"/>
      <c r="I2676" s="17"/>
      <c r="K2676" s="50"/>
      <c r="P2676" s="17"/>
    </row>
    <row r="2677" spans="6:16">
      <c r="F2677" s="13"/>
      <c r="G2677" s="50"/>
      <c r="I2677" s="17"/>
      <c r="K2677" s="50"/>
      <c r="P2677" s="17"/>
    </row>
    <row r="2678" spans="6:16">
      <c r="F2678" s="13"/>
      <c r="G2678" s="50"/>
      <c r="I2678" s="17"/>
      <c r="K2678" s="50"/>
      <c r="P2678" s="17"/>
    </row>
    <row r="2679" spans="6:16">
      <c r="F2679" s="13"/>
      <c r="G2679" s="50"/>
      <c r="I2679" s="17"/>
      <c r="K2679" s="50"/>
      <c r="P2679" s="17"/>
    </row>
    <row r="2680" spans="6:16">
      <c r="F2680" s="13"/>
      <c r="G2680" s="50"/>
      <c r="I2680" s="17"/>
      <c r="K2680" s="50"/>
      <c r="P2680" s="17"/>
    </row>
    <row r="2681" spans="6:16">
      <c r="F2681" s="13"/>
      <c r="G2681" s="50"/>
      <c r="I2681" s="17"/>
      <c r="K2681" s="50"/>
      <c r="P2681" s="17"/>
    </row>
    <row r="2682" spans="6:16">
      <c r="F2682" s="13"/>
      <c r="G2682" s="50"/>
      <c r="I2682" s="17"/>
      <c r="K2682" s="50"/>
      <c r="P2682" s="17"/>
    </row>
    <row r="2683" spans="6:16">
      <c r="F2683" s="13"/>
      <c r="G2683" s="50"/>
      <c r="I2683" s="17"/>
      <c r="K2683" s="50"/>
      <c r="P2683" s="17"/>
    </row>
    <row r="2684" spans="6:16">
      <c r="F2684" s="13"/>
      <c r="G2684" s="50"/>
      <c r="I2684" s="17"/>
      <c r="K2684" s="50"/>
      <c r="P2684" s="17"/>
    </row>
    <row r="2685" spans="6:16">
      <c r="F2685" s="13"/>
      <c r="G2685" s="50"/>
      <c r="I2685" s="17"/>
      <c r="K2685" s="50"/>
      <c r="P2685" s="17"/>
    </row>
    <row r="2686" spans="6:16">
      <c r="F2686" s="13"/>
      <c r="G2686" s="50"/>
      <c r="I2686" s="17"/>
      <c r="K2686" s="50"/>
      <c r="P2686" s="17"/>
    </row>
    <row r="2687" spans="6:16">
      <c r="F2687" s="13"/>
      <c r="G2687" s="50"/>
      <c r="I2687" s="17"/>
      <c r="K2687" s="50"/>
      <c r="P2687" s="17"/>
    </row>
    <row r="2688" spans="6:16">
      <c r="F2688" s="13"/>
      <c r="G2688" s="50"/>
      <c r="I2688" s="17"/>
      <c r="K2688" s="50"/>
      <c r="P2688" s="17"/>
    </row>
    <row r="2689" spans="6:16">
      <c r="F2689" s="13"/>
      <c r="G2689" s="50"/>
      <c r="I2689" s="17"/>
      <c r="K2689" s="50"/>
      <c r="P2689" s="17"/>
    </row>
    <row r="2690" spans="6:16">
      <c r="F2690" s="13"/>
      <c r="G2690" s="50"/>
      <c r="I2690" s="17"/>
      <c r="K2690" s="50"/>
      <c r="P2690" s="17"/>
    </row>
    <row r="2691" spans="6:16">
      <c r="F2691" s="13"/>
      <c r="G2691" s="50"/>
      <c r="I2691" s="17"/>
      <c r="K2691" s="50"/>
      <c r="P2691" s="17"/>
    </row>
    <row r="2692" spans="6:16">
      <c r="F2692" s="13"/>
      <c r="G2692" s="50"/>
      <c r="I2692" s="17"/>
      <c r="K2692" s="50"/>
      <c r="P2692" s="17"/>
    </row>
    <row r="2693" spans="6:16">
      <c r="F2693" s="13"/>
      <c r="G2693" s="50"/>
      <c r="I2693" s="17"/>
      <c r="K2693" s="50"/>
      <c r="P2693" s="17"/>
    </row>
    <row r="2694" spans="6:16">
      <c r="F2694" s="13"/>
      <c r="G2694" s="50"/>
      <c r="I2694" s="17"/>
      <c r="K2694" s="50"/>
      <c r="P2694" s="17"/>
    </row>
    <row r="2695" spans="6:16">
      <c r="F2695" s="13"/>
      <c r="G2695" s="50"/>
      <c r="I2695" s="17"/>
      <c r="K2695" s="50"/>
      <c r="P2695" s="17"/>
    </row>
    <row r="2696" spans="6:16">
      <c r="F2696" s="13"/>
      <c r="G2696" s="50"/>
      <c r="I2696" s="17"/>
      <c r="K2696" s="50"/>
      <c r="P2696" s="17"/>
    </row>
    <row r="2697" spans="6:16">
      <c r="F2697" s="13"/>
      <c r="G2697" s="50"/>
      <c r="I2697" s="17"/>
      <c r="K2697" s="50"/>
      <c r="P2697" s="17"/>
    </row>
    <row r="2698" spans="6:16">
      <c r="F2698" s="13"/>
      <c r="G2698" s="50"/>
      <c r="I2698" s="17"/>
      <c r="K2698" s="50"/>
      <c r="P2698" s="17"/>
    </row>
    <row r="2699" spans="6:16">
      <c r="F2699" s="13"/>
      <c r="G2699" s="50"/>
      <c r="I2699" s="17"/>
      <c r="K2699" s="50"/>
      <c r="P2699" s="17"/>
    </row>
    <row r="2700" spans="6:16">
      <c r="F2700" s="13"/>
      <c r="G2700" s="50"/>
      <c r="I2700" s="17"/>
      <c r="K2700" s="50"/>
      <c r="P2700" s="17"/>
    </row>
    <row r="2701" spans="6:16">
      <c r="F2701" s="13"/>
      <c r="G2701" s="50"/>
      <c r="I2701" s="17"/>
      <c r="K2701" s="50"/>
      <c r="P2701" s="17"/>
    </row>
    <row r="2702" spans="6:16">
      <c r="F2702" s="13"/>
      <c r="G2702" s="50"/>
      <c r="I2702" s="17"/>
      <c r="K2702" s="50"/>
      <c r="P2702" s="17"/>
    </row>
    <row r="2703" spans="6:16">
      <c r="F2703" s="13"/>
      <c r="G2703" s="50"/>
      <c r="I2703" s="17"/>
      <c r="K2703" s="50"/>
      <c r="P2703" s="17"/>
    </row>
    <row r="2704" spans="6:16">
      <c r="F2704" s="13"/>
      <c r="G2704" s="50"/>
      <c r="I2704" s="17"/>
      <c r="K2704" s="50"/>
      <c r="P2704" s="17"/>
    </row>
    <row r="2705" spans="6:16">
      <c r="F2705" s="13"/>
      <c r="G2705" s="50"/>
      <c r="I2705" s="17"/>
      <c r="K2705" s="50"/>
      <c r="P2705" s="17"/>
    </row>
    <row r="2706" spans="6:16">
      <c r="F2706" s="13"/>
      <c r="G2706" s="50"/>
      <c r="I2706" s="17"/>
      <c r="K2706" s="50"/>
      <c r="P2706" s="17"/>
    </row>
    <row r="2707" spans="6:16">
      <c r="F2707" s="13"/>
      <c r="G2707" s="50"/>
      <c r="I2707" s="17"/>
      <c r="K2707" s="50"/>
      <c r="P2707" s="17"/>
    </row>
    <row r="2708" spans="6:16">
      <c r="F2708" s="13"/>
      <c r="G2708" s="50"/>
      <c r="I2708" s="17"/>
      <c r="K2708" s="50"/>
      <c r="P2708" s="17"/>
    </row>
    <row r="2709" spans="6:16">
      <c r="F2709" s="13"/>
      <c r="G2709" s="50"/>
      <c r="I2709" s="17"/>
      <c r="K2709" s="50"/>
      <c r="P2709" s="17"/>
    </row>
    <row r="2710" spans="6:16">
      <c r="F2710" s="13"/>
      <c r="G2710" s="50"/>
      <c r="I2710" s="17"/>
      <c r="K2710" s="50"/>
      <c r="P2710" s="17"/>
    </row>
    <row r="2711" spans="6:16">
      <c r="F2711" s="13"/>
      <c r="G2711" s="50"/>
      <c r="I2711" s="17"/>
      <c r="K2711" s="50"/>
      <c r="P2711" s="17"/>
    </row>
    <row r="2712" spans="6:16">
      <c r="F2712" s="13"/>
      <c r="G2712" s="50"/>
      <c r="I2712" s="17"/>
      <c r="K2712" s="50"/>
      <c r="P2712" s="17"/>
    </row>
    <row r="2713" spans="6:16">
      <c r="F2713" s="13"/>
      <c r="G2713" s="50"/>
      <c r="I2713" s="17"/>
      <c r="K2713" s="50"/>
      <c r="P2713" s="17"/>
    </row>
    <row r="2714" spans="6:16">
      <c r="F2714" s="13"/>
      <c r="G2714" s="50"/>
      <c r="I2714" s="17"/>
      <c r="K2714" s="50"/>
      <c r="P2714" s="17"/>
    </row>
    <row r="2715" spans="6:16">
      <c r="F2715" s="13"/>
      <c r="G2715" s="50"/>
      <c r="I2715" s="17"/>
      <c r="K2715" s="50"/>
      <c r="P2715" s="17"/>
    </row>
    <row r="2716" spans="6:16">
      <c r="F2716" s="13"/>
      <c r="G2716" s="50"/>
      <c r="I2716" s="17"/>
      <c r="K2716" s="50"/>
      <c r="P2716" s="17"/>
    </row>
    <row r="2717" spans="6:16">
      <c r="F2717" s="13"/>
      <c r="G2717" s="50"/>
      <c r="I2717" s="17"/>
      <c r="K2717" s="50"/>
      <c r="P2717" s="17"/>
    </row>
    <row r="2718" spans="6:16">
      <c r="F2718" s="13"/>
      <c r="G2718" s="50"/>
      <c r="I2718" s="17"/>
      <c r="K2718" s="50"/>
      <c r="P2718" s="17"/>
    </row>
    <row r="2719" spans="6:16">
      <c r="F2719" s="13"/>
      <c r="G2719" s="50"/>
      <c r="I2719" s="17"/>
      <c r="K2719" s="50"/>
      <c r="P2719" s="17"/>
    </row>
    <row r="2720" spans="6:16">
      <c r="F2720" s="13"/>
      <c r="G2720" s="50"/>
      <c r="I2720" s="17"/>
      <c r="K2720" s="50"/>
      <c r="P2720" s="17"/>
    </row>
    <row r="2721" spans="6:16">
      <c r="F2721" s="13"/>
      <c r="G2721" s="50"/>
      <c r="I2721" s="17"/>
      <c r="K2721" s="50"/>
      <c r="P2721" s="17"/>
    </row>
    <row r="2722" spans="6:16">
      <c r="F2722" s="13"/>
      <c r="G2722" s="50"/>
      <c r="I2722" s="17"/>
      <c r="K2722" s="50"/>
      <c r="P2722" s="17"/>
    </row>
    <row r="2723" spans="6:16">
      <c r="F2723" s="13"/>
      <c r="G2723" s="50"/>
      <c r="I2723" s="17"/>
      <c r="K2723" s="50"/>
      <c r="P2723" s="17"/>
    </row>
    <row r="2724" spans="6:16">
      <c r="F2724" s="13"/>
      <c r="G2724" s="50"/>
      <c r="I2724" s="17"/>
      <c r="K2724" s="50"/>
      <c r="P2724" s="17"/>
    </row>
    <row r="2725" spans="6:16">
      <c r="F2725" s="13"/>
      <c r="G2725" s="50"/>
      <c r="I2725" s="17"/>
      <c r="K2725" s="50"/>
      <c r="P2725" s="17"/>
    </row>
    <row r="2726" spans="6:16">
      <c r="F2726" s="13"/>
      <c r="G2726" s="50"/>
      <c r="I2726" s="17"/>
      <c r="K2726" s="50"/>
      <c r="P2726" s="17"/>
    </row>
    <row r="2727" spans="6:16">
      <c r="F2727" s="13"/>
      <c r="G2727" s="50"/>
      <c r="I2727" s="17"/>
      <c r="K2727" s="50"/>
      <c r="P2727" s="17"/>
    </row>
    <row r="2728" spans="6:16">
      <c r="F2728" s="13"/>
      <c r="G2728" s="50"/>
      <c r="I2728" s="17"/>
      <c r="K2728" s="50"/>
      <c r="P2728" s="17"/>
    </row>
    <row r="2729" spans="6:16">
      <c r="F2729" s="13"/>
      <c r="G2729" s="50"/>
      <c r="I2729" s="17"/>
      <c r="K2729" s="50"/>
      <c r="P2729" s="17"/>
    </row>
    <row r="2730" spans="6:16">
      <c r="F2730" s="13"/>
      <c r="G2730" s="50"/>
      <c r="I2730" s="17"/>
      <c r="K2730" s="50"/>
      <c r="P2730" s="17"/>
    </row>
    <row r="2731" spans="6:16">
      <c r="F2731" s="13"/>
      <c r="G2731" s="50"/>
      <c r="I2731" s="17"/>
      <c r="K2731" s="50"/>
      <c r="P2731" s="17"/>
    </row>
    <row r="2732" spans="6:16">
      <c r="F2732" s="13"/>
      <c r="G2732" s="50"/>
      <c r="I2732" s="17"/>
      <c r="K2732" s="50"/>
      <c r="P2732" s="17"/>
    </row>
    <row r="2733" spans="6:16">
      <c r="F2733" s="13"/>
      <c r="G2733" s="50"/>
      <c r="I2733" s="17"/>
      <c r="K2733" s="50"/>
      <c r="P2733" s="17"/>
    </row>
    <row r="2734" spans="6:16">
      <c r="F2734" s="13"/>
      <c r="G2734" s="50"/>
      <c r="I2734" s="17"/>
      <c r="K2734" s="50"/>
      <c r="P2734" s="17"/>
    </row>
    <row r="2735" spans="6:16">
      <c r="F2735" s="13"/>
      <c r="G2735" s="50"/>
      <c r="I2735" s="17"/>
      <c r="K2735" s="50"/>
      <c r="P2735" s="17"/>
    </row>
    <row r="2736" spans="6:16">
      <c r="F2736" s="13"/>
      <c r="G2736" s="50"/>
      <c r="I2736" s="17"/>
      <c r="K2736" s="50"/>
      <c r="P2736" s="17"/>
    </row>
    <row r="2737" spans="6:16">
      <c r="F2737" s="13"/>
      <c r="G2737" s="50"/>
      <c r="I2737" s="17"/>
      <c r="K2737" s="50"/>
      <c r="P2737" s="17"/>
    </row>
    <row r="2738" spans="6:16">
      <c r="F2738" s="13"/>
      <c r="G2738" s="50"/>
      <c r="I2738" s="17"/>
      <c r="K2738" s="50"/>
      <c r="P2738" s="17"/>
    </row>
    <row r="2739" spans="6:16">
      <c r="F2739" s="13"/>
      <c r="G2739" s="50"/>
      <c r="I2739" s="17"/>
      <c r="K2739" s="50"/>
      <c r="P2739" s="17"/>
    </row>
    <row r="2740" spans="6:16">
      <c r="F2740" s="13"/>
      <c r="G2740" s="50"/>
      <c r="I2740" s="17"/>
      <c r="K2740" s="50"/>
      <c r="P2740" s="17"/>
    </row>
    <row r="2741" spans="6:16">
      <c r="F2741" s="13"/>
      <c r="G2741" s="50"/>
      <c r="I2741" s="17"/>
      <c r="K2741" s="50"/>
      <c r="P2741" s="17"/>
    </row>
    <row r="2742" spans="6:16">
      <c r="F2742" s="13"/>
      <c r="G2742" s="50"/>
      <c r="I2742" s="17"/>
      <c r="K2742" s="50"/>
      <c r="P2742" s="17"/>
    </row>
    <row r="2743" spans="6:16">
      <c r="F2743" s="13"/>
      <c r="G2743" s="50"/>
      <c r="I2743" s="17"/>
      <c r="K2743" s="50"/>
      <c r="P2743" s="17"/>
    </row>
    <row r="2744" spans="6:16">
      <c r="F2744" s="13"/>
      <c r="G2744" s="50"/>
      <c r="I2744" s="17"/>
      <c r="K2744" s="50"/>
      <c r="P2744" s="17"/>
    </row>
    <row r="2745" spans="6:16">
      <c r="F2745" s="13"/>
      <c r="G2745" s="50"/>
      <c r="I2745" s="17"/>
      <c r="K2745" s="50"/>
      <c r="P2745" s="17"/>
    </row>
    <row r="2746" spans="6:16">
      <c r="F2746" s="13"/>
      <c r="G2746" s="50"/>
      <c r="I2746" s="17"/>
      <c r="K2746" s="50"/>
      <c r="P2746" s="17"/>
    </row>
    <row r="2747" spans="6:16">
      <c r="F2747" s="13"/>
      <c r="G2747" s="50"/>
      <c r="I2747" s="17"/>
      <c r="K2747" s="50"/>
      <c r="P2747" s="17"/>
    </row>
    <row r="2748" spans="6:16">
      <c r="F2748" s="13"/>
      <c r="G2748" s="50"/>
      <c r="I2748" s="17"/>
      <c r="K2748" s="50"/>
      <c r="P2748" s="17"/>
    </row>
    <row r="2749" spans="6:16">
      <c r="F2749" s="13"/>
      <c r="G2749" s="50"/>
      <c r="I2749" s="17"/>
      <c r="K2749" s="50"/>
      <c r="P2749" s="17"/>
    </row>
    <row r="2750" spans="6:16">
      <c r="F2750" s="13"/>
      <c r="G2750" s="50"/>
      <c r="I2750" s="17"/>
      <c r="K2750" s="50"/>
      <c r="P2750" s="17"/>
    </row>
    <row r="2751" spans="6:16">
      <c r="F2751" s="13"/>
      <c r="G2751" s="50"/>
      <c r="I2751" s="17"/>
      <c r="K2751" s="50"/>
      <c r="P2751" s="17"/>
    </row>
    <row r="2752" spans="6:16">
      <c r="F2752" s="13"/>
      <c r="G2752" s="50"/>
      <c r="I2752" s="17"/>
      <c r="K2752" s="50"/>
      <c r="P2752" s="17"/>
    </row>
    <row r="2753" spans="6:16">
      <c r="F2753" s="13"/>
      <c r="G2753" s="50"/>
      <c r="I2753" s="17"/>
      <c r="K2753" s="50"/>
      <c r="P2753" s="17"/>
    </row>
    <row r="2754" spans="6:16">
      <c r="F2754" s="13"/>
      <c r="G2754" s="50"/>
      <c r="I2754" s="17"/>
      <c r="K2754" s="50"/>
      <c r="P2754" s="17"/>
    </row>
    <row r="2755" spans="6:16">
      <c r="F2755" s="13"/>
      <c r="G2755" s="50"/>
      <c r="I2755" s="17"/>
      <c r="K2755" s="50"/>
      <c r="P2755" s="17"/>
    </row>
    <row r="2756" spans="6:16">
      <c r="F2756" s="13"/>
      <c r="G2756" s="50"/>
      <c r="I2756" s="17"/>
      <c r="K2756" s="50"/>
      <c r="P2756" s="17"/>
    </row>
    <row r="2757" spans="6:16">
      <c r="F2757" s="13"/>
      <c r="G2757" s="50"/>
      <c r="I2757" s="17"/>
      <c r="K2757" s="50"/>
      <c r="P2757" s="17"/>
    </row>
    <row r="2758" spans="6:16">
      <c r="F2758" s="13"/>
      <c r="G2758" s="50"/>
      <c r="I2758" s="17"/>
      <c r="K2758" s="50"/>
      <c r="P2758" s="17"/>
    </row>
    <row r="2759" spans="6:16">
      <c r="F2759" s="13"/>
      <c r="G2759" s="50"/>
      <c r="I2759" s="17"/>
      <c r="K2759" s="50"/>
      <c r="P2759" s="17"/>
    </row>
    <row r="2760" spans="6:16">
      <c r="F2760" s="13"/>
      <c r="G2760" s="50"/>
      <c r="I2760" s="17"/>
      <c r="K2760" s="50"/>
      <c r="P2760" s="17"/>
    </row>
    <row r="2761" spans="6:16">
      <c r="F2761" s="13"/>
      <c r="G2761" s="50"/>
      <c r="I2761" s="17"/>
      <c r="K2761" s="50"/>
      <c r="P2761" s="17"/>
    </row>
    <row r="2762" spans="6:16">
      <c r="F2762" s="13"/>
      <c r="G2762" s="50"/>
      <c r="I2762" s="17"/>
      <c r="K2762" s="50"/>
      <c r="P2762" s="17"/>
    </row>
    <row r="2763" spans="6:16">
      <c r="F2763" s="13"/>
      <c r="G2763" s="50"/>
      <c r="I2763" s="17"/>
      <c r="K2763" s="50"/>
      <c r="P2763" s="17"/>
    </row>
    <row r="2764" spans="6:16">
      <c r="F2764" s="13"/>
      <c r="G2764" s="50"/>
      <c r="I2764" s="17"/>
      <c r="K2764" s="50"/>
      <c r="P2764" s="17"/>
    </row>
    <row r="2765" spans="6:16">
      <c r="F2765" s="13"/>
      <c r="G2765" s="50"/>
      <c r="I2765" s="17"/>
      <c r="K2765" s="50"/>
      <c r="P2765" s="17"/>
    </row>
    <row r="2766" spans="6:16">
      <c r="F2766" s="13"/>
      <c r="G2766" s="50"/>
      <c r="I2766" s="17"/>
      <c r="K2766" s="50"/>
      <c r="P2766" s="17"/>
    </row>
    <row r="2767" spans="6:16">
      <c r="F2767" s="13"/>
      <c r="G2767" s="50"/>
      <c r="I2767" s="17"/>
      <c r="K2767" s="50"/>
      <c r="P2767" s="17"/>
    </row>
    <row r="2768" spans="6:16">
      <c r="F2768" s="13"/>
      <c r="G2768" s="50"/>
      <c r="I2768" s="17"/>
      <c r="K2768" s="50"/>
      <c r="P2768" s="17"/>
    </row>
    <row r="2769" spans="6:16">
      <c r="F2769" s="13"/>
      <c r="G2769" s="50"/>
      <c r="I2769" s="17"/>
      <c r="K2769" s="50"/>
      <c r="P2769" s="17"/>
    </row>
    <row r="2770" spans="6:16">
      <c r="F2770" s="13"/>
      <c r="G2770" s="50"/>
      <c r="I2770" s="17"/>
      <c r="K2770" s="50"/>
      <c r="P2770" s="17"/>
    </row>
    <row r="2771" spans="6:16">
      <c r="F2771" s="13"/>
      <c r="G2771" s="50"/>
      <c r="I2771" s="17"/>
      <c r="K2771" s="50"/>
      <c r="P2771" s="17"/>
    </row>
    <row r="2772" spans="6:16">
      <c r="F2772" s="13"/>
      <c r="G2772" s="50"/>
      <c r="I2772" s="17"/>
      <c r="K2772" s="50"/>
      <c r="P2772" s="17"/>
    </row>
    <row r="2773" spans="6:16">
      <c r="F2773" s="13"/>
      <c r="G2773" s="50"/>
      <c r="I2773" s="17"/>
      <c r="K2773" s="50"/>
      <c r="P2773" s="17"/>
    </row>
    <row r="2774" spans="6:16">
      <c r="F2774" s="13"/>
      <c r="G2774" s="50"/>
      <c r="I2774" s="17"/>
      <c r="K2774" s="50"/>
      <c r="P2774" s="17"/>
    </row>
    <row r="2775" spans="6:16">
      <c r="F2775" s="13"/>
      <c r="G2775" s="50"/>
      <c r="I2775" s="17"/>
      <c r="K2775" s="50"/>
      <c r="P2775" s="17"/>
    </row>
    <row r="2776" spans="6:16">
      <c r="F2776" s="13"/>
      <c r="G2776" s="50"/>
      <c r="I2776" s="17"/>
      <c r="K2776" s="50"/>
      <c r="P2776" s="17"/>
    </row>
    <row r="2777" spans="6:16">
      <c r="F2777" s="13"/>
      <c r="G2777" s="50"/>
      <c r="I2777" s="17"/>
      <c r="K2777" s="50"/>
      <c r="P2777" s="17"/>
    </row>
    <row r="2778" spans="6:16">
      <c r="F2778" s="13"/>
      <c r="G2778" s="50"/>
      <c r="I2778" s="17"/>
      <c r="K2778" s="50"/>
      <c r="P2778" s="17"/>
    </row>
    <row r="2779" spans="6:16">
      <c r="F2779" s="13"/>
      <c r="G2779" s="50"/>
      <c r="I2779" s="17"/>
      <c r="K2779" s="50"/>
      <c r="P2779" s="17"/>
    </row>
    <row r="2780" spans="6:16">
      <c r="F2780" s="13"/>
      <c r="G2780" s="50"/>
      <c r="I2780" s="17"/>
      <c r="K2780" s="50"/>
      <c r="P2780" s="17"/>
    </row>
    <row r="2781" spans="6:16">
      <c r="F2781" s="13"/>
      <c r="G2781" s="50"/>
      <c r="I2781" s="17"/>
      <c r="K2781" s="50"/>
      <c r="P2781" s="17"/>
    </row>
    <row r="2782" spans="6:16">
      <c r="F2782" s="13"/>
      <c r="G2782" s="50"/>
      <c r="I2782" s="17"/>
      <c r="K2782" s="50"/>
      <c r="P2782" s="17"/>
    </row>
    <row r="2783" spans="6:16">
      <c r="F2783" s="13"/>
      <c r="G2783" s="50"/>
      <c r="I2783" s="17"/>
      <c r="K2783" s="50"/>
      <c r="P2783" s="17"/>
    </row>
    <row r="2784" spans="6:16">
      <c r="F2784" s="13"/>
      <c r="G2784" s="50"/>
      <c r="I2784" s="17"/>
      <c r="K2784" s="50"/>
      <c r="P2784" s="17"/>
    </row>
    <row r="2785" spans="6:16">
      <c r="F2785" s="13"/>
      <c r="G2785" s="50"/>
      <c r="I2785" s="17"/>
      <c r="K2785" s="50"/>
      <c r="P2785" s="17"/>
    </row>
    <row r="2786" spans="6:16">
      <c r="F2786" s="13"/>
      <c r="G2786" s="50"/>
      <c r="I2786" s="17"/>
      <c r="K2786" s="50"/>
      <c r="P2786" s="17"/>
    </row>
    <row r="2787" spans="6:16">
      <c r="F2787" s="13"/>
      <c r="G2787" s="50"/>
      <c r="I2787" s="17"/>
      <c r="K2787" s="50"/>
      <c r="P2787" s="17"/>
    </row>
    <row r="2788" spans="6:16">
      <c r="F2788" s="13"/>
      <c r="G2788" s="50"/>
      <c r="I2788" s="17"/>
      <c r="K2788" s="50"/>
      <c r="P2788" s="17"/>
    </row>
    <row r="2789" spans="6:16">
      <c r="F2789" s="13"/>
      <c r="G2789" s="50"/>
      <c r="I2789" s="17"/>
      <c r="K2789" s="50"/>
      <c r="P2789" s="17"/>
    </row>
    <row r="2790" spans="6:16">
      <c r="F2790" s="13"/>
      <c r="G2790" s="50"/>
      <c r="I2790" s="17"/>
      <c r="K2790" s="50"/>
      <c r="P2790" s="17"/>
    </row>
    <row r="2791" spans="6:16">
      <c r="F2791" s="13"/>
      <c r="G2791" s="50"/>
      <c r="I2791" s="17"/>
      <c r="K2791" s="50"/>
      <c r="P2791" s="17"/>
    </row>
    <row r="2792" spans="6:16">
      <c r="F2792" s="13"/>
      <c r="G2792" s="50"/>
      <c r="I2792" s="17"/>
      <c r="K2792" s="50"/>
      <c r="P2792" s="17"/>
    </row>
    <row r="2793" spans="6:16">
      <c r="F2793" s="13"/>
      <c r="G2793" s="50"/>
      <c r="I2793" s="17"/>
      <c r="K2793" s="50"/>
      <c r="P2793" s="17"/>
    </row>
    <row r="2794" spans="6:16">
      <c r="F2794" s="13"/>
      <c r="G2794" s="50"/>
      <c r="I2794" s="17"/>
      <c r="K2794" s="50"/>
      <c r="P2794" s="17"/>
    </row>
    <row r="2795" spans="6:16">
      <c r="F2795" s="13"/>
      <c r="G2795" s="50"/>
      <c r="I2795" s="17"/>
      <c r="K2795" s="50"/>
      <c r="P2795" s="17"/>
    </row>
    <row r="2796" spans="6:16">
      <c r="F2796" s="13"/>
      <c r="G2796" s="50"/>
      <c r="I2796" s="17"/>
      <c r="K2796" s="50"/>
      <c r="P2796" s="17"/>
    </row>
    <row r="2797" spans="6:16">
      <c r="F2797" s="13"/>
      <c r="G2797" s="50"/>
      <c r="I2797" s="17"/>
      <c r="K2797" s="50"/>
      <c r="P2797" s="17"/>
    </row>
    <row r="2798" spans="6:16">
      <c r="F2798" s="13"/>
      <c r="G2798" s="50"/>
      <c r="I2798" s="17"/>
      <c r="K2798" s="50"/>
      <c r="P2798" s="17"/>
    </row>
    <row r="2799" spans="6:16">
      <c r="F2799" s="13"/>
      <c r="G2799" s="50"/>
      <c r="I2799" s="17"/>
      <c r="K2799" s="50"/>
      <c r="P2799" s="17"/>
    </row>
    <row r="2800" spans="6:16">
      <c r="F2800" s="13"/>
      <c r="G2800" s="50"/>
      <c r="I2800" s="17"/>
      <c r="K2800" s="50"/>
      <c r="P2800" s="17"/>
    </row>
    <row r="2801" spans="6:16">
      <c r="F2801" s="13"/>
      <c r="G2801" s="50"/>
      <c r="I2801" s="17"/>
      <c r="K2801" s="50"/>
      <c r="P2801" s="17"/>
    </row>
    <row r="2802" spans="6:16">
      <c r="F2802" s="13"/>
      <c r="G2802" s="50"/>
      <c r="I2802" s="17"/>
      <c r="K2802" s="50"/>
      <c r="P2802" s="17"/>
    </row>
    <row r="2803" spans="6:16">
      <c r="F2803" s="13"/>
      <c r="G2803" s="50"/>
      <c r="I2803" s="17"/>
      <c r="K2803" s="50"/>
      <c r="P2803" s="17"/>
    </row>
    <row r="2804" spans="6:16">
      <c r="F2804" s="13"/>
      <c r="G2804" s="50"/>
      <c r="I2804" s="17"/>
      <c r="K2804" s="50"/>
      <c r="P2804" s="17"/>
    </row>
    <row r="2805" spans="6:16">
      <c r="F2805" s="13"/>
      <c r="G2805" s="50"/>
      <c r="I2805" s="17"/>
      <c r="K2805" s="50"/>
      <c r="P2805" s="17"/>
    </row>
    <row r="2806" spans="6:16">
      <c r="F2806" s="13"/>
      <c r="G2806" s="50"/>
      <c r="I2806" s="17"/>
      <c r="K2806" s="50"/>
      <c r="P2806" s="17"/>
    </row>
    <row r="2807" spans="6:16">
      <c r="F2807" s="13"/>
      <c r="G2807" s="50"/>
      <c r="I2807" s="17"/>
      <c r="K2807" s="50"/>
      <c r="P2807" s="17"/>
    </row>
    <row r="2808" spans="6:16">
      <c r="F2808" s="13"/>
      <c r="G2808" s="50"/>
      <c r="I2808" s="17"/>
      <c r="K2808" s="50"/>
      <c r="P2808" s="17"/>
    </row>
    <row r="2809" spans="6:16">
      <c r="F2809" s="13"/>
      <c r="G2809" s="50"/>
      <c r="I2809" s="17"/>
      <c r="K2809" s="50"/>
      <c r="P2809" s="17"/>
    </row>
    <row r="2810" spans="6:16">
      <c r="F2810" s="13"/>
      <c r="G2810" s="50"/>
      <c r="I2810" s="17"/>
      <c r="K2810" s="50"/>
      <c r="P2810" s="17"/>
    </row>
    <row r="2811" spans="6:16">
      <c r="F2811" s="13"/>
      <c r="G2811" s="50"/>
      <c r="I2811" s="17"/>
      <c r="K2811" s="50"/>
      <c r="P2811" s="17"/>
    </row>
    <row r="2812" spans="6:16">
      <c r="F2812" s="13"/>
      <c r="G2812" s="50"/>
      <c r="I2812" s="17"/>
      <c r="K2812" s="50"/>
      <c r="P2812" s="17"/>
    </row>
    <row r="2813" spans="6:16">
      <c r="F2813" s="13"/>
      <c r="G2813" s="50"/>
      <c r="I2813" s="17"/>
      <c r="K2813" s="50"/>
      <c r="P2813" s="17"/>
    </row>
    <row r="2814" spans="6:16">
      <c r="F2814" s="13"/>
      <c r="G2814" s="50"/>
      <c r="I2814" s="17"/>
      <c r="K2814" s="50"/>
      <c r="P2814" s="17"/>
    </row>
    <row r="2815" spans="6:16">
      <c r="F2815" s="13"/>
      <c r="G2815" s="50"/>
      <c r="I2815" s="17"/>
      <c r="K2815" s="50"/>
      <c r="P2815" s="17"/>
    </row>
    <row r="2816" spans="6:16">
      <c r="F2816" s="13"/>
      <c r="G2816" s="50"/>
      <c r="I2816" s="17"/>
      <c r="K2816" s="50"/>
      <c r="P2816" s="17"/>
    </row>
    <row r="2817" spans="6:16">
      <c r="F2817" s="13"/>
      <c r="G2817" s="50"/>
      <c r="I2817" s="17"/>
      <c r="K2817" s="50"/>
      <c r="P2817" s="17"/>
    </row>
    <row r="2818" spans="6:16">
      <c r="F2818" s="13"/>
      <c r="G2818" s="50"/>
      <c r="I2818" s="17"/>
      <c r="K2818" s="50"/>
      <c r="P2818" s="17"/>
    </row>
    <row r="2819" spans="6:16">
      <c r="F2819" s="13"/>
      <c r="G2819" s="50"/>
      <c r="I2819" s="17"/>
      <c r="K2819" s="50"/>
      <c r="P2819" s="17"/>
    </row>
    <row r="2820" spans="6:16">
      <c r="F2820" s="13"/>
      <c r="G2820" s="50"/>
      <c r="I2820" s="17"/>
      <c r="K2820" s="50"/>
      <c r="P2820" s="17"/>
    </row>
    <row r="2821" spans="6:16">
      <c r="F2821" s="13"/>
      <c r="G2821" s="50"/>
      <c r="I2821" s="17"/>
      <c r="K2821" s="50"/>
      <c r="P2821" s="17"/>
    </row>
    <row r="2822" spans="6:16">
      <c r="F2822" s="13"/>
      <c r="G2822" s="50"/>
      <c r="I2822" s="17"/>
      <c r="K2822" s="50"/>
      <c r="P2822" s="17"/>
    </row>
    <row r="2823" spans="6:16">
      <c r="F2823" s="13"/>
      <c r="G2823" s="50"/>
      <c r="I2823" s="17"/>
      <c r="K2823" s="50"/>
      <c r="P2823" s="17"/>
    </row>
    <row r="2824" spans="6:16">
      <c r="F2824" s="13"/>
      <c r="G2824" s="50"/>
      <c r="I2824" s="17"/>
      <c r="K2824" s="50"/>
      <c r="P2824" s="17"/>
    </row>
    <row r="2825" spans="6:16">
      <c r="F2825" s="13"/>
      <c r="G2825" s="50"/>
      <c r="I2825" s="17"/>
      <c r="K2825" s="50"/>
      <c r="P2825" s="17"/>
    </row>
    <row r="2826" spans="6:16">
      <c r="F2826" s="13"/>
      <c r="G2826" s="50"/>
      <c r="I2826" s="17"/>
      <c r="K2826" s="50"/>
      <c r="P2826" s="17"/>
    </row>
    <row r="2827" spans="6:16">
      <c r="F2827" s="13"/>
      <c r="G2827" s="50"/>
      <c r="I2827" s="17"/>
      <c r="K2827" s="50"/>
      <c r="P2827" s="17"/>
    </row>
    <row r="2828" spans="6:16">
      <c r="F2828" s="13"/>
      <c r="G2828" s="50"/>
      <c r="I2828" s="17"/>
      <c r="K2828" s="50"/>
      <c r="P2828" s="17"/>
    </row>
    <row r="2829" spans="6:16">
      <c r="F2829" s="13"/>
      <c r="G2829" s="50"/>
      <c r="I2829" s="17"/>
      <c r="K2829" s="50"/>
      <c r="P2829" s="17"/>
    </row>
    <row r="2830" spans="6:16">
      <c r="F2830" s="13"/>
      <c r="G2830" s="50"/>
      <c r="I2830" s="17"/>
      <c r="K2830" s="50"/>
      <c r="P2830" s="17"/>
    </row>
    <row r="2831" spans="6:16">
      <c r="F2831" s="13"/>
      <c r="G2831" s="50"/>
      <c r="I2831" s="17"/>
      <c r="K2831" s="50"/>
      <c r="P2831" s="17"/>
    </row>
    <row r="2832" spans="6:16">
      <c r="F2832" s="13"/>
      <c r="G2832" s="50"/>
      <c r="I2832" s="17"/>
      <c r="K2832" s="50"/>
      <c r="P2832" s="17"/>
    </row>
    <row r="2833" spans="6:16">
      <c r="F2833" s="13"/>
      <c r="G2833" s="50"/>
      <c r="I2833" s="17"/>
      <c r="K2833" s="50"/>
      <c r="P2833" s="17"/>
    </row>
    <row r="2834" spans="6:16">
      <c r="F2834" s="13"/>
      <c r="G2834" s="50"/>
      <c r="I2834" s="17"/>
      <c r="K2834" s="50"/>
      <c r="P2834" s="17"/>
    </row>
    <row r="2835" spans="6:16">
      <c r="F2835" s="13"/>
      <c r="G2835" s="50"/>
      <c r="I2835" s="17"/>
      <c r="K2835" s="50"/>
      <c r="P2835" s="17"/>
    </row>
    <row r="2836" spans="6:16">
      <c r="F2836" s="13"/>
      <c r="G2836" s="50"/>
      <c r="I2836" s="17"/>
      <c r="K2836" s="50"/>
      <c r="P2836" s="17"/>
    </row>
    <row r="2837" spans="6:16">
      <c r="F2837" s="13"/>
      <c r="G2837" s="50"/>
      <c r="I2837" s="17"/>
      <c r="K2837" s="50"/>
      <c r="P2837" s="17"/>
    </row>
    <row r="2838" spans="6:16">
      <c r="F2838" s="13"/>
      <c r="G2838" s="50"/>
      <c r="I2838" s="17"/>
      <c r="K2838" s="50"/>
      <c r="P2838" s="17"/>
    </row>
    <row r="2839" spans="6:16">
      <c r="F2839" s="13"/>
      <c r="G2839" s="50"/>
      <c r="I2839" s="17"/>
      <c r="K2839" s="50"/>
      <c r="P2839" s="17"/>
    </row>
    <row r="2840" spans="6:16">
      <c r="F2840" s="13"/>
      <c r="G2840" s="50"/>
      <c r="I2840" s="17"/>
      <c r="K2840" s="50"/>
      <c r="P2840" s="17"/>
    </row>
    <row r="2841" spans="6:16">
      <c r="F2841" s="13"/>
      <c r="G2841" s="50"/>
      <c r="I2841" s="17"/>
      <c r="K2841" s="50"/>
      <c r="P2841" s="17"/>
    </row>
    <row r="2842" spans="6:16">
      <c r="F2842" s="13"/>
      <c r="G2842" s="50"/>
      <c r="I2842" s="17"/>
      <c r="K2842" s="50"/>
      <c r="P2842" s="17"/>
    </row>
    <row r="2843" spans="6:16">
      <c r="F2843" s="13"/>
      <c r="G2843" s="50"/>
      <c r="I2843" s="17"/>
      <c r="K2843" s="50"/>
      <c r="P2843" s="17"/>
    </row>
    <row r="2844" spans="6:16">
      <c r="F2844" s="13"/>
      <c r="G2844" s="50"/>
      <c r="I2844" s="17"/>
      <c r="K2844" s="50"/>
      <c r="P2844" s="17"/>
    </row>
    <row r="2845" spans="6:16">
      <c r="F2845" s="13"/>
      <c r="G2845" s="50"/>
      <c r="I2845" s="17"/>
      <c r="K2845" s="50"/>
      <c r="P2845" s="17"/>
    </row>
    <row r="2846" spans="6:16">
      <c r="F2846" s="13"/>
      <c r="G2846" s="50"/>
      <c r="I2846" s="17"/>
      <c r="K2846" s="50"/>
      <c r="P2846" s="17"/>
    </row>
    <row r="2847" spans="6:16">
      <c r="F2847" s="13"/>
      <c r="G2847" s="50"/>
      <c r="I2847" s="17"/>
      <c r="K2847" s="50"/>
      <c r="P2847" s="17"/>
    </row>
    <row r="2848" spans="6:16">
      <c r="F2848" s="13"/>
      <c r="G2848" s="50"/>
      <c r="I2848" s="17"/>
      <c r="K2848" s="50"/>
      <c r="P2848" s="17"/>
    </row>
    <row r="2849" spans="6:16">
      <c r="F2849" s="13"/>
      <c r="G2849" s="50"/>
      <c r="I2849" s="17"/>
      <c r="K2849" s="50"/>
      <c r="P2849" s="17"/>
    </row>
    <row r="2850" spans="6:16">
      <c r="F2850" s="13"/>
      <c r="G2850" s="50"/>
      <c r="I2850" s="17"/>
      <c r="K2850" s="50"/>
      <c r="P2850" s="17"/>
    </row>
    <row r="2851" spans="6:16">
      <c r="F2851" s="13"/>
      <c r="G2851" s="50"/>
      <c r="I2851" s="17"/>
      <c r="K2851" s="50"/>
      <c r="P2851" s="17"/>
    </row>
    <row r="2852" spans="6:16">
      <c r="F2852" s="13"/>
      <c r="G2852" s="50"/>
      <c r="I2852" s="17"/>
      <c r="K2852" s="50"/>
      <c r="P2852" s="17"/>
    </row>
    <row r="2853" spans="6:16">
      <c r="F2853" s="13"/>
      <c r="G2853" s="50"/>
      <c r="I2853" s="17"/>
      <c r="K2853" s="50"/>
      <c r="P2853" s="17"/>
    </row>
    <row r="2854" spans="6:16">
      <c r="F2854" s="13"/>
      <c r="G2854" s="50"/>
      <c r="I2854" s="17"/>
      <c r="K2854" s="50"/>
      <c r="P2854" s="17"/>
    </row>
    <row r="2855" spans="6:16">
      <c r="F2855" s="13"/>
      <c r="G2855" s="50"/>
      <c r="I2855" s="17"/>
      <c r="K2855" s="50"/>
      <c r="P2855" s="17"/>
    </row>
    <row r="2856" spans="6:16">
      <c r="F2856" s="13"/>
      <c r="G2856" s="50"/>
      <c r="I2856" s="17"/>
      <c r="K2856" s="50"/>
      <c r="P2856" s="17"/>
    </row>
    <row r="2857" spans="6:16">
      <c r="F2857" s="13"/>
      <c r="G2857" s="50"/>
      <c r="I2857" s="17"/>
      <c r="K2857" s="50"/>
      <c r="P2857" s="17"/>
    </row>
    <row r="2858" spans="6:16">
      <c r="F2858" s="13"/>
      <c r="G2858" s="50"/>
      <c r="I2858" s="17"/>
      <c r="K2858" s="50"/>
      <c r="P2858" s="17"/>
    </row>
    <row r="2859" spans="6:16">
      <c r="F2859" s="13"/>
      <c r="G2859" s="50"/>
      <c r="I2859" s="17"/>
      <c r="K2859" s="50"/>
      <c r="P2859" s="17"/>
    </row>
    <row r="2860" spans="6:16">
      <c r="F2860" s="13"/>
      <c r="G2860" s="50"/>
      <c r="I2860" s="17"/>
      <c r="K2860" s="50"/>
      <c r="P2860" s="17"/>
    </row>
    <row r="2861" spans="6:16">
      <c r="F2861" s="13"/>
      <c r="G2861" s="50"/>
      <c r="I2861" s="17"/>
      <c r="K2861" s="50"/>
      <c r="P2861" s="17"/>
    </row>
    <row r="2862" spans="6:16">
      <c r="F2862" s="13"/>
      <c r="G2862" s="50"/>
      <c r="I2862" s="17"/>
      <c r="K2862" s="50"/>
      <c r="P2862" s="17"/>
    </row>
    <row r="2863" spans="6:16">
      <c r="F2863" s="13"/>
      <c r="G2863" s="50"/>
      <c r="I2863" s="17"/>
      <c r="K2863" s="50"/>
      <c r="P2863" s="17"/>
    </row>
    <row r="2864" spans="6:16">
      <c r="F2864" s="13"/>
      <c r="G2864" s="50"/>
      <c r="I2864" s="17"/>
      <c r="K2864" s="50"/>
      <c r="P2864" s="17"/>
    </row>
    <row r="2865" spans="6:16">
      <c r="F2865" s="13"/>
      <c r="G2865" s="50"/>
      <c r="I2865" s="17"/>
      <c r="K2865" s="50"/>
      <c r="P2865" s="17"/>
    </row>
    <row r="2866" spans="6:16">
      <c r="F2866" s="13"/>
      <c r="G2866" s="50"/>
      <c r="I2866" s="17"/>
      <c r="K2866" s="50"/>
      <c r="P2866" s="17"/>
    </row>
    <row r="2867" spans="6:16">
      <c r="F2867" s="13"/>
      <c r="G2867" s="50"/>
      <c r="I2867" s="17"/>
      <c r="K2867" s="50"/>
      <c r="P2867" s="17"/>
    </row>
    <row r="2868" spans="6:16">
      <c r="F2868" s="13"/>
      <c r="G2868" s="50"/>
      <c r="I2868" s="17"/>
      <c r="K2868" s="50"/>
      <c r="P2868" s="17"/>
    </row>
    <row r="2869" spans="6:16">
      <c r="F2869" s="13"/>
      <c r="G2869" s="50"/>
      <c r="I2869" s="17"/>
      <c r="K2869" s="50"/>
      <c r="P2869" s="17"/>
    </row>
    <row r="2870" spans="6:16">
      <c r="F2870" s="13"/>
      <c r="G2870" s="50"/>
      <c r="I2870" s="17"/>
      <c r="K2870" s="50"/>
      <c r="P2870" s="17"/>
    </row>
    <row r="2871" spans="6:16">
      <c r="F2871" s="13"/>
      <c r="G2871" s="50"/>
      <c r="I2871" s="17"/>
      <c r="K2871" s="50"/>
      <c r="P2871" s="17"/>
    </row>
    <row r="2872" spans="6:16">
      <c r="F2872" s="13"/>
      <c r="G2872" s="50"/>
      <c r="I2872" s="17"/>
      <c r="K2872" s="50"/>
      <c r="P2872" s="17"/>
    </row>
    <row r="2873" spans="6:16">
      <c r="F2873" s="13"/>
      <c r="G2873" s="50"/>
      <c r="I2873" s="17"/>
      <c r="K2873" s="50"/>
      <c r="P2873" s="17"/>
    </row>
    <row r="2874" spans="6:16">
      <c r="F2874" s="13"/>
      <c r="G2874" s="50"/>
      <c r="I2874" s="17"/>
      <c r="K2874" s="50"/>
      <c r="P2874" s="17"/>
    </row>
    <row r="2875" spans="6:16">
      <c r="F2875" s="13"/>
      <c r="G2875" s="50"/>
      <c r="I2875" s="17"/>
      <c r="K2875" s="50"/>
      <c r="P2875" s="17"/>
    </row>
    <row r="2876" spans="6:16">
      <c r="F2876" s="13"/>
      <c r="G2876" s="50"/>
      <c r="I2876" s="17"/>
      <c r="K2876" s="50"/>
      <c r="P2876" s="17"/>
    </row>
    <row r="2877" spans="6:16">
      <c r="F2877" s="13"/>
      <c r="G2877" s="50"/>
      <c r="I2877" s="17"/>
      <c r="K2877" s="50"/>
      <c r="P2877" s="17"/>
    </row>
    <row r="2878" spans="6:16">
      <c r="F2878" s="13"/>
      <c r="G2878" s="50"/>
      <c r="I2878" s="17"/>
      <c r="K2878" s="50"/>
      <c r="P2878" s="17"/>
    </row>
    <row r="2879" spans="6:16">
      <c r="F2879" s="13"/>
      <c r="G2879" s="50"/>
      <c r="I2879" s="17"/>
      <c r="K2879" s="50"/>
      <c r="P2879" s="17"/>
    </row>
    <row r="2880" spans="6:16">
      <c r="F2880" s="13"/>
      <c r="G2880" s="50"/>
      <c r="I2880" s="17"/>
      <c r="K2880" s="50"/>
      <c r="P2880" s="17"/>
    </row>
    <row r="2881" spans="6:16">
      <c r="F2881" s="13"/>
      <c r="G2881" s="50"/>
      <c r="I2881" s="17"/>
      <c r="K2881" s="50"/>
      <c r="P2881" s="17"/>
    </row>
    <row r="2882" spans="6:16">
      <c r="F2882" s="13"/>
      <c r="G2882" s="50"/>
      <c r="I2882" s="17"/>
      <c r="K2882" s="50"/>
      <c r="P2882" s="17"/>
    </row>
    <row r="2883" spans="6:16">
      <c r="F2883" s="13"/>
      <c r="G2883" s="50"/>
      <c r="I2883" s="17"/>
      <c r="K2883" s="50"/>
      <c r="P2883" s="17"/>
    </row>
    <row r="2884" spans="6:16">
      <c r="F2884" s="13"/>
      <c r="G2884" s="50"/>
      <c r="I2884" s="17"/>
      <c r="K2884" s="50"/>
      <c r="P2884" s="17"/>
    </row>
    <row r="2885" spans="6:16">
      <c r="F2885" s="13"/>
      <c r="G2885" s="50"/>
      <c r="I2885" s="17"/>
      <c r="K2885" s="50"/>
      <c r="P2885" s="17"/>
    </row>
    <row r="2886" spans="6:16">
      <c r="F2886" s="13"/>
      <c r="G2886" s="50"/>
      <c r="I2886" s="17"/>
      <c r="K2886" s="50"/>
      <c r="P2886" s="17"/>
    </row>
    <row r="2887" spans="6:16">
      <c r="F2887" s="13"/>
      <c r="G2887" s="50"/>
      <c r="I2887" s="17"/>
      <c r="K2887" s="50"/>
      <c r="P2887" s="17"/>
    </row>
    <row r="2888" spans="6:16">
      <c r="F2888" s="13"/>
      <c r="G2888" s="50"/>
      <c r="I2888" s="17"/>
      <c r="K2888" s="50"/>
      <c r="P2888" s="17"/>
    </row>
    <row r="2889" spans="6:16">
      <c r="F2889" s="13"/>
      <c r="G2889" s="50"/>
      <c r="I2889" s="17"/>
      <c r="K2889" s="50"/>
      <c r="P2889" s="17"/>
    </row>
    <row r="2890" spans="6:16">
      <c r="F2890" s="13"/>
      <c r="G2890" s="50"/>
      <c r="I2890" s="17"/>
      <c r="K2890" s="50"/>
      <c r="P2890" s="17"/>
    </row>
    <row r="2891" spans="6:16">
      <c r="F2891" s="13"/>
      <c r="G2891" s="50"/>
      <c r="I2891" s="17"/>
      <c r="K2891" s="50"/>
      <c r="P2891" s="17"/>
    </row>
    <row r="2892" spans="6:16">
      <c r="F2892" s="13"/>
      <c r="G2892" s="50"/>
      <c r="I2892" s="17"/>
      <c r="K2892" s="50"/>
      <c r="P2892" s="17"/>
    </row>
    <row r="2893" spans="6:16">
      <c r="F2893" s="13"/>
      <c r="G2893" s="50"/>
      <c r="I2893" s="17"/>
      <c r="K2893" s="50"/>
      <c r="P2893" s="17"/>
    </row>
    <row r="2894" spans="6:16">
      <c r="F2894" s="13"/>
      <c r="G2894" s="50"/>
      <c r="I2894" s="17"/>
      <c r="K2894" s="50"/>
      <c r="P2894" s="17"/>
    </row>
    <row r="2895" spans="6:16">
      <c r="F2895" s="13"/>
      <c r="G2895" s="50"/>
      <c r="I2895" s="17"/>
      <c r="K2895" s="50"/>
      <c r="P2895" s="17"/>
    </row>
    <row r="2896" spans="6:16">
      <c r="F2896" s="13"/>
      <c r="G2896" s="50"/>
      <c r="I2896" s="17"/>
      <c r="K2896" s="50"/>
      <c r="P2896" s="17"/>
    </row>
    <row r="2897" spans="6:16">
      <c r="F2897" s="13"/>
      <c r="G2897" s="50"/>
      <c r="I2897" s="17"/>
      <c r="K2897" s="50"/>
      <c r="P2897" s="17"/>
    </row>
    <row r="2898" spans="6:16">
      <c r="F2898" s="13"/>
      <c r="G2898" s="50"/>
      <c r="I2898" s="17"/>
      <c r="K2898" s="50"/>
      <c r="P2898" s="17"/>
    </row>
    <row r="2899" spans="6:16">
      <c r="F2899" s="13"/>
      <c r="G2899" s="50"/>
      <c r="I2899" s="17"/>
      <c r="K2899" s="50"/>
      <c r="P2899" s="17"/>
    </row>
    <row r="2900" spans="6:16">
      <c r="F2900" s="13"/>
      <c r="G2900" s="50"/>
      <c r="I2900" s="17"/>
      <c r="K2900" s="50"/>
      <c r="P2900" s="17"/>
    </row>
    <row r="2901" spans="6:16">
      <c r="F2901" s="13"/>
      <c r="G2901" s="50"/>
      <c r="I2901" s="17"/>
      <c r="K2901" s="50"/>
      <c r="P2901" s="17"/>
    </row>
    <row r="2902" spans="6:16">
      <c r="F2902" s="13"/>
      <c r="G2902" s="50"/>
      <c r="I2902" s="17"/>
      <c r="K2902" s="50"/>
      <c r="P2902" s="17"/>
    </row>
    <row r="2903" spans="6:16">
      <c r="F2903" s="13"/>
      <c r="G2903" s="50"/>
      <c r="I2903" s="17"/>
      <c r="K2903" s="50"/>
      <c r="P2903" s="17"/>
    </row>
    <row r="2904" spans="6:16">
      <c r="F2904" s="13"/>
      <c r="G2904" s="50"/>
      <c r="I2904" s="17"/>
      <c r="K2904" s="50"/>
      <c r="P2904" s="17"/>
    </row>
    <row r="2905" spans="6:16">
      <c r="F2905" s="13"/>
      <c r="G2905" s="50"/>
      <c r="I2905" s="17"/>
      <c r="K2905" s="50"/>
      <c r="P2905" s="17"/>
    </row>
    <row r="2906" spans="6:16">
      <c r="F2906" s="13"/>
      <c r="G2906" s="50"/>
      <c r="I2906" s="17"/>
      <c r="K2906" s="50"/>
      <c r="P2906" s="17"/>
    </row>
    <row r="2907" spans="6:16">
      <c r="F2907" s="13"/>
      <c r="G2907" s="50"/>
      <c r="I2907" s="17"/>
      <c r="K2907" s="50"/>
      <c r="P2907" s="17"/>
    </row>
    <row r="2908" spans="6:16">
      <c r="F2908" s="13"/>
      <c r="G2908" s="50"/>
      <c r="I2908" s="17"/>
      <c r="K2908" s="50"/>
      <c r="P2908" s="17"/>
    </row>
    <row r="2909" spans="6:16">
      <c r="F2909" s="13"/>
      <c r="G2909" s="50"/>
      <c r="I2909" s="17"/>
      <c r="K2909" s="50"/>
      <c r="P2909" s="17"/>
    </row>
    <row r="2910" spans="6:16">
      <c r="F2910" s="13"/>
      <c r="G2910" s="50"/>
      <c r="I2910" s="17"/>
      <c r="K2910" s="50"/>
      <c r="P2910" s="17"/>
    </row>
    <row r="2911" spans="6:16">
      <c r="F2911" s="13"/>
      <c r="G2911" s="50"/>
      <c r="I2911" s="17"/>
      <c r="K2911" s="50"/>
      <c r="P2911" s="17"/>
    </row>
    <row r="2912" spans="6:16">
      <c r="F2912" s="13"/>
      <c r="G2912" s="50"/>
      <c r="I2912" s="17"/>
      <c r="K2912" s="50"/>
      <c r="P2912" s="17"/>
    </row>
    <row r="2913" spans="6:16">
      <c r="F2913" s="13"/>
      <c r="G2913" s="50"/>
      <c r="I2913" s="17"/>
      <c r="K2913" s="50"/>
      <c r="P2913" s="17"/>
    </row>
    <row r="2914" spans="6:16">
      <c r="F2914" s="13"/>
      <c r="G2914" s="50"/>
      <c r="I2914" s="17"/>
      <c r="K2914" s="50"/>
      <c r="P2914" s="17"/>
    </row>
    <row r="2915" spans="6:16">
      <c r="F2915" s="13"/>
      <c r="G2915" s="50"/>
      <c r="I2915" s="17"/>
      <c r="K2915" s="50"/>
      <c r="P2915" s="17"/>
    </row>
    <row r="2916" spans="6:16">
      <c r="F2916" s="13"/>
      <c r="G2916" s="50"/>
      <c r="I2916" s="17"/>
      <c r="K2916" s="50"/>
      <c r="P2916" s="17"/>
    </row>
    <row r="2917" spans="6:16">
      <c r="F2917" s="13"/>
      <c r="G2917" s="50"/>
      <c r="I2917" s="17"/>
      <c r="K2917" s="50"/>
      <c r="P2917" s="17"/>
    </row>
    <row r="2918" spans="6:16">
      <c r="F2918" s="13"/>
      <c r="G2918" s="50"/>
      <c r="I2918" s="17"/>
      <c r="K2918" s="50"/>
      <c r="P2918" s="17"/>
    </row>
    <row r="2919" spans="6:16">
      <c r="F2919" s="13"/>
      <c r="G2919" s="50"/>
      <c r="I2919" s="17"/>
      <c r="K2919" s="50"/>
      <c r="P2919" s="17"/>
    </row>
    <row r="2920" spans="6:16">
      <c r="F2920" s="13"/>
      <c r="G2920" s="50"/>
      <c r="I2920" s="17"/>
      <c r="K2920" s="50"/>
      <c r="P2920" s="17"/>
    </row>
    <row r="2921" spans="6:16">
      <c r="F2921" s="13"/>
      <c r="G2921" s="50"/>
      <c r="I2921" s="17"/>
      <c r="K2921" s="50"/>
      <c r="P2921" s="17"/>
    </row>
    <row r="2922" spans="6:16">
      <c r="F2922" s="13"/>
      <c r="G2922" s="50"/>
      <c r="I2922" s="17"/>
      <c r="K2922" s="50"/>
      <c r="P2922" s="17"/>
    </row>
    <row r="2923" spans="6:16">
      <c r="F2923" s="13"/>
      <c r="G2923" s="50"/>
      <c r="I2923" s="17"/>
      <c r="K2923" s="50"/>
      <c r="P2923" s="17"/>
    </row>
    <row r="2924" spans="6:16">
      <c r="F2924" s="13"/>
      <c r="G2924" s="50"/>
      <c r="I2924" s="17"/>
      <c r="K2924" s="50"/>
      <c r="P2924" s="17"/>
    </row>
    <row r="2925" spans="6:16">
      <c r="F2925" s="13"/>
      <c r="G2925" s="50"/>
      <c r="I2925" s="17"/>
      <c r="K2925" s="50"/>
      <c r="P2925" s="17"/>
    </row>
    <row r="2926" spans="6:16">
      <c r="F2926" s="13"/>
      <c r="G2926" s="50"/>
      <c r="I2926" s="17"/>
      <c r="K2926" s="50"/>
      <c r="P2926" s="17"/>
    </row>
    <row r="2927" spans="6:16">
      <c r="F2927" s="13"/>
      <c r="G2927" s="50"/>
      <c r="I2927" s="17"/>
      <c r="K2927" s="50"/>
      <c r="P2927" s="17"/>
    </row>
    <row r="2928" spans="6:16">
      <c r="F2928" s="13"/>
      <c r="G2928" s="50"/>
      <c r="I2928" s="17"/>
      <c r="K2928" s="50"/>
      <c r="P2928" s="17"/>
    </row>
    <row r="2929" spans="6:16">
      <c r="F2929" s="13"/>
      <c r="G2929" s="50"/>
      <c r="I2929" s="17"/>
      <c r="K2929" s="50"/>
      <c r="P2929" s="17"/>
    </row>
    <row r="2930" spans="6:16">
      <c r="F2930" s="13"/>
      <c r="G2930" s="50"/>
      <c r="I2930" s="17"/>
      <c r="K2930" s="50"/>
      <c r="P2930" s="17"/>
    </row>
    <row r="2931" spans="6:16">
      <c r="F2931" s="13"/>
      <c r="G2931" s="50"/>
      <c r="I2931" s="17"/>
      <c r="K2931" s="50"/>
      <c r="P2931" s="17"/>
    </row>
    <row r="2932" spans="6:16">
      <c r="F2932" s="13"/>
      <c r="G2932" s="50"/>
      <c r="I2932" s="17"/>
      <c r="K2932" s="50"/>
      <c r="P2932" s="17"/>
    </row>
    <row r="2933" spans="6:16">
      <c r="F2933" s="13"/>
      <c r="G2933" s="50"/>
      <c r="I2933" s="17"/>
      <c r="K2933" s="50"/>
      <c r="P2933" s="17"/>
    </row>
    <row r="2934" spans="6:16">
      <c r="F2934" s="13"/>
      <c r="G2934" s="50"/>
      <c r="I2934" s="17"/>
      <c r="K2934" s="50"/>
      <c r="P2934" s="17"/>
    </row>
    <row r="2935" spans="6:16">
      <c r="F2935" s="13"/>
      <c r="G2935" s="50"/>
      <c r="I2935" s="17"/>
      <c r="K2935" s="50"/>
      <c r="P2935" s="17"/>
    </row>
    <row r="2936" spans="6:16">
      <c r="F2936" s="13"/>
      <c r="G2936" s="50"/>
      <c r="I2936" s="17"/>
      <c r="K2936" s="50"/>
      <c r="P2936" s="17"/>
    </row>
    <row r="2937" spans="6:16">
      <c r="F2937" s="13"/>
      <c r="G2937" s="50"/>
      <c r="I2937" s="17"/>
      <c r="K2937" s="50"/>
      <c r="P2937" s="17"/>
    </row>
    <row r="2938" spans="6:16">
      <c r="F2938" s="13"/>
      <c r="G2938" s="50"/>
      <c r="I2938" s="17"/>
      <c r="K2938" s="50"/>
      <c r="P2938" s="17"/>
    </row>
    <row r="2939" spans="6:16">
      <c r="F2939" s="13"/>
      <c r="G2939" s="50"/>
      <c r="I2939" s="17"/>
      <c r="K2939" s="50"/>
      <c r="P2939" s="17"/>
    </row>
    <row r="2940" spans="6:16">
      <c r="F2940" s="13"/>
      <c r="G2940" s="50"/>
      <c r="I2940" s="17"/>
      <c r="K2940" s="50"/>
      <c r="P2940" s="17"/>
    </row>
    <row r="2941" spans="6:16">
      <c r="F2941" s="13"/>
      <c r="G2941" s="50"/>
      <c r="I2941" s="17"/>
      <c r="K2941" s="50"/>
      <c r="P2941" s="17"/>
    </row>
    <row r="2942" spans="6:16">
      <c r="F2942" s="13"/>
      <c r="G2942" s="50"/>
      <c r="I2942" s="17"/>
      <c r="K2942" s="50"/>
      <c r="P2942" s="17"/>
    </row>
    <row r="2943" spans="6:16">
      <c r="F2943" s="13"/>
      <c r="G2943" s="50"/>
      <c r="I2943" s="17"/>
      <c r="K2943" s="50"/>
      <c r="P2943" s="17"/>
    </row>
    <row r="2944" spans="6:16">
      <c r="F2944" s="13"/>
      <c r="G2944" s="50"/>
      <c r="I2944" s="17"/>
      <c r="K2944" s="50"/>
      <c r="P2944" s="17"/>
    </row>
    <row r="2945" spans="6:16">
      <c r="F2945" s="13"/>
      <c r="G2945" s="50"/>
      <c r="I2945" s="17"/>
      <c r="K2945" s="50"/>
      <c r="P2945" s="17"/>
    </row>
    <row r="2946" spans="6:16">
      <c r="F2946" s="13"/>
      <c r="G2946" s="50"/>
      <c r="I2946" s="17"/>
      <c r="K2946" s="50"/>
      <c r="P2946" s="17"/>
    </row>
    <row r="2947" spans="6:16">
      <c r="F2947" s="13"/>
      <c r="G2947" s="50"/>
      <c r="I2947" s="17"/>
      <c r="K2947" s="50"/>
      <c r="P2947" s="17"/>
    </row>
    <row r="2948" spans="6:16">
      <c r="F2948" s="13"/>
      <c r="G2948" s="50"/>
      <c r="I2948" s="17"/>
      <c r="K2948" s="50"/>
      <c r="P2948" s="17"/>
    </row>
    <row r="2949" spans="6:16">
      <c r="F2949" s="13"/>
      <c r="G2949" s="50"/>
      <c r="I2949" s="17"/>
      <c r="K2949" s="50"/>
      <c r="P2949" s="17"/>
    </row>
    <row r="2950" spans="6:16">
      <c r="F2950" s="13"/>
      <c r="G2950" s="50"/>
      <c r="I2950" s="17"/>
      <c r="K2950" s="50"/>
      <c r="P2950" s="17"/>
    </row>
    <row r="2951" spans="6:16">
      <c r="F2951" s="13"/>
      <c r="G2951" s="50"/>
      <c r="I2951" s="17"/>
      <c r="K2951" s="50"/>
      <c r="P2951" s="17"/>
    </row>
    <row r="2952" spans="6:16">
      <c r="F2952" s="13"/>
      <c r="G2952" s="50"/>
      <c r="I2952" s="17"/>
      <c r="K2952" s="50"/>
      <c r="P2952" s="17"/>
    </row>
    <row r="2953" spans="6:16">
      <c r="F2953" s="13"/>
      <c r="G2953" s="50"/>
      <c r="I2953" s="17"/>
      <c r="K2953" s="50"/>
      <c r="P2953" s="17"/>
    </row>
    <row r="2954" spans="6:16">
      <c r="F2954" s="13"/>
      <c r="G2954" s="50"/>
      <c r="I2954" s="17"/>
      <c r="K2954" s="50"/>
      <c r="P2954" s="17"/>
    </row>
    <row r="2955" spans="6:16">
      <c r="F2955" s="13"/>
      <c r="G2955" s="50"/>
      <c r="I2955" s="17"/>
      <c r="K2955" s="50"/>
      <c r="P2955" s="17"/>
    </row>
    <row r="2956" spans="6:16">
      <c r="F2956" s="13"/>
      <c r="G2956" s="50"/>
      <c r="I2956" s="17"/>
      <c r="K2956" s="50"/>
      <c r="P2956" s="17"/>
    </row>
    <row r="2957" spans="6:16">
      <c r="F2957" s="13"/>
      <c r="G2957" s="50"/>
      <c r="I2957" s="17"/>
      <c r="K2957" s="50"/>
      <c r="P2957" s="17"/>
    </row>
    <row r="2958" spans="6:16">
      <c r="F2958" s="13"/>
      <c r="G2958" s="50"/>
      <c r="I2958" s="17"/>
      <c r="K2958" s="50"/>
      <c r="P2958" s="17"/>
    </row>
    <row r="2959" spans="6:16">
      <c r="F2959" s="13"/>
      <c r="G2959" s="50"/>
      <c r="I2959" s="17"/>
      <c r="K2959" s="50"/>
      <c r="P2959" s="17"/>
    </row>
    <row r="2960" spans="6:16">
      <c r="F2960" s="13"/>
      <c r="G2960" s="50"/>
      <c r="I2960" s="17"/>
      <c r="K2960" s="50"/>
      <c r="P2960" s="17"/>
    </row>
    <row r="2961" spans="6:16">
      <c r="F2961" s="13"/>
      <c r="G2961" s="50"/>
      <c r="I2961" s="17"/>
      <c r="K2961" s="50"/>
      <c r="P2961" s="17"/>
    </row>
    <row r="2962" spans="6:16">
      <c r="F2962" s="13"/>
      <c r="G2962" s="50"/>
      <c r="I2962" s="17"/>
      <c r="K2962" s="50"/>
      <c r="P2962" s="17"/>
    </row>
    <row r="2963" spans="6:16">
      <c r="F2963" s="13"/>
      <c r="G2963" s="50"/>
      <c r="I2963" s="17"/>
      <c r="K2963" s="50"/>
      <c r="P2963" s="17"/>
    </row>
    <row r="2964" spans="6:16">
      <c r="F2964" s="13"/>
      <c r="G2964" s="50"/>
      <c r="I2964" s="17"/>
      <c r="K2964" s="50"/>
      <c r="P2964" s="17"/>
    </row>
    <row r="2965" spans="6:16">
      <c r="F2965" s="13"/>
      <c r="G2965" s="50"/>
      <c r="I2965" s="17"/>
      <c r="K2965" s="50"/>
      <c r="P2965" s="17"/>
    </row>
    <row r="2966" spans="6:16">
      <c r="F2966" s="13"/>
      <c r="G2966" s="50"/>
      <c r="I2966" s="17"/>
      <c r="K2966" s="50"/>
      <c r="P2966" s="17"/>
    </row>
    <row r="2967" spans="6:16">
      <c r="F2967" s="13"/>
      <c r="G2967" s="50"/>
      <c r="I2967" s="17"/>
      <c r="K2967" s="50"/>
      <c r="P2967" s="17"/>
    </row>
    <row r="2968" spans="6:16">
      <c r="F2968" s="13"/>
      <c r="G2968" s="50"/>
      <c r="I2968" s="17"/>
      <c r="K2968" s="50"/>
      <c r="P2968" s="17"/>
    </row>
    <row r="2969" spans="6:16">
      <c r="F2969" s="13"/>
      <c r="G2969" s="50"/>
      <c r="I2969" s="17"/>
      <c r="K2969" s="50"/>
      <c r="P2969" s="17"/>
    </row>
    <row r="2970" spans="6:16">
      <c r="F2970" s="13"/>
      <c r="G2970" s="50"/>
      <c r="I2970" s="17"/>
      <c r="K2970" s="50"/>
      <c r="P2970" s="17"/>
    </row>
    <row r="2971" spans="6:16">
      <c r="F2971" s="13"/>
      <c r="G2971" s="50"/>
      <c r="I2971" s="17"/>
      <c r="K2971" s="50"/>
      <c r="P2971" s="17"/>
    </row>
    <row r="2972" spans="6:16">
      <c r="F2972" s="13"/>
      <c r="G2972" s="50"/>
      <c r="I2972" s="17"/>
      <c r="K2972" s="50"/>
      <c r="P2972" s="17"/>
    </row>
    <row r="2973" spans="6:16">
      <c r="F2973" s="13"/>
      <c r="G2973" s="50"/>
      <c r="I2973" s="17"/>
      <c r="K2973" s="50"/>
      <c r="P2973" s="17"/>
    </row>
    <row r="2974" spans="6:16">
      <c r="F2974" s="13"/>
      <c r="G2974" s="50"/>
      <c r="I2974" s="17"/>
      <c r="K2974" s="50"/>
      <c r="P2974" s="17"/>
    </row>
    <row r="2975" spans="6:16">
      <c r="F2975" s="13"/>
      <c r="G2975" s="50"/>
      <c r="I2975" s="17"/>
      <c r="K2975" s="50"/>
      <c r="P2975" s="17"/>
    </row>
    <row r="2976" spans="6:16">
      <c r="F2976" s="13"/>
      <c r="G2976" s="50"/>
      <c r="I2976" s="17"/>
      <c r="K2976" s="50"/>
      <c r="P2976" s="17"/>
    </row>
    <row r="2977" spans="6:16">
      <c r="F2977" s="13"/>
      <c r="G2977" s="50"/>
      <c r="I2977" s="17"/>
      <c r="K2977" s="50"/>
      <c r="P2977" s="17"/>
    </row>
    <row r="2978" spans="6:16">
      <c r="F2978" s="13"/>
      <c r="G2978" s="50"/>
      <c r="I2978" s="17"/>
      <c r="K2978" s="50"/>
      <c r="P2978" s="17"/>
    </row>
    <row r="2979" spans="6:16">
      <c r="F2979" s="13"/>
      <c r="G2979" s="50"/>
      <c r="I2979" s="17"/>
      <c r="K2979" s="50"/>
      <c r="P2979" s="17"/>
    </row>
    <row r="2980" spans="6:16">
      <c r="F2980" s="13"/>
      <c r="G2980" s="50"/>
      <c r="I2980" s="17"/>
      <c r="K2980" s="50"/>
      <c r="P2980" s="17"/>
    </row>
    <row r="2981" spans="6:16">
      <c r="F2981" s="13"/>
      <c r="G2981" s="50"/>
      <c r="I2981" s="17"/>
      <c r="K2981" s="50"/>
      <c r="P2981" s="17"/>
    </row>
    <row r="2982" spans="6:16">
      <c r="F2982" s="13"/>
      <c r="G2982" s="50"/>
      <c r="I2982" s="17"/>
      <c r="K2982" s="50"/>
      <c r="P2982" s="17"/>
    </row>
    <row r="2983" spans="6:16">
      <c r="F2983" s="13"/>
      <c r="G2983" s="50"/>
      <c r="I2983" s="17"/>
      <c r="K2983" s="50"/>
      <c r="P2983" s="17"/>
    </row>
    <row r="2984" spans="6:16">
      <c r="F2984" s="13"/>
      <c r="G2984" s="50"/>
      <c r="I2984" s="17"/>
      <c r="K2984" s="50"/>
      <c r="P2984" s="17"/>
    </row>
    <row r="2985" spans="6:16">
      <c r="F2985" s="13"/>
      <c r="G2985" s="50"/>
      <c r="I2985" s="17"/>
      <c r="K2985" s="50"/>
      <c r="P2985" s="17"/>
    </row>
    <row r="2986" spans="6:16">
      <c r="F2986" s="13"/>
      <c r="G2986" s="50"/>
      <c r="I2986" s="17"/>
      <c r="K2986" s="50"/>
      <c r="P2986" s="17"/>
    </row>
    <row r="2987" spans="6:16">
      <c r="F2987" s="13"/>
      <c r="G2987" s="50"/>
      <c r="I2987" s="17"/>
      <c r="K2987" s="50"/>
      <c r="P2987" s="17"/>
    </row>
    <row r="2988" spans="6:16">
      <c r="F2988" s="13"/>
      <c r="G2988" s="50"/>
      <c r="I2988" s="17"/>
      <c r="K2988" s="50"/>
      <c r="P2988" s="17"/>
    </row>
    <row r="2989" spans="6:16">
      <c r="F2989" s="13"/>
      <c r="G2989" s="50"/>
      <c r="I2989" s="17"/>
      <c r="K2989" s="50"/>
      <c r="P2989" s="17"/>
    </row>
    <row r="2990" spans="6:16">
      <c r="F2990" s="13"/>
      <c r="G2990" s="50"/>
      <c r="I2990" s="17"/>
      <c r="K2990" s="50"/>
      <c r="P2990" s="17"/>
    </row>
    <row r="2991" spans="6:16">
      <c r="F2991" s="13"/>
      <c r="G2991" s="50"/>
      <c r="I2991" s="17"/>
      <c r="K2991" s="50"/>
      <c r="P2991" s="17"/>
    </row>
    <row r="2992" spans="6:16">
      <c r="F2992" s="13"/>
      <c r="G2992" s="50"/>
      <c r="I2992" s="17"/>
      <c r="K2992" s="50"/>
      <c r="P2992" s="17"/>
    </row>
    <row r="2993" spans="6:16">
      <c r="F2993" s="13"/>
      <c r="G2993" s="50"/>
      <c r="I2993" s="17"/>
      <c r="K2993" s="50"/>
      <c r="P2993" s="17"/>
    </row>
    <row r="2994" spans="6:16">
      <c r="F2994" s="13"/>
      <c r="G2994" s="50"/>
      <c r="I2994" s="17"/>
      <c r="K2994" s="50"/>
      <c r="P2994" s="17"/>
    </row>
    <row r="2995" spans="6:16">
      <c r="F2995" s="13"/>
      <c r="G2995" s="50"/>
      <c r="I2995" s="17"/>
      <c r="K2995" s="50"/>
      <c r="P2995" s="17"/>
    </row>
    <row r="2996" spans="6:16">
      <c r="F2996" s="13"/>
      <c r="G2996" s="50"/>
      <c r="I2996" s="17"/>
      <c r="K2996" s="50"/>
      <c r="P2996" s="17"/>
    </row>
    <row r="2997" spans="6:16">
      <c r="F2997" s="13"/>
      <c r="G2997" s="50"/>
      <c r="I2997" s="17"/>
      <c r="K2997" s="50"/>
      <c r="P2997" s="17"/>
    </row>
    <row r="2998" spans="6:16">
      <c r="F2998" s="13"/>
      <c r="G2998" s="50"/>
      <c r="I2998" s="17"/>
      <c r="K2998" s="50"/>
      <c r="P2998" s="17"/>
    </row>
    <row r="2999" spans="6:16">
      <c r="F2999" s="13"/>
      <c r="G2999" s="50"/>
      <c r="I2999" s="17"/>
      <c r="K2999" s="50"/>
      <c r="P2999" s="17"/>
    </row>
    <row r="3000" spans="6:16">
      <c r="F3000" s="13"/>
      <c r="G3000" s="50"/>
      <c r="I3000" s="17"/>
      <c r="K3000" s="50"/>
      <c r="P3000" s="17"/>
    </row>
    <row r="3001" spans="6:16">
      <c r="F3001" s="13"/>
      <c r="G3001" s="50"/>
      <c r="I3001" s="17"/>
      <c r="K3001" s="50"/>
      <c r="P3001" s="17"/>
    </row>
    <row r="3002" spans="6:16">
      <c r="F3002" s="13"/>
      <c r="G3002" s="50"/>
      <c r="I3002" s="17"/>
      <c r="K3002" s="50"/>
      <c r="P3002" s="17"/>
    </row>
    <row r="3003" spans="6:16">
      <c r="F3003" s="13"/>
      <c r="G3003" s="50"/>
      <c r="I3003" s="17"/>
      <c r="K3003" s="50"/>
      <c r="P3003" s="17"/>
    </row>
    <row r="3004" spans="6:16">
      <c r="F3004" s="13"/>
      <c r="G3004" s="50"/>
      <c r="I3004" s="17"/>
      <c r="K3004" s="50"/>
      <c r="P3004" s="17"/>
    </row>
    <row r="3005" spans="6:16">
      <c r="F3005" s="13"/>
      <c r="G3005" s="50"/>
      <c r="I3005" s="17"/>
      <c r="K3005" s="50"/>
      <c r="P3005" s="17"/>
    </row>
    <row r="3006" spans="6:16">
      <c r="F3006" s="13"/>
      <c r="G3006" s="50"/>
      <c r="I3006" s="17"/>
      <c r="K3006" s="50"/>
      <c r="P3006" s="17"/>
    </row>
    <row r="3007" spans="6:16">
      <c r="F3007" s="13"/>
      <c r="G3007" s="50"/>
      <c r="I3007" s="17"/>
      <c r="K3007" s="50"/>
      <c r="P3007" s="17"/>
    </row>
    <row r="3008" spans="6:16">
      <c r="F3008" s="13"/>
      <c r="G3008" s="50"/>
      <c r="I3008" s="17"/>
      <c r="K3008" s="50"/>
      <c r="P3008" s="17"/>
    </row>
    <row r="3009" spans="6:16">
      <c r="F3009" s="13"/>
      <c r="G3009" s="50"/>
      <c r="I3009" s="17"/>
      <c r="K3009" s="50"/>
      <c r="P3009" s="17"/>
    </row>
    <row r="3010" spans="6:16">
      <c r="F3010" s="13"/>
      <c r="G3010" s="50"/>
      <c r="I3010" s="17"/>
      <c r="K3010" s="50"/>
      <c r="P3010" s="17"/>
    </row>
    <row r="3011" spans="6:16">
      <c r="F3011" s="13"/>
      <c r="G3011" s="50"/>
      <c r="I3011" s="17"/>
      <c r="K3011" s="50"/>
      <c r="P3011" s="17"/>
    </row>
    <row r="3012" spans="6:16">
      <c r="F3012" s="13"/>
      <c r="G3012" s="50"/>
      <c r="I3012" s="17"/>
      <c r="K3012" s="50"/>
      <c r="P3012" s="17"/>
    </row>
    <row r="3013" spans="6:16">
      <c r="F3013" s="13"/>
      <c r="G3013" s="50"/>
      <c r="I3013" s="17"/>
      <c r="K3013" s="50"/>
      <c r="P3013" s="17"/>
    </row>
    <row r="3014" spans="6:16">
      <c r="F3014" s="13"/>
      <c r="G3014" s="50"/>
      <c r="I3014" s="17"/>
      <c r="K3014" s="50"/>
      <c r="P3014" s="17"/>
    </row>
    <row r="3015" spans="6:16">
      <c r="F3015" s="13"/>
      <c r="G3015" s="50"/>
      <c r="I3015" s="17"/>
      <c r="K3015" s="50"/>
      <c r="P3015" s="17"/>
    </row>
    <row r="3016" spans="6:16">
      <c r="F3016" s="13"/>
      <c r="G3016" s="50"/>
      <c r="I3016" s="17"/>
      <c r="K3016" s="50"/>
      <c r="P3016" s="17"/>
    </row>
    <row r="3017" spans="6:16">
      <c r="F3017" s="13"/>
      <c r="G3017" s="50"/>
      <c r="I3017" s="17"/>
      <c r="K3017" s="50"/>
      <c r="P3017" s="17"/>
    </row>
    <row r="3018" spans="6:16">
      <c r="F3018" s="13"/>
      <c r="G3018" s="50"/>
      <c r="I3018" s="17"/>
      <c r="K3018" s="50"/>
      <c r="P3018" s="17"/>
    </row>
    <row r="3019" spans="6:16">
      <c r="F3019" s="13"/>
      <c r="G3019" s="50"/>
      <c r="I3019" s="17"/>
      <c r="K3019" s="50"/>
      <c r="P3019" s="17"/>
    </row>
    <row r="3020" spans="6:16">
      <c r="F3020" s="13"/>
      <c r="G3020" s="50"/>
      <c r="I3020" s="17"/>
      <c r="K3020" s="50"/>
      <c r="P3020" s="17"/>
    </row>
    <row r="3021" spans="6:16">
      <c r="F3021" s="13"/>
      <c r="G3021" s="50"/>
      <c r="I3021" s="17"/>
      <c r="K3021" s="50"/>
      <c r="P3021" s="17"/>
    </row>
    <row r="3022" spans="6:16">
      <c r="F3022" s="13"/>
      <c r="G3022" s="50"/>
      <c r="I3022" s="17"/>
      <c r="K3022" s="50"/>
      <c r="P3022" s="17"/>
    </row>
    <row r="3023" spans="6:16">
      <c r="F3023" s="13"/>
      <c r="G3023" s="50"/>
      <c r="I3023" s="17"/>
      <c r="K3023" s="50"/>
      <c r="P3023" s="17"/>
    </row>
    <row r="3024" spans="6:16">
      <c r="F3024" s="13"/>
      <c r="G3024" s="50"/>
      <c r="I3024" s="17"/>
      <c r="K3024" s="50"/>
      <c r="P3024" s="17"/>
    </row>
    <row r="3025" spans="6:16">
      <c r="F3025" s="13"/>
      <c r="G3025" s="50"/>
      <c r="I3025" s="17"/>
      <c r="K3025" s="50"/>
      <c r="P3025" s="17"/>
    </row>
    <row r="3026" spans="6:16">
      <c r="F3026" s="13"/>
      <c r="G3026" s="50"/>
      <c r="I3026" s="17"/>
      <c r="K3026" s="50"/>
      <c r="P3026" s="17"/>
    </row>
    <row r="3027" spans="6:16">
      <c r="F3027" s="13"/>
      <c r="G3027" s="50"/>
      <c r="I3027" s="17"/>
      <c r="K3027" s="50"/>
      <c r="P3027" s="17"/>
    </row>
    <row r="3028" spans="6:16">
      <c r="F3028" s="13"/>
      <c r="G3028" s="50"/>
      <c r="I3028" s="17"/>
      <c r="K3028" s="50"/>
      <c r="P3028" s="17"/>
    </row>
    <row r="3029" spans="6:16">
      <c r="F3029" s="13"/>
      <c r="G3029" s="50"/>
      <c r="I3029" s="17"/>
      <c r="K3029" s="50"/>
      <c r="P3029" s="17"/>
    </row>
    <row r="3030" spans="6:16">
      <c r="F3030" s="13"/>
      <c r="G3030" s="50"/>
      <c r="I3030" s="17"/>
      <c r="K3030" s="50"/>
      <c r="P3030" s="17"/>
    </row>
    <row r="3031" spans="6:16">
      <c r="F3031" s="13"/>
      <c r="G3031" s="50"/>
      <c r="I3031" s="17"/>
      <c r="K3031" s="50"/>
      <c r="P3031" s="17"/>
    </row>
    <row r="3032" spans="6:16">
      <c r="F3032" s="13"/>
      <c r="G3032" s="50"/>
      <c r="I3032" s="17"/>
      <c r="K3032" s="50"/>
      <c r="P3032" s="17"/>
    </row>
    <row r="3033" spans="6:16">
      <c r="F3033" s="13"/>
      <c r="G3033" s="50"/>
      <c r="I3033" s="17"/>
      <c r="K3033" s="50"/>
      <c r="P3033" s="17"/>
    </row>
    <row r="3034" spans="6:16">
      <c r="F3034" s="13"/>
      <c r="G3034" s="50"/>
      <c r="I3034" s="17"/>
      <c r="K3034" s="50"/>
      <c r="P3034" s="17"/>
    </row>
    <row r="3035" spans="6:16">
      <c r="F3035" s="13"/>
      <c r="G3035" s="50"/>
      <c r="I3035" s="17"/>
      <c r="K3035" s="50"/>
      <c r="P3035" s="17"/>
    </row>
    <row r="3036" spans="6:16">
      <c r="F3036" s="13"/>
      <c r="G3036" s="50"/>
      <c r="I3036" s="17"/>
      <c r="K3036" s="50"/>
      <c r="P3036" s="17"/>
    </row>
    <row r="3037" spans="6:16">
      <c r="F3037" s="13"/>
      <c r="G3037" s="50"/>
      <c r="I3037" s="17"/>
      <c r="K3037" s="50"/>
      <c r="P3037" s="17"/>
    </row>
    <row r="3038" spans="6:16">
      <c r="F3038" s="13"/>
      <c r="G3038" s="50"/>
      <c r="I3038" s="17"/>
      <c r="K3038" s="50"/>
      <c r="P3038" s="17"/>
    </row>
    <row r="3039" spans="6:16">
      <c r="F3039" s="13"/>
      <c r="G3039" s="50"/>
      <c r="I3039" s="17"/>
      <c r="K3039" s="50"/>
      <c r="P3039" s="17"/>
    </row>
    <row r="3040" spans="6:16">
      <c r="F3040" s="13"/>
      <c r="G3040" s="50"/>
      <c r="I3040" s="17"/>
      <c r="K3040" s="50"/>
      <c r="P3040" s="17"/>
    </row>
    <row r="3041" spans="6:16">
      <c r="F3041" s="13"/>
      <c r="G3041" s="50"/>
      <c r="I3041" s="17"/>
      <c r="K3041" s="50"/>
      <c r="P3041" s="17"/>
    </row>
    <row r="3042" spans="6:16">
      <c r="F3042" s="13"/>
      <c r="G3042" s="50"/>
      <c r="I3042" s="17"/>
      <c r="K3042" s="50"/>
      <c r="P3042" s="17"/>
    </row>
    <row r="3043" spans="6:16">
      <c r="F3043" s="13"/>
      <c r="G3043" s="50"/>
      <c r="I3043" s="17"/>
      <c r="K3043" s="50"/>
      <c r="P3043" s="17"/>
    </row>
    <row r="3044" spans="6:16">
      <c r="F3044" s="13"/>
      <c r="G3044" s="50"/>
      <c r="I3044" s="17"/>
      <c r="K3044" s="50"/>
      <c r="P3044" s="17"/>
    </row>
    <row r="3045" spans="6:16">
      <c r="F3045" s="13"/>
      <c r="G3045" s="50"/>
      <c r="I3045" s="17"/>
      <c r="K3045" s="50"/>
      <c r="P3045" s="17"/>
    </row>
    <row r="3046" spans="6:16">
      <c r="F3046" s="13"/>
      <c r="G3046" s="50"/>
      <c r="I3046" s="17"/>
      <c r="K3046" s="50"/>
      <c r="P3046" s="17"/>
    </row>
    <row r="3047" spans="6:16">
      <c r="F3047" s="13"/>
      <c r="G3047" s="50"/>
      <c r="I3047" s="17"/>
      <c r="K3047" s="50"/>
      <c r="P3047" s="17"/>
    </row>
    <row r="3048" spans="6:16">
      <c r="F3048" s="13"/>
      <c r="G3048" s="50"/>
      <c r="I3048" s="17"/>
      <c r="K3048" s="50"/>
      <c r="P3048" s="17"/>
    </row>
    <row r="3049" spans="6:16">
      <c r="F3049" s="13"/>
      <c r="G3049" s="50"/>
      <c r="I3049" s="17"/>
      <c r="K3049" s="50"/>
      <c r="P3049" s="17"/>
    </row>
    <row r="3050" spans="6:16">
      <c r="F3050" s="13"/>
      <c r="G3050" s="50"/>
      <c r="I3050" s="17"/>
      <c r="K3050" s="50"/>
      <c r="P3050" s="17"/>
    </row>
    <row r="3051" spans="6:16">
      <c r="F3051" s="13"/>
      <c r="G3051" s="50"/>
      <c r="I3051" s="17"/>
      <c r="K3051" s="50"/>
      <c r="P3051" s="17"/>
    </row>
    <row r="3052" spans="6:16">
      <c r="F3052" s="13"/>
      <c r="G3052" s="50"/>
      <c r="I3052" s="17"/>
      <c r="K3052" s="50"/>
      <c r="P3052" s="17"/>
    </row>
    <row r="3053" spans="6:16">
      <c r="F3053" s="13"/>
      <c r="G3053" s="50"/>
      <c r="I3053" s="17"/>
      <c r="K3053" s="50"/>
      <c r="P3053" s="17"/>
    </row>
    <row r="3054" spans="6:16">
      <c r="F3054" s="13"/>
      <c r="G3054" s="50"/>
      <c r="I3054" s="17"/>
      <c r="K3054" s="50"/>
      <c r="P3054" s="17"/>
    </row>
    <row r="3055" spans="6:16">
      <c r="F3055" s="13"/>
      <c r="G3055" s="50"/>
      <c r="I3055" s="17"/>
      <c r="K3055" s="50"/>
      <c r="P3055" s="17"/>
    </row>
    <row r="3056" spans="6:16">
      <c r="F3056" s="13"/>
      <c r="G3056" s="50"/>
      <c r="I3056" s="17"/>
      <c r="K3056" s="50"/>
      <c r="P3056" s="17"/>
    </row>
    <row r="3057" spans="6:16">
      <c r="F3057" s="13"/>
      <c r="G3057" s="50"/>
      <c r="I3057" s="17"/>
      <c r="K3057" s="50"/>
      <c r="P3057" s="17"/>
    </row>
    <row r="3058" spans="6:16">
      <c r="F3058" s="13"/>
      <c r="G3058" s="50"/>
      <c r="I3058" s="17"/>
      <c r="K3058" s="50"/>
      <c r="P3058" s="17"/>
    </row>
    <row r="3059" spans="6:16">
      <c r="F3059" s="13"/>
      <c r="G3059" s="50"/>
      <c r="I3059" s="17"/>
      <c r="K3059" s="50"/>
      <c r="P3059" s="17"/>
    </row>
    <row r="3060" spans="6:16">
      <c r="F3060" s="13"/>
      <c r="G3060" s="50"/>
      <c r="I3060" s="17"/>
      <c r="K3060" s="50"/>
      <c r="P3060" s="17"/>
    </row>
    <row r="3061" spans="6:16">
      <c r="F3061" s="13"/>
      <c r="G3061" s="50"/>
      <c r="I3061" s="17"/>
      <c r="K3061" s="50"/>
      <c r="P3061" s="17"/>
    </row>
    <row r="3062" spans="6:16">
      <c r="F3062" s="13"/>
      <c r="G3062" s="50"/>
      <c r="I3062" s="17"/>
      <c r="K3062" s="50"/>
      <c r="P3062" s="17"/>
    </row>
    <row r="3063" spans="6:16">
      <c r="F3063" s="13"/>
      <c r="G3063" s="50"/>
      <c r="I3063" s="17"/>
      <c r="K3063" s="50"/>
      <c r="P3063" s="17"/>
    </row>
    <row r="3064" spans="6:16">
      <c r="F3064" s="13"/>
      <c r="G3064" s="50"/>
      <c r="I3064" s="17"/>
      <c r="K3064" s="50"/>
      <c r="P3064" s="17"/>
    </row>
    <row r="3065" spans="6:16">
      <c r="F3065" s="13"/>
      <c r="G3065" s="50"/>
      <c r="I3065" s="17"/>
      <c r="K3065" s="50"/>
      <c r="P3065" s="17"/>
    </row>
    <row r="3066" spans="6:16">
      <c r="F3066" s="13"/>
      <c r="G3066" s="50"/>
      <c r="I3066" s="17"/>
      <c r="K3066" s="50"/>
      <c r="P3066" s="17"/>
    </row>
    <row r="3067" spans="6:16">
      <c r="F3067" s="13"/>
      <c r="G3067" s="50"/>
      <c r="I3067" s="17"/>
      <c r="K3067" s="50"/>
      <c r="P3067" s="17"/>
    </row>
    <row r="3068" spans="6:16">
      <c r="F3068" s="13"/>
      <c r="G3068" s="50"/>
      <c r="I3068" s="17"/>
      <c r="K3068" s="50"/>
      <c r="P3068" s="17"/>
    </row>
    <row r="3069" spans="6:16">
      <c r="F3069" s="13"/>
      <c r="G3069" s="50"/>
      <c r="I3069" s="17"/>
      <c r="K3069" s="50"/>
      <c r="P3069" s="17"/>
    </row>
    <row r="3070" spans="6:16">
      <c r="F3070" s="13"/>
      <c r="G3070" s="50"/>
      <c r="I3070" s="17"/>
      <c r="K3070" s="50"/>
      <c r="P3070" s="17"/>
    </row>
    <row r="3071" spans="6:16">
      <c r="F3071" s="13"/>
      <c r="G3071" s="50"/>
      <c r="I3071" s="17"/>
      <c r="K3071" s="50"/>
      <c r="P3071" s="17"/>
    </row>
    <row r="3072" spans="6:16">
      <c r="F3072" s="13"/>
      <c r="G3072" s="50"/>
      <c r="I3072" s="17"/>
      <c r="K3072" s="50"/>
      <c r="P3072" s="17"/>
    </row>
    <row r="3073" spans="6:16">
      <c r="F3073" s="13"/>
      <c r="G3073" s="50"/>
      <c r="I3073" s="17"/>
      <c r="K3073" s="50"/>
      <c r="P3073" s="17"/>
    </row>
    <row r="3074" spans="6:16">
      <c r="F3074" s="13"/>
      <c r="G3074" s="50"/>
      <c r="I3074" s="17"/>
      <c r="K3074" s="50"/>
      <c r="P3074" s="17"/>
    </row>
    <row r="3075" spans="6:16">
      <c r="F3075" s="13"/>
      <c r="G3075" s="50"/>
      <c r="I3075" s="17"/>
      <c r="K3075" s="50"/>
      <c r="P3075" s="17"/>
    </row>
    <row r="3076" spans="6:16">
      <c r="F3076" s="13"/>
      <c r="G3076" s="50"/>
      <c r="I3076" s="17"/>
      <c r="K3076" s="50"/>
      <c r="P3076" s="17"/>
    </row>
    <row r="3077" spans="6:16">
      <c r="F3077" s="13"/>
      <c r="G3077" s="50"/>
      <c r="I3077" s="17"/>
      <c r="K3077" s="50"/>
      <c r="P3077" s="17"/>
    </row>
    <row r="3078" spans="6:16">
      <c r="F3078" s="13"/>
      <c r="G3078" s="50"/>
      <c r="I3078" s="17"/>
      <c r="K3078" s="50"/>
      <c r="P3078" s="17"/>
    </row>
    <row r="3079" spans="6:16">
      <c r="F3079" s="13"/>
      <c r="G3079" s="50"/>
      <c r="I3079" s="17"/>
      <c r="K3079" s="50"/>
      <c r="P3079" s="17"/>
    </row>
    <row r="3080" spans="6:16">
      <c r="F3080" s="13"/>
      <c r="G3080" s="50"/>
      <c r="I3080" s="17"/>
      <c r="K3080" s="50"/>
      <c r="P3080" s="17"/>
    </row>
    <row r="3081" spans="6:16">
      <c r="F3081" s="13"/>
      <c r="G3081" s="50"/>
      <c r="I3081" s="17"/>
      <c r="K3081" s="50"/>
      <c r="P3081" s="17"/>
    </row>
    <row r="3082" spans="6:16">
      <c r="F3082" s="13"/>
      <c r="G3082" s="50"/>
      <c r="I3082" s="17"/>
      <c r="K3082" s="50"/>
      <c r="P3082" s="17"/>
    </row>
    <row r="3083" spans="6:16">
      <c r="F3083" s="13"/>
      <c r="G3083" s="50"/>
      <c r="I3083" s="17"/>
      <c r="K3083" s="50"/>
      <c r="P3083" s="17"/>
    </row>
    <row r="3084" spans="6:16">
      <c r="F3084" s="13"/>
      <c r="G3084" s="50"/>
      <c r="I3084" s="17"/>
      <c r="K3084" s="50"/>
      <c r="P3084" s="17"/>
    </row>
    <row r="3085" spans="6:16">
      <c r="F3085" s="13"/>
      <c r="G3085" s="50"/>
      <c r="I3085" s="17"/>
      <c r="K3085" s="50"/>
      <c r="P3085" s="17"/>
    </row>
    <row r="3086" spans="6:16">
      <c r="F3086" s="13"/>
      <c r="G3086" s="50"/>
      <c r="I3086" s="17"/>
      <c r="K3086" s="50"/>
      <c r="P3086" s="17"/>
    </row>
    <row r="3087" spans="6:16">
      <c r="F3087" s="13"/>
      <c r="G3087" s="50"/>
      <c r="I3087" s="17"/>
      <c r="K3087" s="50"/>
      <c r="P3087" s="17"/>
    </row>
    <row r="3088" spans="6:16">
      <c r="F3088" s="13"/>
      <c r="G3088" s="50"/>
      <c r="I3088" s="17"/>
      <c r="K3088" s="50"/>
      <c r="P3088" s="17"/>
    </row>
    <row r="3089" spans="6:16">
      <c r="F3089" s="13"/>
      <c r="G3089" s="50"/>
      <c r="I3089" s="17"/>
      <c r="K3089" s="50"/>
      <c r="P3089" s="17"/>
    </row>
    <row r="3090" spans="6:16">
      <c r="F3090" s="13"/>
      <c r="G3090" s="50"/>
      <c r="I3090" s="17"/>
      <c r="K3090" s="50"/>
      <c r="P3090" s="17"/>
    </row>
    <row r="3091" spans="6:16">
      <c r="F3091" s="13"/>
      <c r="G3091" s="50"/>
      <c r="I3091" s="17"/>
      <c r="K3091" s="50"/>
      <c r="P3091" s="17"/>
    </row>
    <row r="3092" spans="6:16">
      <c r="F3092" s="13"/>
      <c r="G3092" s="50"/>
      <c r="I3092" s="17"/>
      <c r="K3092" s="50"/>
      <c r="P3092" s="17"/>
    </row>
    <row r="3093" spans="6:16">
      <c r="F3093" s="13"/>
      <c r="G3093" s="50"/>
      <c r="I3093" s="17"/>
      <c r="K3093" s="50"/>
      <c r="P3093" s="17"/>
    </row>
    <row r="3094" spans="6:16">
      <c r="F3094" s="13"/>
      <c r="G3094" s="50"/>
      <c r="I3094" s="17"/>
      <c r="K3094" s="50"/>
      <c r="P3094" s="17"/>
    </row>
    <row r="3095" spans="6:16">
      <c r="F3095" s="13"/>
      <c r="G3095" s="50"/>
      <c r="I3095" s="17"/>
      <c r="K3095" s="50"/>
      <c r="P3095" s="17"/>
    </row>
    <row r="3096" spans="6:16">
      <c r="F3096" s="13"/>
      <c r="G3096" s="50"/>
      <c r="I3096" s="17"/>
      <c r="K3096" s="50"/>
      <c r="P3096" s="17"/>
    </row>
    <row r="3097" spans="6:16">
      <c r="F3097" s="13"/>
      <c r="G3097" s="50"/>
      <c r="I3097" s="17"/>
      <c r="K3097" s="50"/>
      <c r="P3097" s="17"/>
    </row>
    <row r="3098" spans="6:16">
      <c r="F3098" s="13"/>
      <c r="G3098" s="50"/>
      <c r="I3098" s="17"/>
      <c r="K3098" s="50"/>
      <c r="P3098" s="17"/>
    </row>
    <row r="3099" spans="6:16">
      <c r="F3099" s="13"/>
      <c r="G3099" s="50"/>
      <c r="I3099" s="17"/>
      <c r="K3099" s="50"/>
      <c r="P3099" s="17"/>
    </row>
    <row r="3100" spans="6:16">
      <c r="F3100" s="13"/>
      <c r="G3100" s="50"/>
      <c r="I3100" s="17"/>
      <c r="K3100" s="50"/>
      <c r="P3100" s="17"/>
    </row>
    <row r="3101" spans="6:16">
      <c r="F3101" s="13"/>
      <c r="G3101" s="50"/>
      <c r="I3101" s="17"/>
      <c r="K3101" s="50"/>
      <c r="P3101" s="17"/>
    </row>
    <row r="3102" spans="6:16">
      <c r="F3102" s="13"/>
      <c r="G3102" s="50"/>
      <c r="I3102" s="17"/>
      <c r="K3102" s="50"/>
      <c r="P3102" s="17"/>
    </row>
    <row r="3103" spans="6:16">
      <c r="F3103" s="13"/>
      <c r="G3103" s="50"/>
      <c r="I3103" s="17"/>
      <c r="K3103" s="50"/>
      <c r="P3103" s="17"/>
    </row>
    <row r="3104" spans="6:16">
      <c r="F3104" s="13"/>
      <c r="G3104" s="50"/>
      <c r="I3104" s="17"/>
      <c r="K3104" s="50"/>
      <c r="P3104" s="17"/>
    </row>
    <row r="3105" spans="6:16">
      <c r="F3105" s="13"/>
      <c r="G3105" s="50"/>
      <c r="I3105" s="17"/>
      <c r="K3105" s="50"/>
      <c r="P3105" s="17"/>
    </row>
    <row r="3106" spans="6:16">
      <c r="F3106" s="13"/>
      <c r="G3106" s="50"/>
      <c r="I3106" s="17"/>
      <c r="K3106" s="50"/>
      <c r="P3106" s="17"/>
    </row>
    <row r="3107" spans="6:16">
      <c r="F3107" s="13"/>
      <c r="G3107" s="50"/>
      <c r="I3107" s="17"/>
      <c r="K3107" s="50"/>
      <c r="P3107" s="17"/>
    </row>
    <row r="3108" spans="6:16">
      <c r="F3108" s="13"/>
      <c r="G3108" s="50"/>
      <c r="I3108" s="17"/>
      <c r="K3108" s="50"/>
      <c r="P3108" s="17"/>
    </row>
    <row r="3109" spans="6:16">
      <c r="F3109" s="13"/>
      <c r="G3109" s="50"/>
      <c r="I3109" s="17"/>
      <c r="K3109" s="50"/>
      <c r="P3109" s="17"/>
    </row>
    <row r="3110" spans="6:16">
      <c r="F3110" s="13"/>
      <c r="G3110" s="50"/>
      <c r="I3110" s="17"/>
      <c r="K3110" s="50"/>
      <c r="P3110" s="17"/>
    </row>
    <row r="3111" spans="6:16">
      <c r="F3111" s="13"/>
      <c r="G3111" s="50"/>
      <c r="I3111" s="17"/>
      <c r="K3111" s="50"/>
      <c r="P3111" s="17"/>
    </row>
    <row r="3112" spans="6:16">
      <c r="F3112" s="13"/>
      <c r="G3112" s="50"/>
      <c r="I3112" s="17"/>
      <c r="K3112" s="50"/>
      <c r="P3112" s="17"/>
    </row>
    <row r="3113" spans="6:16">
      <c r="F3113" s="13"/>
      <c r="G3113" s="50"/>
      <c r="I3113" s="17"/>
      <c r="K3113" s="50"/>
      <c r="P3113" s="17"/>
    </row>
    <row r="3114" spans="6:16">
      <c r="F3114" s="13"/>
      <c r="G3114" s="50"/>
      <c r="I3114" s="17"/>
      <c r="K3114" s="50"/>
      <c r="P3114" s="17"/>
    </row>
    <row r="3115" spans="6:16">
      <c r="F3115" s="13"/>
      <c r="G3115" s="50"/>
      <c r="I3115" s="17"/>
      <c r="K3115" s="50"/>
      <c r="P3115" s="17"/>
    </row>
    <row r="3116" spans="6:16">
      <c r="F3116" s="13"/>
      <c r="G3116" s="50"/>
      <c r="I3116" s="17"/>
      <c r="K3116" s="50"/>
      <c r="P3116" s="17"/>
    </row>
    <row r="3117" spans="6:16">
      <c r="F3117" s="13"/>
      <c r="G3117" s="50"/>
      <c r="I3117" s="17"/>
      <c r="K3117" s="50"/>
      <c r="P3117" s="17"/>
    </row>
    <row r="3118" spans="6:16">
      <c r="F3118" s="13"/>
      <c r="G3118" s="50"/>
      <c r="I3118" s="17"/>
      <c r="K3118" s="50"/>
      <c r="P3118" s="17"/>
    </row>
    <row r="3119" spans="6:16">
      <c r="F3119" s="13"/>
      <c r="G3119" s="50"/>
      <c r="I3119" s="17"/>
      <c r="K3119" s="50"/>
      <c r="P3119" s="17"/>
    </row>
    <row r="3120" spans="6:16">
      <c r="F3120" s="13"/>
      <c r="G3120" s="50"/>
      <c r="I3120" s="17"/>
      <c r="K3120" s="50"/>
      <c r="P3120" s="17"/>
    </row>
    <row r="3121" spans="6:16">
      <c r="F3121" s="13"/>
      <c r="G3121" s="50"/>
      <c r="I3121" s="17"/>
      <c r="K3121" s="50"/>
      <c r="P3121" s="17"/>
    </row>
    <row r="3122" spans="6:16">
      <c r="F3122" s="13"/>
      <c r="G3122" s="50"/>
      <c r="I3122" s="17"/>
      <c r="K3122" s="50"/>
      <c r="P3122" s="17"/>
    </row>
    <row r="3123" spans="6:16">
      <c r="F3123" s="13"/>
      <c r="G3123" s="50"/>
      <c r="I3123" s="17"/>
      <c r="K3123" s="50"/>
      <c r="P3123" s="17"/>
    </row>
    <row r="3124" spans="6:16">
      <c r="F3124" s="13"/>
      <c r="G3124" s="50"/>
      <c r="I3124" s="17"/>
      <c r="K3124" s="50"/>
      <c r="P3124" s="17"/>
    </row>
    <row r="3125" spans="6:16">
      <c r="F3125" s="13"/>
      <c r="G3125" s="50"/>
      <c r="I3125" s="17"/>
      <c r="K3125" s="50"/>
      <c r="P3125" s="17"/>
    </row>
    <row r="3126" spans="6:16">
      <c r="F3126" s="13"/>
      <c r="G3126" s="50"/>
      <c r="I3126" s="17"/>
      <c r="K3126" s="50"/>
      <c r="P3126" s="17"/>
    </row>
    <row r="3127" spans="6:16">
      <c r="F3127" s="13"/>
      <c r="G3127" s="50"/>
      <c r="I3127" s="17"/>
      <c r="K3127" s="50"/>
      <c r="P3127" s="17"/>
    </row>
    <row r="3128" spans="6:16">
      <c r="F3128" s="13"/>
      <c r="G3128" s="50"/>
      <c r="I3128" s="17"/>
      <c r="K3128" s="50"/>
      <c r="P3128" s="17"/>
    </row>
    <row r="3129" spans="6:16">
      <c r="F3129" s="13"/>
      <c r="G3129" s="50"/>
      <c r="I3129" s="17"/>
      <c r="K3129" s="50"/>
      <c r="P3129" s="17"/>
    </row>
    <row r="3130" spans="6:16">
      <c r="F3130" s="13"/>
      <c r="G3130" s="50"/>
      <c r="I3130" s="17"/>
      <c r="K3130" s="50"/>
      <c r="P3130" s="17"/>
    </row>
    <row r="3131" spans="6:16">
      <c r="F3131" s="13"/>
      <c r="G3131" s="50"/>
      <c r="I3131" s="17"/>
      <c r="K3131" s="50"/>
      <c r="P3131" s="17"/>
    </row>
    <row r="3132" spans="6:16">
      <c r="F3132" s="13"/>
      <c r="G3132" s="50"/>
      <c r="I3132" s="17"/>
      <c r="K3132" s="50"/>
      <c r="P3132" s="17"/>
    </row>
    <row r="3133" spans="6:16">
      <c r="F3133" s="13"/>
      <c r="G3133" s="50"/>
      <c r="I3133" s="17"/>
      <c r="K3133" s="50"/>
      <c r="P3133" s="17"/>
    </row>
    <row r="3134" spans="6:16">
      <c r="F3134" s="13"/>
      <c r="G3134" s="50"/>
      <c r="I3134" s="17"/>
      <c r="K3134" s="50"/>
      <c r="P3134" s="17"/>
    </row>
    <row r="3135" spans="6:16">
      <c r="F3135" s="13"/>
      <c r="G3135" s="50"/>
      <c r="I3135" s="17"/>
      <c r="K3135" s="50"/>
      <c r="P3135" s="17"/>
    </row>
    <row r="3136" spans="6:16">
      <c r="F3136" s="13"/>
      <c r="G3136" s="50"/>
      <c r="I3136" s="17"/>
      <c r="K3136" s="50"/>
      <c r="P3136" s="17"/>
    </row>
    <row r="3137" spans="6:16">
      <c r="F3137" s="13"/>
      <c r="G3137" s="50"/>
      <c r="I3137" s="17"/>
      <c r="K3137" s="50"/>
      <c r="P3137" s="17"/>
    </row>
    <row r="3138" spans="6:16">
      <c r="F3138" s="13"/>
      <c r="G3138" s="50"/>
      <c r="I3138" s="17"/>
      <c r="K3138" s="50"/>
      <c r="P3138" s="17"/>
    </row>
    <row r="3139" spans="6:16">
      <c r="F3139" s="13"/>
      <c r="G3139" s="50"/>
      <c r="I3139" s="17"/>
      <c r="K3139" s="50"/>
      <c r="P3139" s="17"/>
    </row>
    <row r="3140" spans="6:16">
      <c r="F3140" s="13"/>
      <c r="G3140" s="50"/>
      <c r="I3140" s="17"/>
      <c r="K3140" s="50"/>
      <c r="P3140" s="17"/>
    </row>
    <row r="3141" spans="6:16">
      <c r="F3141" s="13"/>
      <c r="G3141" s="50"/>
      <c r="I3141" s="17"/>
      <c r="K3141" s="50"/>
      <c r="P3141" s="17"/>
    </row>
    <row r="3142" spans="6:16">
      <c r="F3142" s="13"/>
      <c r="G3142" s="50"/>
      <c r="I3142" s="17"/>
      <c r="K3142" s="50"/>
      <c r="P3142" s="17"/>
    </row>
    <row r="3143" spans="6:16">
      <c r="F3143" s="13"/>
      <c r="G3143" s="50"/>
      <c r="I3143" s="17"/>
      <c r="K3143" s="50"/>
      <c r="P3143" s="17"/>
    </row>
    <row r="3144" spans="6:16">
      <c r="F3144" s="13"/>
      <c r="G3144" s="50"/>
      <c r="I3144" s="17"/>
      <c r="K3144" s="50"/>
      <c r="P3144" s="17"/>
    </row>
    <row r="3145" spans="6:16">
      <c r="F3145" s="13"/>
      <c r="G3145" s="50"/>
      <c r="I3145" s="17"/>
      <c r="K3145" s="50"/>
      <c r="P3145" s="17"/>
    </row>
    <row r="3146" spans="6:16">
      <c r="F3146" s="13"/>
      <c r="G3146" s="50"/>
      <c r="I3146" s="17"/>
      <c r="K3146" s="50"/>
      <c r="P3146" s="17"/>
    </row>
    <row r="3147" spans="6:16">
      <c r="F3147" s="13"/>
      <c r="G3147" s="50"/>
      <c r="I3147" s="17"/>
      <c r="K3147" s="50"/>
      <c r="P3147" s="17"/>
    </row>
    <row r="3148" spans="6:16">
      <c r="F3148" s="13"/>
      <c r="G3148" s="50"/>
      <c r="I3148" s="17"/>
      <c r="K3148" s="50"/>
      <c r="P3148" s="17"/>
    </row>
    <row r="3149" spans="6:16">
      <c r="F3149" s="13"/>
      <c r="G3149" s="50"/>
      <c r="I3149" s="17"/>
      <c r="K3149" s="50"/>
      <c r="P3149" s="17"/>
    </row>
    <row r="3150" spans="6:16">
      <c r="F3150" s="13"/>
      <c r="G3150" s="50"/>
      <c r="I3150" s="17"/>
      <c r="K3150" s="50"/>
      <c r="P3150" s="17"/>
    </row>
    <row r="3151" spans="6:16">
      <c r="F3151" s="13"/>
      <c r="G3151" s="50"/>
      <c r="I3151" s="17"/>
      <c r="K3151" s="50"/>
      <c r="P3151" s="17"/>
    </row>
    <row r="3152" spans="6:16">
      <c r="F3152" s="13"/>
      <c r="G3152" s="50"/>
      <c r="I3152" s="17"/>
      <c r="K3152" s="50"/>
      <c r="P3152" s="17"/>
    </row>
    <row r="3153" spans="6:16">
      <c r="F3153" s="13"/>
      <c r="G3153" s="50"/>
      <c r="I3153" s="17"/>
      <c r="K3153" s="50"/>
      <c r="P3153" s="17"/>
    </row>
    <row r="3154" spans="6:16">
      <c r="F3154" s="13"/>
      <c r="G3154" s="50"/>
      <c r="I3154" s="17"/>
      <c r="K3154" s="50"/>
      <c r="P3154" s="17"/>
    </row>
    <row r="3155" spans="6:16">
      <c r="F3155" s="13"/>
      <c r="G3155" s="50"/>
      <c r="I3155" s="17"/>
      <c r="K3155" s="50"/>
      <c r="P3155" s="17"/>
    </row>
    <row r="3156" spans="6:16">
      <c r="F3156" s="13"/>
      <c r="G3156" s="50"/>
      <c r="I3156" s="17"/>
      <c r="K3156" s="50"/>
      <c r="P3156" s="17"/>
    </row>
    <row r="3157" spans="6:16">
      <c r="F3157" s="13"/>
      <c r="G3157" s="50"/>
      <c r="I3157" s="17"/>
      <c r="K3157" s="50"/>
      <c r="P3157" s="17"/>
    </row>
    <row r="3158" spans="6:16">
      <c r="F3158" s="13"/>
      <c r="G3158" s="50"/>
      <c r="I3158" s="17"/>
      <c r="K3158" s="50"/>
      <c r="P3158" s="17"/>
    </row>
    <row r="3159" spans="6:16">
      <c r="F3159" s="13"/>
      <c r="G3159" s="50"/>
      <c r="I3159" s="17"/>
      <c r="K3159" s="50"/>
      <c r="P3159" s="17"/>
    </row>
    <row r="3160" spans="6:16">
      <c r="F3160" s="13"/>
      <c r="G3160" s="50"/>
      <c r="I3160" s="17"/>
      <c r="K3160" s="50"/>
      <c r="P3160" s="17"/>
    </row>
    <row r="3161" spans="6:16">
      <c r="F3161" s="13"/>
      <c r="G3161" s="50"/>
      <c r="I3161" s="17"/>
      <c r="K3161" s="50"/>
      <c r="P3161" s="17"/>
    </row>
    <row r="3162" spans="6:16">
      <c r="F3162" s="13"/>
      <c r="G3162" s="50"/>
      <c r="I3162" s="17"/>
      <c r="K3162" s="50"/>
      <c r="P3162" s="17"/>
    </row>
    <row r="3163" spans="6:16">
      <c r="F3163" s="13"/>
      <c r="G3163" s="50"/>
      <c r="I3163" s="17"/>
      <c r="K3163" s="50"/>
      <c r="P3163" s="17"/>
    </row>
    <row r="3164" spans="6:16">
      <c r="F3164" s="13"/>
      <c r="G3164" s="50"/>
      <c r="I3164" s="17"/>
      <c r="K3164" s="50"/>
      <c r="P3164" s="17"/>
    </row>
    <row r="3165" spans="6:16">
      <c r="F3165" s="13"/>
      <c r="G3165" s="50"/>
      <c r="I3165" s="17"/>
      <c r="K3165" s="50"/>
      <c r="P3165" s="17"/>
    </row>
    <row r="3166" spans="6:16">
      <c r="F3166" s="13"/>
      <c r="G3166" s="50"/>
      <c r="I3166" s="17"/>
      <c r="K3166" s="50"/>
      <c r="P3166" s="17"/>
    </row>
    <row r="3167" spans="6:16">
      <c r="F3167" s="13"/>
      <c r="G3167" s="50"/>
      <c r="I3167" s="17"/>
      <c r="K3167" s="50"/>
      <c r="P3167" s="17"/>
    </row>
    <row r="3168" spans="6:16">
      <c r="F3168" s="13"/>
      <c r="G3168" s="50"/>
      <c r="I3168" s="17"/>
      <c r="K3168" s="50"/>
      <c r="P3168" s="17"/>
    </row>
    <row r="3169" spans="6:16">
      <c r="F3169" s="13"/>
      <c r="G3169" s="50"/>
      <c r="I3169" s="17"/>
      <c r="K3169" s="50"/>
      <c r="P3169" s="17"/>
    </row>
    <row r="3170" spans="6:16">
      <c r="F3170" s="13"/>
      <c r="G3170" s="50"/>
      <c r="I3170" s="17"/>
      <c r="K3170" s="50"/>
      <c r="P3170" s="17"/>
    </row>
    <row r="3171" spans="6:16">
      <c r="F3171" s="13"/>
      <c r="G3171" s="50"/>
      <c r="I3171" s="17"/>
      <c r="K3171" s="50"/>
      <c r="P3171" s="17"/>
    </row>
    <row r="3172" spans="6:16">
      <c r="F3172" s="13"/>
      <c r="G3172" s="50"/>
      <c r="I3172" s="17"/>
      <c r="K3172" s="50"/>
      <c r="P3172" s="17"/>
    </row>
    <row r="3173" spans="6:16">
      <c r="F3173" s="13"/>
      <c r="G3173" s="50"/>
      <c r="I3173" s="17"/>
      <c r="K3173" s="50"/>
      <c r="P3173" s="17"/>
    </row>
    <row r="3174" spans="6:16">
      <c r="F3174" s="13"/>
      <c r="G3174" s="50"/>
      <c r="I3174" s="17"/>
      <c r="K3174" s="50"/>
      <c r="P3174" s="17"/>
    </row>
    <row r="3175" spans="6:16">
      <c r="F3175" s="13"/>
      <c r="G3175" s="50"/>
      <c r="I3175" s="17"/>
      <c r="K3175" s="50"/>
      <c r="P3175" s="17"/>
    </row>
    <row r="3176" spans="6:16">
      <c r="F3176" s="13"/>
      <c r="G3176" s="50"/>
      <c r="I3176" s="17"/>
      <c r="K3176" s="50"/>
      <c r="P3176" s="17"/>
    </row>
    <row r="3177" spans="6:16">
      <c r="F3177" s="13"/>
      <c r="G3177" s="50"/>
      <c r="I3177" s="17"/>
      <c r="K3177" s="50"/>
      <c r="P3177" s="17"/>
    </row>
    <row r="3178" spans="6:16">
      <c r="F3178" s="13"/>
      <c r="G3178" s="50"/>
      <c r="I3178" s="17"/>
      <c r="K3178" s="50"/>
      <c r="P3178" s="17"/>
    </row>
    <row r="3179" spans="6:16">
      <c r="F3179" s="13"/>
      <c r="G3179" s="50"/>
      <c r="I3179" s="17"/>
      <c r="K3179" s="50"/>
      <c r="P3179" s="17"/>
    </row>
    <row r="3180" spans="6:16">
      <c r="F3180" s="13"/>
      <c r="G3180" s="50"/>
      <c r="I3180" s="17"/>
      <c r="K3180" s="50"/>
      <c r="P3180" s="17"/>
    </row>
    <row r="3181" spans="6:16">
      <c r="F3181" s="13"/>
      <c r="G3181" s="50"/>
      <c r="I3181" s="17"/>
      <c r="K3181" s="50"/>
      <c r="P3181" s="17"/>
    </row>
    <row r="3182" spans="6:16">
      <c r="F3182" s="13"/>
      <c r="G3182" s="50"/>
      <c r="I3182" s="17"/>
      <c r="K3182" s="50"/>
      <c r="P3182" s="17"/>
    </row>
    <row r="3183" spans="6:16">
      <c r="F3183" s="13"/>
      <c r="G3183" s="50"/>
      <c r="I3183" s="17"/>
      <c r="K3183" s="50"/>
      <c r="P3183" s="17"/>
    </row>
    <row r="3184" spans="6:16">
      <c r="F3184" s="13"/>
      <c r="G3184" s="50"/>
      <c r="I3184" s="17"/>
      <c r="K3184" s="50"/>
      <c r="P3184" s="17"/>
    </row>
    <row r="3185" spans="6:16">
      <c r="F3185" s="13"/>
      <c r="G3185" s="50"/>
      <c r="I3185" s="17"/>
      <c r="K3185" s="50"/>
      <c r="P3185" s="17"/>
    </row>
    <row r="3186" spans="6:16">
      <c r="F3186" s="13"/>
      <c r="G3186" s="50"/>
      <c r="I3186" s="17"/>
      <c r="K3186" s="50"/>
      <c r="P3186" s="17"/>
    </row>
    <row r="3187" spans="6:16">
      <c r="F3187" s="13"/>
      <c r="G3187" s="50"/>
      <c r="I3187" s="17"/>
      <c r="K3187" s="50"/>
      <c r="P3187" s="17"/>
    </row>
    <row r="3188" spans="6:16">
      <c r="F3188" s="13"/>
      <c r="G3188" s="50"/>
      <c r="I3188" s="17"/>
      <c r="K3188" s="50"/>
      <c r="P3188" s="17"/>
    </row>
    <row r="3189" spans="6:16">
      <c r="F3189" s="13"/>
      <c r="G3189" s="50"/>
      <c r="I3189" s="17"/>
      <c r="K3189" s="50"/>
      <c r="P3189" s="17"/>
    </row>
    <row r="3190" spans="6:16">
      <c r="F3190" s="13"/>
      <c r="G3190" s="50"/>
      <c r="I3190" s="17"/>
      <c r="K3190" s="50"/>
      <c r="P3190" s="17"/>
    </row>
    <row r="3191" spans="6:16">
      <c r="F3191" s="13"/>
      <c r="G3191" s="50"/>
      <c r="I3191" s="17"/>
      <c r="K3191" s="50"/>
      <c r="P3191" s="17"/>
    </row>
    <row r="3192" spans="6:16">
      <c r="F3192" s="13"/>
      <c r="G3192" s="50"/>
      <c r="I3192" s="17"/>
      <c r="K3192" s="50"/>
      <c r="P3192" s="17"/>
    </row>
    <row r="3193" spans="6:16">
      <c r="F3193" s="13"/>
      <c r="G3193" s="50"/>
      <c r="I3193" s="17"/>
      <c r="K3193" s="50"/>
      <c r="P3193" s="17"/>
    </row>
    <row r="3194" spans="6:16">
      <c r="F3194" s="13"/>
      <c r="G3194" s="50"/>
      <c r="I3194" s="17"/>
      <c r="K3194" s="50"/>
      <c r="P3194" s="17"/>
    </row>
    <row r="3195" spans="6:16">
      <c r="F3195" s="13"/>
      <c r="G3195" s="50"/>
      <c r="I3195" s="17"/>
      <c r="K3195" s="50"/>
      <c r="P3195" s="17"/>
    </row>
    <row r="3196" spans="6:16">
      <c r="F3196" s="13"/>
      <c r="G3196" s="50"/>
      <c r="I3196" s="17"/>
      <c r="K3196" s="50"/>
      <c r="P3196" s="17"/>
    </row>
    <row r="3197" spans="6:16">
      <c r="F3197" s="13"/>
      <c r="G3197" s="50"/>
      <c r="I3197" s="17"/>
      <c r="K3197" s="50"/>
      <c r="P3197" s="17"/>
    </row>
    <row r="3198" spans="6:16">
      <c r="F3198" s="13"/>
      <c r="G3198" s="50"/>
      <c r="I3198" s="17"/>
      <c r="K3198" s="50"/>
      <c r="P3198" s="17"/>
    </row>
    <row r="3199" spans="6:16">
      <c r="F3199" s="13"/>
      <c r="G3199" s="50"/>
      <c r="I3199" s="17"/>
      <c r="K3199" s="50"/>
      <c r="P3199" s="17"/>
    </row>
    <row r="3200" spans="6:16">
      <c r="F3200" s="13"/>
      <c r="G3200" s="50"/>
      <c r="I3200" s="17"/>
      <c r="K3200" s="50"/>
      <c r="P3200" s="17"/>
    </row>
    <row r="3201" spans="6:16">
      <c r="F3201" s="13"/>
      <c r="G3201" s="50"/>
      <c r="I3201" s="17"/>
      <c r="K3201" s="50"/>
      <c r="P3201" s="17"/>
    </row>
    <row r="3202" spans="6:16">
      <c r="F3202" s="13"/>
      <c r="G3202" s="50"/>
      <c r="I3202" s="17"/>
      <c r="K3202" s="50"/>
      <c r="P3202" s="17"/>
    </row>
    <row r="3203" spans="6:16">
      <c r="F3203" s="13"/>
      <c r="G3203" s="50"/>
      <c r="I3203" s="17"/>
      <c r="K3203" s="50"/>
      <c r="P3203" s="17"/>
    </row>
    <row r="3204" spans="6:16">
      <c r="F3204" s="13"/>
      <c r="G3204" s="50"/>
      <c r="I3204" s="17"/>
      <c r="K3204" s="50"/>
      <c r="P3204" s="17"/>
    </row>
    <row r="3205" spans="6:16">
      <c r="F3205" s="13"/>
      <c r="G3205" s="50"/>
      <c r="I3205" s="17"/>
      <c r="K3205" s="50"/>
      <c r="P3205" s="17"/>
    </row>
    <row r="3206" spans="6:16">
      <c r="F3206" s="13"/>
      <c r="G3206" s="50"/>
      <c r="I3206" s="17"/>
      <c r="K3206" s="50"/>
      <c r="P3206" s="17"/>
    </row>
    <row r="3207" spans="6:16">
      <c r="F3207" s="13"/>
      <c r="G3207" s="50"/>
      <c r="I3207" s="17"/>
      <c r="K3207" s="50"/>
      <c r="P3207" s="17"/>
    </row>
    <row r="3208" spans="6:16">
      <c r="F3208" s="13"/>
      <c r="G3208" s="50"/>
      <c r="I3208" s="17"/>
      <c r="K3208" s="50"/>
      <c r="P3208" s="17"/>
    </row>
    <row r="3209" spans="6:16">
      <c r="F3209" s="13"/>
      <c r="G3209" s="50"/>
      <c r="I3209" s="17"/>
      <c r="K3209" s="50"/>
      <c r="P3209" s="17"/>
    </row>
    <row r="3210" spans="6:16">
      <c r="F3210" s="13"/>
      <c r="G3210" s="50"/>
      <c r="I3210" s="17"/>
      <c r="K3210" s="50"/>
      <c r="P3210" s="17"/>
    </row>
    <row r="3211" spans="6:16">
      <c r="F3211" s="13"/>
      <c r="G3211" s="50"/>
      <c r="I3211" s="17"/>
      <c r="K3211" s="50"/>
      <c r="P3211" s="17"/>
    </row>
    <row r="3212" spans="6:16">
      <c r="F3212" s="13"/>
      <c r="G3212" s="50"/>
      <c r="I3212" s="17"/>
      <c r="K3212" s="50"/>
      <c r="P3212" s="17"/>
    </row>
    <row r="3213" spans="6:16">
      <c r="F3213" s="13"/>
      <c r="G3213" s="50"/>
      <c r="I3213" s="17"/>
      <c r="K3213" s="50"/>
      <c r="P3213" s="17"/>
    </row>
    <row r="3214" spans="6:16">
      <c r="F3214" s="13"/>
      <c r="G3214" s="50"/>
      <c r="I3214" s="17"/>
      <c r="K3214" s="50"/>
      <c r="P3214" s="17"/>
    </row>
    <row r="3215" spans="6:16">
      <c r="F3215" s="13"/>
      <c r="G3215" s="50"/>
      <c r="I3215" s="17"/>
      <c r="K3215" s="50"/>
      <c r="P3215" s="17"/>
    </row>
    <row r="3216" spans="6:16">
      <c r="F3216" s="13"/>
      <c r="G3216" s="50"/>
      <c r="I3216" s="17"/>
      <c r="K3216" s="50"/>
      <c r="P3216" s="17"/>
    </row>
    <row r="3217" spans="6:16">
      <c r="F3217" s="13"/>
      <c r="G3217" s="50"/>
      <c r="I3217" s="17"/>
      <c r="K3217" s="50"/>
      <c r="P3217" s="17"/>
    </row>
    <row r="3218" spans="6:16">
      <c r="F3218" s="13"/>
      <c r="G3218" s="50"/>
      <c r="I3218" s="17"/>
      <c r="K3218" s="50"/>
      <c r="P3218" s="17"/>
    </row>
    <row r="3219" spans="6:16">
      <c r="F3219" s="13"/>
      <c r="G3219" s="50"/>
      <c r="I3219" s="17"/>
      <c r="K3219" s="50"/>
      <c r="P3219" s="17"/>
    </row>
    <row r="3220" spans="6:16">
      <c r="F3220" s="13"/>
      <c r="G3220" s="50"/>
      <c r="I3220" s="17"/>
      <c r="K3220" s="50"/>
      <c r="P3220" s="17"/>
    </row>
    <row r="3221" spans="6:16">
      <c r="F3221" s="13"/>
      <c r="G3221" s="50"/>
      <c r="I3221" s="17"/>
      <c r="K3221" s="50"/>
      <c r="P3221" s="17"/>
    </row>
    <row r="3222" spans="6:16">
      <c r="F3222" s="13"/>
      <c r="G3222" s="50"/>
      <c r="I3222" s="17"/>
      <c r="K3222" s="50"/>
      <c r="P3222" s="17"/>
    </row>
    <row r="3223" spans="6:16">
      <c r="F3223" s="13"/>
      <c r="G3223" s="50"/>
      <c r="I3223" s="17"/>
      <c r="K3223" s="50"/>
      <c r="P3223" s="17"/>
    </row>
    <row r="3224" spans="6:16">
      <c r="F3224" s="13"/>
      <c r="G3224" s="50"/>
      <c r="I3224" s="17"/>
      <c r="K3224" s="50"/>
      <c r="P3224" s="17"/>
    </row>
    <row r="3225" spans="6:16">
      <c r="F3225" s="13"/>
      <c r="G3225" s="50"/>
      <c r="I3225" s="17"/>
      <c r="K3225" s="50"/>
      <c r="P3225" s="17"/>
    </row>
    <row r="3226" spans="6:16">
      <c r="F3226" s="13"/>
      <c r="G3226" s="50"/>
      <c r="I3226" s="17"/>
      <c r="K3226" s="50"/>
      <c r="P3226" s="17"/>
    </row>
    <row r="3227" spans="6:16">
      <c r="F3227" s="13"/>
      <c r="G3227" s="50"/>
      <c r="I3227" s="17"/>
      <c r="K3227" s="50"/>
      <c r="P3227" s="17"/>
    </row>
    <row r="3228" spans="6:16">
      <c r="F3228" s="13"/>
      <c r="G3228" s="50"/>
      <c r="I3228" s="17"/>
      <c r="K3228" s="50"/>
      <c r="P3228" s="17"/>
    </row>
    <row r="3229" spans="6:16">
      <c r="F3229" s="13"/>
      <c r="G3229" s="50"/>
      <c r="I3229" s="17"/>
      <c r="K3229" s="50"/>
      <c r="P3229" s="17"/>
    </row>
    <row r="3230" spans="6:16">
      <c r="F3230" s="13"/>
      <c r="G3230" s="50"/>
      <c r="I3230" s="17"/>
      <c r="K3230" s="50"/>
      <c r="P3230" s="17"/>
    </row>
    <row r="3231" spans="6:16">
      <c r="F3231" s="13"/>
      <c r="G3231" s="50"/>
      <c r="I3231" s="17"/>
      <c r="K3231" s="50"/>
      <c r="P3231" s="17"/>
    </row>
    <row r="3232" spans="6:16">
      <c r="F3232" s="13"/>
      <c r="G3232" s="50"/>
      <c r="I3232" s="17"/>
      <c r="K3232" s="50"/>
      <c r="P3232" s="17"/>
    </row>
    <row r="3233" spans="6:16">
      <c r="F3233" s="13"/>
      <c r="G3233" s="50"/>
      <c r="I3233" s="17"/>
      <c r="K3233" s="50"/>
      <c r="P3233" s="17"/>
    </row>
    <row r="3234" spans="6:16">
      <c r="F3234" s="13"/>
      <c r="G3234" s="50"/>
      <c r="I3234" s="17"/>
      <c r="K3234" s="50"/>
      <c r="P3234" s="17"/>
    </row>
    <row r="3235" spans="6:16">
      <c r="F3235" s="13"/>
      <c r="G3235" s="50"/>
      <c r="I3235" s="17"/>
      <c r="K3235" s="50"/>
      <c r="P3235" s="17"/>
    </row>
    <row r="3236" spans="6:16">
      <c r="F3236" s="13"/>
      <c r="G3236" s="50"/>
      <c r="I3236" s="17"/>
      <c r="K3236" s="50"/>
      <c r="P3236" s="17"/>
    </row>
    <row r="3237" spans="6:16">
      <c r="F3237" s="13"/>
      <c r="G3237" s="50"/>
      <c r="I3237" s="17"/>
      <c r="K3237" s="50"/>
      <c r="P3237" s="17"/>
    </row>
    <row r="3238" spans="6:16">
      <c r="F3238" s="13"/>
      <c r="G3238" s="50"/>
      <c r="I3238" s="17"/>
      <c r="K3238" s="50"/>
      <c r="P3238" s="17"/>
    </row>
    <row r="3239" spans="6:16">
      <c r="F3239" s="13"/>
      <c r="G3239" s="50"/>
      <c r="I3239" s="17"/>
      <c r="K3239" s="50"/>
      <c r="P3239" s="17"/>
    </row>
    <row r="3240" spans="6:16">
      <c r="F3240" s="13"/>
      <c r="G3240" s="50"/>
      <c r="I3240" s="17"/>
      <c r="K3240" s="50"/>
      <c r="P3240" s="17"/>
    </row>
    <row r="3241" spans="6:16">
      <c r="F3241" s="13"/>
      <c r="G3241" s="50"/>
      <c r="I3241" s="17"/>
      <c r="K3241" s="50"/>
      <c r="P3241" s="17"/>
    </row>
    <row r="3242" spans="6:16">
      <c r="F3242" s="13"/>
      <c r="G3242" s="50"/>
      <c r="I3242" s="17"/>
      <c r="K3242" s="50"/>
      <c r="P3242" s="17"/>
    </row>
    <row r="3243" spans="6:16">
      <c r="F3243" s="13"/>
      <c r="G3243" s="50"/>
      <c r="I3243" s="17"/>
      <c r="K3243" s="50"/>
      <c r="P3243" s="17"/>
    </row>
    <row r="3244" spans="6:16">
      <c r="F3244" s="13"/>
      <c r="G3244" s="50"/>
      <c r="I3244" s="17"/>
      <c r="K3244" s="50"/>
      <c r="P3244" s="17"/>
    </row>
    <row r="3245" spans="6:16">
      <c r="F3245" s="13"/>
      <c r="G3245" s="50"/>
      <c r="I3245" s="17"/>
      <c r="K3245" s="50"/>
      <c r="P3245" s="17"/>
    </row>
    <row r="3246" spans="6:16">
      <c r="F3246" s="13"/>
      <c r="G3246" s="50"/>
      <c r="I3246" s="17"/>
      <c r="K3246" s="50"/>
      <c r="P3246" s="17"/>
    </row>
    <row r="3247" spans="6:16">
      <c r="F3247" s="13"/>
      <c r="G3247" s="50"/>
      <c r="I3247" s="17"/>
      <c r="K3247" s="50"/>
      <c r="P3247" s="17"/>
    </row>
    <row r="3248" spans="6:16">
      <c r="F3248" s="13"/>
      <c r="G3248" s="50"/>
      <c r="I3248" s="17"/>
      <c r="K3248" s="50"/>
      <c r="P3248" s="17"/>
    </row>
    <row r="3249" spans="6:16">
      <c r="F3249" s="13"/>
      <c r="G3249" s="50"/>
      <c r="I3249" s="17"/>
      <c r="K3249" s="50"/>
      <c r="P3249" s="17"/>
    </row>
    <row r="3250" spans="6:16">
      <c r="F3250" s="13"/>
      <c r="G3250" s="50"/>
      <c r="I3250" s="17"/>
      <c r="K3250" s="50"/>
      <c r="P3250" s="17"/>
    </row>
    <row r="3251" spans="6:16">
      <c r="F3251" s="13"/>
      <c r="G3251" s="50"/>
      <c r="I3251" s="17"/>
      <c r="K3251" s="50"/>
      <c r="P3251" s="17"/>
    </row>
    <row r="3252" spans="6:16">
      <c r="F3252" s="13"/>
      <c r="G3252" s="50"/>
      <c r="I3252" s="17"/>
      <c r="K3252" s="50"/>
      <c r="P3252" s="17"/>
    </row>
    <row r="3253" spans="6:16">
      <c r="F3253" s="13"/>
      <c r="G3253" s="50"/>
      <c r="I3253" s="17"/>
      <c r="K3253" s="50"/>
      <c r="P3253" s="17"/>
    </row>
    <row r="3254" spans="6:16">
      <c r="F3254" s="13"/>
      <c r="G3254" s="50"/>
      <c r="I3254" s="17"/>
      <c r="K3254" s="50"/>
      <c r="P3254" s="17"/>
    </row>
    <row r="3255" spans="6:16">
      <c r="F3255" s="13"/>
      <c r="G3255" s="50"/>
      <c r="I3255" s="17"/>
      <c r="K3255" s="50"/>
      <c r="P3255" s="17"/>
    </row>
    <row r="3256" spans="6:16">
      <c r="F3256" s="13"/>
      <c r="G3256" s="50"/>
      <c r="I3256" s="17"/>
      <c r="K3256" s="50"/>
      <c r="P3256" s="17"/>
    </row>
    <row r="3257" spans="6:16">
      <c r="F3257" s="13"/>
      <c r="G3257" s="50"/>
      <c r="I3257" s="17"/>
      <c r="K3257" s="50"/>
      <c r="P3257" s="17"/>
    </row>
    <row r="3258" spans="6:16">
      <c r="F3258" s="13"/>
      <c r="G3258" s="50"/>
      <c r="I3258" s="17"/>
      <c r="K3258" s="50"/>
      <c r="P3258" s="17"/>
    </row>
    <row r="3259" spans="6:16">
      <c r="F3259" s="13"/>
      <c r="G3259" s="50"/>
      <c r="I3259" s="17"/>
      <c r="K3259" s="50"/>
      <c r="P3259" s="17"/>
    </row>
    <row r="3260" spans="6:16">
      <c r="F3260" s="13"/>
      <c r="G3260" s="50"/>
      <c r="I3260" s="17"/>
      <c r="K3260" s="50"/>
      <c r="P3260" s="17"/>
    </row>
    <row r="3261" spans="6:16">
      <c r="F3261" s="13"/>
      <c r="G3261" s="50"/>
      <c r="I3261" s="17"/>
      <c r="K3261" s="50"/>
      <c r="P3261" s="17"/>
    </row>
    <row r="3262" spans="6:16">
      <c r="F3262" s="13"/>
      <c r="G3262" s="50"/>
      <c r="I3262" s="17"/>
      <c r="K3262" s="50"/>
      <c r="P3262" s="17"/>
    </row>
    <row r="3263" spans="6:16">
      <c r="F3263" s="13"/>
      <c r="G3263" s="50"/>
      <c r="I3263" s="17"/>
      <c r="K3263" s="50"/>
      <c r="P3263" s="17"/>
    </row>
    <row r="3264" spans="6:16">
      <c r="F3264" s="13"/>
      <c r="G3264" s="50"/>
      <c r="I3264" s="17"/>
      <c r="K3264" s="50"/>
      <c r="P3264" s="17"/>
    </row>
    <row r="3265" spans="6:16">
      <c r="F3265" s="13"/>
      <c r="G3265" s="50"/>
      <c r="I3265" s="17"/>
      <c r="K3265" s="50"/>
      <c r="P3265" s="17"/>
    </row>
    <row r="3266" spans="6:16">
      <c r="F3266" s="13"/>
      <c r="G3266" s="50"/>
      <c r="I3266" s="17"/>
      <c r="K3266" s="50"/>
      <c r="P3266" s="17"/>
    </row>
    <row r="3267" spans="6:16">
      <c r="F3267" s="13"/>
      <c r="G3267" s="50"/>
      <c r="I3267" s="17"/>
      <c r="K3267" s="50"/>
      <c r="P3267" s="17"/>
    </row>
    <row r="3268" spans="6:16">
      <c r="F3268" s="13"/>
      <c r="G3268" s="50"/>
      <c r="I3268" s="17"/>
      <c r="K3268" s="50"/>
      <c r="P3268" s="17"/>
    </row>
    <row r="3269" spans="6:16">
      <c r="F3269" s="13"/>
      <c r="G3269" s="50"/>
      <c r="I3269" s="17"/>
      <c r="K3269" s="50"/>
      <c r="P3269" s="17"/>
    </row>
    <row r="3270" spans="6:16">
      <c r="F3270" s="13"/>
      <c r="G3270" s="50"/>
      <c r="I3270" s="17"/>
      <c r="K3270" s="50"/>
      <c r="P3270" s="17"/>
    </row>
    <row r="3271" spans="6:16">
      <c r="F3271" s="13"/>
      <c r="G3271" s="50"/>
      <c r="I3271" s="17"/>
      <c r="K3271" s="50"/>
      <c r="P3271" s="17"/>
    </row>
    <row r="3272" spans="6:16">
      <c r="F3272" s="13"/>
      <c r="G3272" s="50"/>
      <c r="I3272" s="17"/>
      <c r="K3272" s="50"/>
      <c r="P3272" s="17"/>
    </row>
    <row r="3273" spans="6:16">
      <c r="F3273" s="13"/>
      <c r="G3273" s="50"/>
      <c r="I3273" s="17"/>
      <c r="K3273" s="50"/>
      <c r="P3273" s="17"/>
    </row>
    <row r="3274" spans="6:16">
      <c r="F3274" s="13"/>
      <c r="G3274" s="50"/>
      <c r="I3274" s="17"/>
      <c r="K3274" s="50"/>
      <c r="P3274" s="17"/>
    </row>
    <row r="3275" spans="6:16">
      <c r="F3275" s="13"/>
      <c r="G3275" s="50"/>
      <c r="I3275" s="17"/>
      <c r="K3275" s="50"/>
      <c r="P3275" s="17"/>
    </row>
    <row r="3276" spans="6:16">
      <c r="F3276" s="13"/>
      <c r="G3276" s="50"/>
      <c r="I3276" s="17"/>
      <c r="K3276" s="50"/>
      <c r="P3276" s="17"/>
    </row>
    <row r="3277" spans="6:16">
      <c r="F3277" s="13"/>
      <c r="G3277" s="50"/>
      <c r="I3277" s="17"/>
      <c r="K3277" s="50"/>
      <c r="P3277" s="17"/>
    </row>
    <row r="3278" spans="6:16">
      <c r="F3278" s="13"/>
      <c r="G3278" s="50"/>
      <c r="I3278" s="17"/>
      <c r="K3278" s="50"/>
      <c r="P3278" s="17"/>
    </row>
    <row r="3279" spans="6:16">
      <c r="F3279" s="13"/>
      <c r="G3279" s="50"/>
      <c r="I3279" s="17"/>
      <c r="K3279" s="50"/>
      <c r="P3279" s="17"/>
    </row>
    <row r="3280" spans="6:16">
      <c r="F3280" s="13"/>
      <c r="G3280" s="50"/>
      <c r="I3280" s="17"/>
      <c r="K3280" s="50"/>
      <c r="P3280" s="17"/>
    </row>
    <row r="3281" spans="6:16">
      <c r="F3281" s="13"/>
      <c r="G3281" s="50"/>
      <c r="I3281" s="17"/>
      <c r="K3281" s="50"/>
      <c r="P3281" s="17"/>
    </row>
    <row r="3282" spans="6:16">
      <c r="F3282" s="13"/>
      <c r="G3282" s="50"/>
      <c r="I3282" s="17"/>
      <c r="K3282" s="50"/>
      <c r="P3282" s="17"/>
    </row>
    <row r="3283" spans="6:16">
      <c r="F3283" s="13"/>
      <c r="G3283" s="50"/>
      <c r="I3283" s="17"/>
      <c r="K3283" s="50"/>
      <c r="P3283" s="17"/>
    </row>
    <row r="3284" spans="6:16">
      <c r="F3284" s="13"/>
      <c r="G3284" s="50"/>
      <c r="I3284" s="17"/>
      <c r="K3284" s="50"/>
      <c r="P3284" s="17"/>
    </row>
    <row r="3285" spans="6:16">
      <c r="F3285" s="13"/>
      <c r="G3285" s="50"/>
      <c r="I3285" s="17"/>
      <c r="K3285" s="50"/>
      <c r="P3285" s="17"/>
    </row>
    <row r="3286" spans="6:16">
      <c r="F3286" s="13"/>
      <c r="G3286" s="50"/>
      <c r="I3286" s="17"/>
      <c r="K3286" s="50"/>
      <c r="P3286" s="17"/>
    </row>
    <row r="3287" spans="6:16">
      <c r="F3287" s="13"/>
      <c r="G3287" s="50"/>
      <c r="I3287" s="17"/>
      <c r="K3287" s="50"/>
      <c r="P3287" s="17"/>
    </row>
    <row r="3288" spans="6:16">
      <c r="F3288" s="13"/>
      <c r="G3288" s="50"/>
      <c r="I3288" s="17"/>
      <c r="K3288" s="50"/>
      <c r="P3288" s="17"/>
    </row>
    <row r="3289" spans="6:16">
      <c r="F3289" s="13"/>
      <c r="G3289" s="50"/>
      <c r="I3289" s="17"/>
      <c r="K3289" s="50"/>
      <c r="P3289" s="17"/>
    </row>
    <row r="3290" spans="6:16">
      <c r="F3290" s="13"/>
      <c r="G3290" s="50"/>
      <c r="I3290" s="17"/>
      <c r="K3290" s="50"/>
      <c r="P3290" s="17"/>
    </row>
    <row r="3291" spans="6:16">
      <c r="F3291" s="13"/>
      <c r="G3291" s="50"/>
      <c r="I3291" s="17"/>
      <c r="K3291" s="50"/>
      <c r="P3291" s="17"/>
    </row>
    <row r="3292" spans="6:16">
      <c r="F3292" s="13"/>
      <c r="G3292" s="50"/>
      <c r="I3292" s="17"/>
      <c r="K3292" s="50"/>
      <c r="P3292" s="17"/>
    </row>
    <row r="3293" spans="6:16">
      <c r="F3293" s="13"/>
      <c r="G3293" s="50"/>
      <c r="I3293" s="17"/>
      <c r="K3293" s="50"/>
      <c r="P3293" s="17"/>
    </row>
    <row r="3294" spans="6:16">
      <c r="F3294" s="13"/>
      <c r="G3294" s="50"/>
      <c r="I3294" s="17"/>
      <c r="K3294" s="50"/>
      <c r="P3294" s="17"/>
    </row>
    <row r="3295" spans="6:16">
      <c r="F3295" s="13"/>
      <c r="G3295" s="50"/>
      <c r="I3295" s="17"/>
      <c r="K3295" s="50"/>
      <c r="P3295" s="17"/>
    </row>
    <row r="3296" spans="6:16">
      <c r="F3296" s="13"/>
      <c r="G3296" s="50"/>
      <c r="I3296" s="17"/>
      <c r="K3296" s="50"/>
      <c r="P3296" s="17"/>
    </row>
    <row r="3297" spans="6:16">
      <c r="F3297" s="13"/>
      <c r="G3297" s="50"/>
      <c r="I3297" s="17"/>
      <c r="K3297" s="50"/>
      <c r="P3297" s="17"/>
    </row>
    <row r="3298" spans="6:16">
      <c r="F3298" s="13"/>
      <c r="G3298" s="50"/>
      <c r="I3298" s="17"/>
      <c r="K3298" s="50"/>
      <c r="P3298" s="17"/>
    </row>
    <row r="3299" spans="6:16">
      <c r="F3299" s="13"/>
      <c r="G3299" s="50"/>
      <c r="I3299" s="17"/>
      <c r="K3299" s="50"/>
      <c r="P3299" s="17"/>
    </row>
    <row r="3300" spans="6:16">
      <c r="F3300" s="13"/>
      <c r="G3300" s="50"/>
      <c r="I3300" s="17"/>
      <c r="K3300" s="50"/>
      <c r="P3300" s="17"/>
    </row>
    <row r="3301" spans="6:16">
      <c r="F3301" s="13"/>
      <c r="G3301" s="50"/>
      <c r="I3301" s="17"/>
      <c r="K3301" s="50"/>
      <c r="P3301" s="17"/>
    </row>
    <row r="3302" spans="6:16">
      <c r="F3302" s="13"/>
      <c r="G3302" s="50"/>
      <c r="I3302" s="17"/>
      <c r="K3302" s="50"/>
      <c r="P3302" s="17"/>
    </row>
    <row r="3303" spans="6:16">
      <c r="F3303" s="13"/>
      <c r="G3303" s="50"/>
      <c r="I3303" s="17"/>
      <c r="K3303" s="50"/>
      <c r="P3303" s="17"/>
    </row>
    <row r="3304" spans="6:16">
      <c r="F3304" s="13"/>
      <c r="G3304" s="50"/>
      <c r="I3304" s="17"/>
      <c r="K3304" s="50"/>
      <c r="P3304" s="17"/>
    </row>
    <row r="3305" spans="6:16">
      <c r="F3305" s="13"/>
      <c r="G3305" s="50"/>
      <c r="I3305" s="17"/>
      <c r="K3305" s="50"/>
      <c r="P3305" s="17"/>
    </row>
    <row r="3306" spans="6:16">
      <c r="F3306" s="13"/>
      <c r="G3306" s="50"/>
      <c r="I3306" s="17"/>
      <c r="K3306" s="50"/>
      <c r="P3306" s="17"/>
    </row>
    <row r="3307" spans="6:16">
      <c r="F3307" s="13"/>
      <c r="G3307" s="50"/>
      <c r="I3307" s="17"/>
      <c r="K3307" s="50"/>
      <c r="P3307" s="17"/>
    </row>
    <row r="3308" spans="6:16">
      <c r="F3308" s="13"/>
      <c r="G3308" s="50"/>
      <c r="I3308" s="17"/>
      <c r="K3308" s="50"/>
      <c r="P3308" s="17"/>
    </row>
    <row r="3309" spans="6:16">
      <c r="F3309" s="13"/>
      <c r="G3309" s="50"/>
      <c r="I3309" s="17"/>
      <c r="K3309" s="50"/>
      <c r="P3309" s="17"/>
    </row>
    <row r="3310" spans="6:16">
      <c r="F3310" s="13"/>
      <c r="G3310" s="50"/>
      <c r="I3310" s="17"/>
      <c r="K3310" s="50"/>
      <c r="P3310" s="17"/>
    </row>
    <row r="3311" spans="6:16">
      <c r="F3311" s="13"/>
      <c r="G3311" s="50"/>
      <c r="I3311" s="17"/>
      <c r="K3311" s="50"/>
      <c r="P3311" s="17"/>
    </row>
    <row r="3312" spans="6:16">
      <c r="F3312" s="13"/>
      <c r="G3312" s="50"/>
      <c r="I3312" s="17"/>
      <c r="K3312" s="50"/>
      <c r="P3312" s="17"/>
    </row>
    <row r="3313" spans="6:16">
      <c r="F3313" s="13"/>
      <c r="G3313" s="50"/>
      <c r="I3313" s="17"/>
      <c r="K3313" s="50"/>
      <c r="P3313" s="17"/>
    </row>
    <row r="3314" spans="6:16">
      <c r="F3314" s="13"/>
      <c r="G3314" s="50"/>
      <c r="I3314" s="17"/>
      <c r="K3314" s="50"/>
      <c r="P3314" s="17"/>
    </row>
    <row r="3315" spans="6:16">
      <c r="F3315" s="13"/>
      <c r="G3315" s="50"/>
      <c r="I3315" s="17"/>
      <c r="K3315" s="50"/>
      <c r="P3315" s="17"/>
    </row>
    <row r="3316" spans="6:16">
      <c r="F3316" s="13"/>
      <c r="G3316" s="50"/>
      <c r="I3316" s="17"/>
      <c r="K3316" s="50"/>
      <c r="P3316" s="17"/>
    </row>
    <row r="3317" spans="6:16">
      <c r="F3317" s="13"/>
      <c r="G3317" s="50"/>
      <c r="I3317" s="17"/>
      <c r="K3317" s="50"/>
      <c r="P3317" s="17"/>
    </row>
    <row r="3318" spans="6:16">
      <c r="F3318" s="13"/>
      <c r="G3318" s="50"/>
      <c r="I3318" s="17"/>
      <c r="K3318" s="50"/>
      <c r="P3318" s="17"/>
    </row>
    <row r="3319" spans="6:16">
      <c r="F3319" s="13"/>
      <c r="G3319" s="50"/>
      <c r="I3319" s="17"/>
      <c r="K3319" s="50"/>
      <c r="P3319" s="17"/>
    </row>
    <row r="3320" spans="6:16">
      <c r="F3320" s="13"/>
      <c r="G3320" s="50"/>
      <c r="I3320" s="17"/>
      <c r="K3320" s="50"/>
      <c r="P3320" s="17"/>
    </row>
    <row r="3321" spans="6:16">
      <c r="F3321" s="13"/>
      <c r="G3321" s="50"/>
      <c r="I3321" s="17"/>
      <c r="K3321" s="50"/>
      <c r="P3321" s="17"/>
    </row>
    <row r="3322" spans="6:16">
      <c r="F3322" s="13"/>
      <c r="G3322" s="50"/>
      <c r="I3322" s="17"/>
      <c r="K3322" s="50"/>
      <c r="P3322" s="17"/>
    </row>
    <row r="3323" spans="6:16">
      <c r="F3323" s="13"/>
      <c r="G3323" s="50"/>
      <c r="I3323" s="17"/>
      <c r="K3323" s="50"/>
      <c r="P3323" s="17"/>
    </row>
    <row r="3324" spans="6:16">
      <c r="F3324" s="13"/>
      <c r="G3324" s="50"/>
      <c r="I3324" s="17"/>
      <c r="K3324" s="50"/>
      <c r="P3324" s="17"/>
    </row>
    <row r="3325" spans="6:16">
      <c r="F3325" s="13"/>
      <c r="G3325" s="50"/>
      <c r="I3325" s="17"/>
      <c r="K3325" s="50"/>
      <c r="P3325" s="17"/>
    </row>
    <row r="3326" spans="6:16">
      <c r="F3326" s="13"/>
      <c r="G3326" s="50"/>
      <c r="I3326" s="17"/>
      <c r="K3326" s="50"/>
      <c r="P3326" s="17"/>
    </row>
    <row r="3327" spans="6:16">
      <c r="F3327" s="13"/>
      <c r="G3327" s="50"/>
      <c r="I3327" s="17"/>
      <c r="K3327" s="50"/>
      <c r="P3327" s="17"/>
    </row>
    <row r="3328" spans="6:16">
      <c r="F3328" s="13"/>
      <c r="G3328" s="50"/>
      <c r="I3328" s="17"/>
      <c r="K3328" s="50"/>
      <c r="P3328" s="17"/>
    </row>
    <row r="3329" spans="6:16">
      <c r="F3329" s="13"/>
      <c r="G3329" s="50"/>
      <c r="I3329" s="17"/>
      <c r="K3329" s="50"/>
      <c r="P3329" s="17"/>
    </row>
    <row r="3330" spans="6:16">
      <c r="F3330" s="13"/>
      <c r="G3330" s="50"/>
      <c r="I3330" s="17"/>
      <c r="K3330" s="50"/>
      <c r="P3330" s="17"/>
    </row>
    <row r="3331" spans="6:16">
      <c r="F3331" s="13"/>
      <c r="G3331" s="50"/>
      <c r="I3331" s="17"/>
      <c r="K3331" s="50"/>
      <c r="P3331" s="17"/>
    </row>
    <row r="3332" spans="6:16">
      <c r="F3332" s="13"/>
      <c r="G3332" s="50"/>
      <c r="I3332" s="17"/>
      <c r="K3332" s="50"/>
      <c r="P3332" s="17"/>
    </row>
    <row r="3333" spans="6:16">
      <c r="F3333" s="13"/>
      <c r="G3333" s="50"/>
      <c r="I3333" s="17"/>
      <c r="K3333" s="50"/>
      <c r="P3333" s="17"/>
    </row>
    <row r="3334" spans="6:16">
      <c r="F3334" s="13"/>
      <c r="G3334" s="50"/>
      <c r="I3334" s="17"/>
      <c r="K3334" s="50"/>
      <c r="P3334" s="17"/>
    </row>
    <row r="3335" spans="6:16">
      <c r="F3335" s="13"/>
      <c r="G3335" s="50"/>
      <c r="I3335" s="17"/>
      <c r="K3335" s="50"/>
      <c r="P3335" s="17"/>
    </row>
    <row r="3336" spans="6:16">
      <c r="F3336" s="13"/>
      <c r="G3336" s="50"/>
      <c r="I3336" s="17"/>
      <c r="K3336" s="50"/>
      <c r="P3336" s="17"/>
    </row>
    <row r="3337" spans="6:16">
      <c r="F3337" s="13"/>
      <c r="G3337" s="50"/>
      <c r="I3337" s="17"/>
      <c r="K3337" s="50"/>
      <c r="P3337" s="17"/>
    </row>
    <row r="3338" spans="6:16">
      <c r="F3338" s="13"/>
      <c r="G3338" s="50"/>
      <c r="I3338" s="17"/>
      <c r="K3338" s="50"/>
      <c r="P3338" s="17"/>
    </row>
    <row r="3339" spans="6:16">
      <c r="F3339" s="13"/>
      <c r="G3339" s="50"/>
      <c r="I3339" s="17"/>
      <c r="K3339" s="50"/>
      <c r="P3339" s="17"/>
    </row>
    <row r="3340" spans="6:16">
      <c r="F3340" s="13"/>
      <c r="G3340" s="50"/>
      <c r="I3340" s="17"/>
      <c r="K3340" s="50"/>
      <c r="P3340" s="17"/>
    </row>
    <row r="3341" spans="6:16">
      <c r="F3341" s="13"/>
      <c r="G3341" s="50"/>
      <c r="I3341" s="17"/>
      <c r="K3341" s="50"/>
      <c r="P3341" s="17"/>
    </row>
    <row r="3342" spans="6:16">
      <c r="F3342" s="13"/>
      <c r="G3342" s="50"/>
      <c r="I3342" s="17"/>
      <c r="K3342" s="50"/>
      <c r="P3342" s="17"/>
    </row>
    <row r="3343" spans="6:16">
      <c r="F3343" s="13"/>
      <c r="G3343" s="50"/>
      <c r="I3343" s="17"/>
      <c r="K3343" s="50"/>
      <c r="P3343" s="17"/>
    </row>
    <row r="3344" spans="6:16">
      <c r="F3344" s="13"/>
      <c r="G3344" s="50"/>
      <c r="I3344" s="17"/>
      <c r="K3344" s="50"/>
      <c r="P3344" s="17"/>
    </row>
    <row r="3345" spans="6:16">
      <c r="F3345" s="13"/>
      <c r="G3345" s="50"/>
      <c r="I3345" s="17"/>
      <c r="K3345" s="50"/>
      <c r="P3345" s="17"/>
    </row>
    <row r="3346" spans="6:16">
      <c r="F3346" s="13"/>
      <c r="G3346" s="50"/>
      <c r="I3346" s="17"/>
      <c r="K3346" s="50"/>
      <c r="P3346" s="17"/>
    </row>
    <row r="3347" spans="6:16">
      <c r="F3347" s="13"/>
      <c r="G3347" s="50"/>
      <c r="I3347" s="17"/>
      <c r="K3347" s="50"/>
      <c r="P3347" s="17"/>
    </row>
    <row r="3348" spans="6:16">
      <c r="F3348" s="13"/>
      <c r="G3348" s="50"/>
      <c r="I3348" s="17"/>
      <c r="K3348" s="50"/>
      <c r="P3348" s="17"/>
    </row>
    <row r="3349" spans="6:16">
      <c r="F3349" s="13"/>
      <c r="G3349" s="50"/>
      <c r="I3349" s="17"/>
      <c r="K3349" s="50"/>
      <c r="P3349" s="17"/>
    </row>
    <row r="3350" spans="6:16">
      <c r="F3350" s="13"/>
      <c r="G3350" s="50"/>
      <c r="I3350" s="17"/>
      <c r="K3350" s="50"/>
      <c r="P3350" s="17"/>
    </row>
    <row r="3351" spans="6:16">
      <c r="F3351" s="13"/>
      <c r="G3351" s="50"/>
      <c r="I3351" s="17"/>
      <c r="K3351" s="50"/>
      <c r="P3351" s="17"/>
    </row>
    <row r="3352" spans="6:16">
      <c r="F3352" s="13"/>
      <c r="G3352" s="50"/>
      <c r="I3352" s="17"/>
      <c r="K3352" s="50"/>
      <c r="P3352" s="17"/>
    </row>
    <row r="3353" spans="6:16">
      <c r="F3353" s="13"/>
      <c r="G3353" s="50"/>
      <c r="I3353" s="17"/>
      <c r="K3353" s="50"/>
      <c r="P3353" s="17"/>
    </row>
    <row r="3354" spans="6:16">
      <c r="F3354" s="13"/>
      <c r="G3354" s="50"/>
      <c r="I3354" s="17"/>
      <c r="K3354" s="50"/>
      <c r="P3354" s="17"/>
    </row>
    <row r="3355" spans="6:16">
      <c r="F3355" s="13"/>
      <c r="G3355" s="50"/>
      <c r="I3355" s="17"/>
      <c r="K3355" s="50"/>
      <c r="P3355" s="17"/>
    </row>
    <row r="3356" spans="6:16">
      <c r="F3356" s="13"/>
      <c r="G3356" s="50"/>
      <c r="I3356" s="17"/>
      <c r="K3356" s="50"/>
      <c r="P3356" s="17"/>
    </row>
    <row r="3357" spans="6:16">
      <c r="F3357" s="13"/>
      <c r="G3357" s="50"/>
      <c r="I3357" s="17"/>
      <c r="K3357" s="50"/>
      <c r="P3357" s="17"/>
    </row>
    <row r="3358" spans="6:16">
      <c r="F3358" s="13"/>
      <c r="G3358" s="50"/>
      <c r="I3358" s="17"/>
      <c r="K3358" s="50"/>
      <c r="P3358" s="17"/>
    </row>
    <row r="3359" spans="6:16">
      <c r="F3359" s="13"/>
      <c r="G3359" s="50"/>
      <c r="I3359" s="17"/>
      <c r="K3359" s="50"/>
      <c r="P3359" s="17"/>
    </row>
    <row r="3360" spans="6:16">
      <c r="F3360" s="13"/>
      <c r="G3360" s="50"/>
      <c r="I3360" s="17"/>
      <c r="K3360" s="50"/>
      <c r="P3360" s="17"/>
    </row>
    <row r="3361" spans="6:16">
      <c r="F3361" s="13"/>
      <c r="G3361" s="50"/>
      <c r="I3361" s="17"/>
      <c r="K3361" s="50"/>
      <c r="P3361" s="17"/>
    </row>
    <row r="3362" spans="6:16">
      <c r="F3362" s="13"/>
      <c r="G3362" s="50"/>
      <c r="I3362" s="17"/>
      <c r="K3362" s="50"/>
      <c r="P3362" s="17"/>
    </row>
    <row r="3363" spans="6:16">
      <c r="F3363" s="13"/>
      <c r="G3363" s="50"/>
      <c r="I3363" s="17"/>
      <c r="K3363" s="50"/>
      <c r="P3363" s="17"/>
    </row>
    <row r="3364" spans="6:16">
      <c r="F3364" s="13"/>
      <c r="G3364" s="50"/>
      <c r="I3364" s="17"/>
      <c r="K3364" s="50"/>
      <c r="P3364" s="17"/>
    </row>
    <row r="3365" spans="6:16">
      <c r="F3365" s="13"/>
      <c r="G3365" s="50"/>
      <c r="I3365" s="17"/>
      <c r="K3365" s="50"/>
      <c r="P3365" s="17"/>
    </row>
    <row r="3366" spans="6:16">
      <c r="F3366" s="13"/>
      <c r="G3366" s="50"/>
      <c r="I3366" s="17"/>
      <c r="K3366" s="50"/>
      <c r="P3366" s="17"/>
    </row>
    <row r="3367" spans="6:16">
      <c r="F3367" s="13"/>
      <c r="G3367" s="50"/>
      <c r="I3367" s="17"/>
      <c r="K3367" s="50"/>
      <c r="P3367" s="17"/>
    </row>
    <row r="3368" spans="6:16">
      <c r="F3368" s="13"/>
      <c r="G3368" s="50"/>
      <c r="I3368" s="17"/>
      <c r="K3368" s="50"/>
      <c r="P3368" s="17"/>
    </row>
    <row r="3369" spans="6:16">
      <c r="F3369" s="13"/>
      <c r="G3369" s="50"/>
      <c r="I3369" s="17"/>
      <c r="K3369" s="50"/>
      <c r="P3369" s="17"/>
    </row>
    <row r="3370" spans="6:16">
      <c r="F3370" s="13"/>
      <c r="G3370" s="50"/>
      <c r="I3370" s="17"/>
      <c r="K3370" s="50"/>
      <c r="P3370" s="17"/>
    </row>
    <row r="3371" spans="6:16">
      <c r="F3371" s="13"/>
      <c r="G3371" s="50"/>
      <c r="I3371" s="17"/>
      <c r="K3371" s="50"/>
      <c r="P3371" s="17"/>
    </row>
    <row r="3372" spans="6:16">
      <c r="F3372" s="13"/>
      <c r="G3372" s="50"/>
      <c r="I3372" s="17"/>
      <c r="K3372" s="50"/>
      <c r="P3372" s="17"/>
    </row>
    <row r="3373" spans="6:16">
      <c r="F3373" s="13"/>
      <c r="G3373" s="50"/>
      <c r="I3373" s="17"/>
      <c r="K3373" s="50"/>
      <c r="P3373" s="17"/>
    </row>
    <row r="3374" spans="6:16">
      <c r="F3374" s="13"/>
      <c r="G3374" s="50"/>
      <c r="I3374" s="17"/>
      <c r="K3374" s="50"/>
      <c r="P3374" s="17"/>
    </row>
    <row r="3375" spans="6:16">
      <c r="F3375" s="13"/>
      <c r="G3375" s="50"/>
      <c r="I3375" s="17"/>
      <c r="K3375" s="50"/>
      <c r="P3375" s="17"/>
    </row>
    <row r="3376" spans="6:16">
      <c r="F3376" s="13"/>
      <c r="G3376" s="50"/>
      <c r="I3376" s="17"/>
      <c r="K3376" s="50"/>
      <c r="P3376" s="17"/>
    </row>
    <row r="3377" spans="6:16">
      <c r="F3377" s="13"/>
      <c r="G3377" s="50"/>
      <c r="I3377" s="17"/>
      <c r="K3377" s="50"/>
      <c r="P3377" s="17"/>
    </row>
    <row r="3378" spans="6:16">
      <c r="F3378" s="13"/>
      <c r="G3378" s="50"/>
      <c r="I3378" s="17"/>
      <c r="K3378" s="50"/>
      <c r="P3378" s="17"/>
    </row>
    <row r="3379" spans="6:16">
      <c r="F3379" s="13"/>
      <c r="G3379" s="50"/>
      <c r="I3379" s="17"/>
      <c r="K3379" s="50"/>
      <c r="P3379" s="17"/>
    </row>
    <row r="3380" spans="6:16">
      <c r="F3380" s="13"/>
      <c r="G3380" s="50"/>
      <c r="I3380" s="17"/>
      <c r="K3380" s="50"/>
      <c r="P3380" s="17"/>
    </row>
    <row r="3381" spans="6:16">
      <c r="F3381" s="13"/>
      <c r="G3381" s="50"/>
      <c r="I3381" s="17"/>
      <c r="K3381" s="50"/>
      <c r="P3381" s="17"/>
    </row>
    <row r="3382" spans="6:16">
      <c r="F3382" s="13"/>
      <c r="G3382" s="50"/>
      <c r="I3382" s="17"/>
      <c r="K3382" s="50"/>
      <c r="P3382" s="17"/>
    </row>
    <row r="3383" spans="6:16">
      <c r="F3383" s="13"/>
      <c r="G3383" s="50"/>
      <c r="I3383" s="17"/>
      <c r="K3383" s="50"/>
      <c r="P3383" s="17"/>
    </row>
    <row r="3384" spans="6:16">
      <c r="F3384" s="13"/>
      <c r="G3384" s="50"/>
      <c r="I3384" s="17"/>
      <c r="K3384" s="50"/>
      <c r="P3384" s="17"/>
    </row>
    <row r="3385" spans="6:16">
      <c r="F3385" s="13"/>
      <c r="G3385" s="50"/>
      <c r="I3385" s="17"/>
      <c r="K3385" s="50"/>
      <c r="P3385" s="17"/>
    </row>
    <row r="3386" spans="6:16">
      <c r="F3386" s="13"/>
      <c r="G3386" s="50"/>
      <c r="I3386" s="17"/>
      <c r="K3386" s="50"/>
      <c r="P3386" s="17"/>
    </row>
    <row r="3387" spans="6:16">
      <c r="F3387" s="13"/>
      <c r="G3387" s="50"/>
      <c r="I3387" s="17"/>
      <c r="K3387" s="50"/>
      <c r="P3387" s="17"/>
    </row>
    <row r="3388" spans="6:16">
      <c r="F3388" s="13"/>
      <c r="G3388" s="50"/>
      <c r="I3388" s="17"/>
      <c r="K3388" s="50"/>
      <c r="P3388" s="17"/>
    </row>
    <row r="3389" spans="6:16">
      <c r="F3389" s="13"/>
      <c r="G3389" s="50"/>
      <c r="I3389" s="17"/>
      <c r="K3389" s="50"/>
      <c r="P3389" s="17"/>
    </row>
    <row r="3390" spans="6:16">
      <c r="F3390" s="13"/>
      <c r="G3390" s="50"/>
      <c r="I3390" s="17"/>
      <c r="K3390" s="50"/>
      <c r="P3390" s="17"/>
    </row>
    <row r="3391" spans="6:16">
      <c r="F3391" s="13"/>
      <c r="G3391" s="50"/>
      <c r="I3391" s="17"/>
      <c r="K3391" s="50"/>
      <c r="P3391" s="17"/>
    </row>
    <row r="3392" spans="6:16">
      <c r="F3392" s="13"/>
      <c r="G3392" s="50"/>
      <c r="I3392" s="17"/>
      <c r="K3392" s="50"/>
      <c r="P3392" s="17"/>
    </row>
    <row r="3393" spans="6:16">
      <c r="F3393" s="13"/>
      <c r="G3393" s="50"/>
      <c r="I3393" s="17"/>
      <c r="K3393" s="50"/>
      <c r="P3393" s="17"/>
    </row>
    <row r="3394" spans="6:16">
      <c r="F3394" s="13"/>
      <c r="G3394" s="50"/>
      <c r="I3394" s="17"/>
      <c r="K3394" s="50"/>
      <c r="P3394" s="17"/>
    </row>
    <row r="3395" spans="6:16">
      <c r="F3395" s="13"/>
      <c r="G3395" s="50"/>
      <c r="I3395" s="17"/>
      <c r="K3395" s="50"/>
      <c r="P3395" s="17"/>
    </row>
    <row r="3396" spans="6:16">
      <c r="F3396" s="13"/>
      <c r="G3396" s="50"/>
      <c r="I3396" s="17"/>
      <c r="K3396" s="50"/>
      <c r="P3396" s="17"/>
    </row>
    <row r="3397" spans="6:16">
      <c r="F3397" s="13"/>
      <c r="G3397" s="50"/>
      <c r="I3397" s="17"/>
      <c r="K3397" s="50"/>
      <c r="P3397" s="17"/>
    </row>
    <row r="3398" spans="6:16">
      <c r="F3398" s="13"/>
      <c r="G3398" s="50"/>
      <c r="I3398" s="17"/>
      <c r="K3398" s="50"/>
      <c r="P3398" s="17"/>
    </row>
    <row r="3399" spans="6:16">
      <c r="F3399" s="13"/>
      <c r="G3399" s="50"/>
      <c r="I3399" s="17"/>
      <c r="K3399" s="50"/>
      <c r="P3399" s="17"/>
    </row>
    <row r="3400" spans="6:16">
      <c r="F3400" s="13"/>
      <c r="G3400" s="50"/>
      <c r="I3400" s="17"/>
      <c r="K3400" s="50"/>
      <c r="P3400" s="17"/>
    </row>
    <row r="3401" spans="6:16">
      <c r="F3401" s="13"/>
      <c r="G3401" s="50"/>
      <c r="I3401" s="17"/>
      <c r="K3401" s="50"/>
      <c r="P3401" s="17"/>
    </row>
    <row r="3402" spans="6:16">
      <c r="F3402" s="13"/>
      <c r="G3402" s="50"/>
      <c r="I3402" s="17"/>
      <c r="K3402" s="50"/>
      <c r="P3402" s="17"/>
    </row>
    <row r="3403" spans="6:16">
      <c r="F3403" s="13"/>
      <c r="G3403" s="50"/>
      <c r="I3403" s="17"/>
      <c r="K3403" s="50"/>
      <c r="P3403" s="17"/>
    </row>
    <row r="3404" spans="6:16">
      <c r="F3404" s="13"/>
      <c r="G3404" s="50"/>
      <c r="I3404" s="17"/>
      <c r="K3404" s="50"/>
      <c r="P3404" s="17"/>
    </row>
    <row r="3405" spans="6:16">
      <c r="F3405" s="13"/>
      <c r="G3405" s="50"/>
      <c r="I3405" s="17"/>
      <c r="K3405" s="50"/>
      <c r="P3405" s="17"/>
    </row>
    <row r="3406" spans="6:16">
      <c r="F3406" s="13"/>
      <c r="G3406" s="50"/>
      <c r="I3406" s="17"/>
      <c r="K3406" s="50"/>
      <c r="P3406" s="17"/>
    </row>
    <row r="3407" spans="6:16">
      <c r="F3407" s="13"/>
      <c r="G3407" s="50"/>
      <c r="I3407" s="17"/>
      <c r="K3407" s="50"/>
      <c r="P3407" s="17"/>
    </row>
    <row r="3408" spans="6:16">
      <c r="F3408" s="13"/>
      <c r="G3408" s="50"/>
      <c r="I3408" s="17"/>
      <c r="K3408" s="50"/>
      <c r="P3408" s="17"/>
    </row>
    <row r="3409" spans="6:16">
      <c r="F3409" s="13"/>
      <c r="G3409" s="50"/>
      <c r="I3409" s="17"/>
      <c r="K3409" s="50"/>
      <c r="P3409" s="17"/>
    </row>
    <row r="3410" spans="6:16">
      <c r="F3410" s="13"/>
      <c r="G3410" s="50"/>
      <c r="I3410" s="17"/>
      <c r="K3410" s="50"/>
      <c r="P3410" s="17"/>
    </row>
    <row r="3411" spans="6:16">
      <c r="F3411" s="13"/>
      <c r="G3411" s="50"/>
      <c r="I3411" s="17"/>
      <c r="K3411" s="50"/>
      <c r="P3411" s="17"/>
    </row>
    <row r="3412" spans="6:16">
      <c r="F3412" s="13"/>
      <c r="G3412" s="50"/>
      <c r="I3412" s="17"/>
      <c r="K3412" s="50"/>
      <c r="P3412" s="17"/>
    </row>
    <row r="3413" spans="6:16">
      <c r="F3413" s="13"/>
      <c r="G3413" s="50"/>
      <c r="I3413" s="17"/>
      <c r="K3413" s="50"/>
      <c r="P3413" s="17"/>
    </row>
    <row r="3414" spans="6:16">
      <c r="F3414" s="13"/>
      <c r="G3414" s="50"/>
      <c r="I3414" s="17"/>
      <c r="K3414" s="50"/>
      <c r="P3414" s="17"/>
    </row>
    <row r="3415" spans="6:16">
      <c r="F3415" s="13"/>
      <c r="G3415" s="50"/>
      <c r="I3415" s="17"/>
      <c r="K3415" s="50"/>
      <c r="P3415" s="17"/>
    </row>
    <row r="3416" spans="6:16">
      <c r="F3416" s="13"/>
      <c r="G3416" s="50"/>
      <c r="I3416" s="17"/>
      <c r="K3416" s="50"/>
      <c r="P3416" s="17"/>
    </row>
    <row r="3417" spans="6:16">
      <c r="F3417" s="13"/>
      <c r="G3417" s="50"/>
      <c r="I3417" s="17"/>
      <c r="K3417" s="50"/>
      <c r="P3417" s="17"/>
    </row>
    <row r="3418" spans="6:16">
      <c r="F3418" s="13"/>
      <c r="G3418" s="50"/>
      <c r="I3418" s="17"/>
      <c r="K3418" s="50"/>
      <c r="P3418" s="17"/>
    </row>
    <row r="3419" spans="6:16">
      <c r="F3419" s="13"/>
      <c r="G3419" s="50"/>
      <c r="I3419" s="17"/>
      <c r="K3419" s="50"/>
      <c r="P3419" s="17"/>
    </row>
    <row r="3420" spans="6:16">
      <c r="F3420" s="13"/>
      <c r="G3420" s="50"/>
      <c r="I3420" s="17"/>
      <c r="K3420" s="50"/>
      <c r="P3420" s="17"/>
    </row>
    <row r="3421" spans="6:16">
      <c r="F3421" s="13"/>
      <c r="G3421" s="50"/>
      <c r="I3421" s="17"/>
      <c r="K3421" s="50"/>
      <c r="P3421" s="17"/>
    </row>
    <row r="3422" spans="6:16">
      <c r="F3422" s="13"/>
      <c r="G3422" s="50"/>
      <c r="I3422" s="17"/>
      <c r="K3422" s="50"/>
      <c r="P3422" s="17"/>
    </row>
    <row r="3423" spans="6:16">
      <c r="F3423" s="13"/>
      <c r="G3423" s="50"/>
      <c r="I3423" s="17"/>
      <c r="K3423" s="50"/>
      <c r="P3423" s="17"/>
    </row>
    <row r="3424" spans="6:16">
      <c r="F3424" s="13"/>
      <c r="G3424" s="50"/>
      <c r="I3424" s="17"/>
      <c r="K3424" s="50"/>
      <c r="P3424" s="17"/>
    </row>
    <row r="3425" spans="6:16">
      <c r="F3425" s="13"/>
      <c r="G3425" s="50"/>
      <c r="I3425" s="17"/>
      <c r="K3425" s="50"/>
      <c r="P3425" s="17"/>
    </row>
    <row r="3426" spans="6:16">
      <c r="F3426" s="13"/>
      <c r="G3426" s="50"/>
      <c r="I3426" s="17"/>
      <c r="K3426" s="50"/>
      <c r="P3426" s="17"/>
    </row>
    <row r="3427" spans="6:16">
      <c r="F3427" s="13"/>
      <c r="G3427" s="50"/>
      <c r="I3427" s="17"/>
      <c r="K3427" s="50"/>
      <c r="P3427" s="17"/>
    </row>
    <row r="3428" spans="6:16">
      <c r="F3428" s="13"/>
      <c r="G3428" s="50"/>
      <c r="I3428" s="17"/>
      <c r="K3428" s="50"/>
      <c r="P3428" s="17"/>
    </row>
    <row r="3429" spans="6:16">
      <c r="F3429" s="13"/>
      <c r="G3429" s="50"/>
      <c r="I3429" s="17"/>
      <c r="K3429" s="50"/>
      <c r="P3429" s="17"/>
    </row>
    <row r="3430" spans="6:16">
      <c r="F3430" s="13"/>
      <c r="G3430" s="50"/>
      <c r="I3430" s="17"/>
      <c r="K3430" s="50"/>
      <c r="P3430" s="17"/>
    </row>
    <row r="3431" spans="6:16">
      <c r="F3431" s="13"/>
      <c r="G3431" s="50"/>
      <c r="I3431" s="17"/>
      <c r="K3431" s="50"/>
      <c r="P3431" s="17"/>
    </row>
    <row r="3432" spans="6:16">
      <c r="F3432" s="13"/>
      <c r="G3432" s="50"/>
      <c r="I3432" s="17"/>
      <c r="K3432" s="50"/>
      <c r="P3432" s="17"/>
    </row>
    <row r="3433" spans="6:16">
      <c r="F3433" s="13"/>
      <c r="G3433" s="50"/>
      <c r="I3433" s="17"/>
      <c r="K3433" s="50"/>
      <c r="P3433" s="17"/>
    </row>
    <row r="3434" spans="6:16">
      <c r="F3434" s="13"/>
      <c r="G3434" s="50"/>
      <c r="I3434" s="17"/>
      <c r="K3434" s="50"/>
      <c r="P3434" s="17"/>
    </row>
    <row r="3435" spans="6:16">
      <c r="F3435" s="13"/>
      <c r="G3435" s="50"/>
      <c r="I3435" s="17"/>
      <c r="K3435" s="50"/>
      <c r="P3435" s="17"/>
    </row>
    <row r="3436" spans="6:16">
      <c r="F3436" s="13"/>
      <c r="G3436" s="50"/>
      <c r="I3436" s="17"/>
      <c r="K3436" s="50"/>
      <c r="P3436" s="17"/>
    </row>
    <row r="3437" spans="6:16">
      <c r="F3437" s="13"/>
      <c r="G3437" s="50"/>
      <c r="I3437" s="17"/>
      <c r="K3437" s="50"/>
      <c r="P3437" s="17"/>
    </row>
    <row r="3438" spans="6:16">
      <c r="F3438" s="13"/>
      <c r="G3438" s="50"/>
      <c r="I3438" s="17"/>
      <c r="K3438" s="50"/>
      <c r="P3438" s="17"/>
    </row>
    <row r="3439" spans="6:16">
      <c r="F3439" s="13"/>
      <c r="G3439" s="50"/>
      <c r="I3439" s="17"/>
      <c r="K3439" s="50"/>
      <c r="P3439" s="17"/>
    </row>
    <row r="3440" spans="6:16">
      <c r="F3440" s="13"/>
      <c r="G3440" s="50"/>
      <c r="I3440" s="17"/>
      <c r="K3440" s="50"/>
      <c r="P3440" s="17"/>
    </row>
    <row r="3441" spans="6:16">
      <c r="F3441" s="13"/>
      <c r="G3441" s="50"/>
      <c r="I3441" s="17"/>
      <c r="K3441" s="50"/>
      <c r="P3441" s="17"/>
    </row>
    <row r="3442" spans="6:16">
      <c r="F3442" s="13"/>
      <c r="G3442" s="50"/>
      <c r="I3442" s="17"/>
      <c r="K3442" s="50"/>
      <c r="P3442" s="17"/>
    </row>
    <row r="3443" spans="6:16">
      <c r="F3443" s="13"/>
      <c r="G3443" s="50"/>
      <c r="I3443" s="17"/>
      <c r="K3443" s="50"/>
      <c r="P3443" s="17"/>
    </row>
    <row r="3444" spans="6:16">
      <c r="F3444" s="13"/>
      <c r="G3444" s="50"/>
      <c r="I3444" s="17"/>
      <c r="K3444" s="50"/>
      <c r="P3444" s="17"/>
    </row>
    <row r="3445" spans="6:16">
      <c r="F3445" s="13"/>
      <c r="G3445" s="50"/>
      <c r="I3445" s="17"/>
      <c r="K3445" s="50"/>
      <c r="P3445" s="17"/>
    </row>
    <row r="3446" spans="6:16">
      <c r="F3446" s="13"/>
      <c r="G3446" s="50"/>
      <c r="I3446" s="17"/>
      <c r="K3446" s="50"/>
      <c r="P3446" s="17"/>
    </row>
    <row r="3447" spans="6:16">
      <c r="F3447" s="13"/>
      <c r="G3447" s="50"/>
      <c r="I3447" s="17"/>
      <c r="K3447" s="50"/>
      <c r="P3447" s="17"/>
    </row>
    <row r="3448" spans="6:16">
      <c r="F3448" s="13"/>
      <c r="G3448" s="50"/>
      <c r="I3448" s="17"/>
      <c r="K3448" s="50"/>
      <c r="P3448" s="17"/>
    </row>
    <row r="3449" spans="6:16">
      <c r="F3449" s="13"/>
      <c r="G3449" s="50"/>
      <c r="I3449" s="17"/>
      <c r="K3449" s="50"/>
      <c r="P3449" s="17"/>
    </row>
    <row r="3450" spans="6:16">
      <c r="F3450" s="13"/>
      <c r="G3450" s="50"/>
      <c r="I3450" s="17"/>
      <c r="K3450" s="50"/>
      <c r="P3450" s="17"/>
    </row>
    <row r="3451" spans="6:16">
      <c r="F3451" s="13"/>
      <c r="G3451" s="50"/>
      <c r="I3451" s="17"/>
      <c r="K3451" s="50"/>
      <c r="P3451" s="17"/>
    </row>
    <row r="3452" spans="6:16">
      <c r="F3452" s="13"/>
      <c r="G3452" s="50"/>
      <c r="I3452" s="17"/>
      <c r="K3452" s="50"/>
      <c r="P3452" s="17"/>
    </row>
    <row r="3453" spans="6:16">
      <c r="F3453" s="13"/>
      <c r="G3453" s="50"/>
      <c r="I3453" s="17"/>
      <c r="K3453" s="50"/>
      <c r="P3453" s="17"/>
    </row>
    <row r="3454" spans="6:16">
      <c r="F3454" s="13"/>
      <c r="G3454" s="50"/>
      <c r="I3454" s="17"/>
      <c r="K3454" s="50"/>
      <c r="P3454" s="17"/>
    </row>
    <row r="3455" spans="6:16">
      <c r="F3455" s="13"/>
      <c r="G3455" s="50"/>
      <c r="I3455" s="17"/>
      <c r="K3455" s="50"/>
      <c r="P3455" s="17"/>
    </row>
    <row r="3456" spans="6:16">
      <c r="F3456" s="13"/>
      <c r="G3456" s="50"/>
      <c r="I3456" s="17"/>
      <c r="K3456" s="50"/>
      <c r="P3456" s="17"/>
    </row>
    <row r="3457" spans="6:16">
      <c r="F3457" s="13"/>
      <c r="G3457" s="50"/>
      <c r="I3457" s="17"/>
      <c r="K3457" s="50"/>
      <c r="P3457" s="17"/>
    </row>
    <row r="3458" spans="6:16">
      <c r="F3458" s="13"/>
      <c r="G3458" s="50"/>
      <c r="I3458" s="17"/>
      <c r="K3458" s="50"/>
      <c r="P3458" s="17"/>
    </row>
    <row r="3459" spans="6:16">
      <c r="F3459" s="13"/>
      <c r="G3459" s="50"/>
      <c r="I3459" s="17"/>
      <c r="K3459" s="50"/>
      <c r="P3459" s="17"/>
    </row>
    <row r="3460" spans="6:16">
      <c r="F3460" s="13"/>
      <c r="G3460" s="50"/>
      <c r="I3460" s="17"/>
      <c r="K3460" s="50"/>
      <c r="P3460" s="17"/>
    </row>
    <row r="3461" spans="6:16">
      <c r="F3461" s="13"/>
      <c r="G3461" s="50"/>
      <c r="I3461" s="17"/>
      <c r="K3461" s="50"/>
      <c r="P3461" s="17"/>
    </row>
    <row r="3462" spans="6:16">
      <c r="F3462" s="13"/>
      <c r="G3462" s="50"/>
      <c r="I3462" s="17"/>
      <c r="K3462" s="50"/>
      <c r="P3462" s="17"/>
    </row>
    <row r="3463" spans="6:16">
      <c r="F3463" s="13"/>
      <c r="G3463" s="50"/>
      <c r="I3463" s="17"/>
      <c r="K3463" s="50"/>
      <c r="P3463" s="17"/>
    </row>
    <row r="3464" spans="6:16">
      <c r="F3464" s="13"/>
      <c r="G3464" s="50"/>
      <c r="I3464" s="17"/>
      <c r="K3464" s="50"/>
      <c r="P3464" s="17"/>
    </row>
    <row r="3465" spans="6:16">
      <c r="F3465" s="13"/>
      <c r="G3465" s="50"/>
      <c r="I3465" s="17"/>
      <c r="K3465" s="50"/>
      <c r="P3465" s="17"/>
    </row>
    <row r="3466" spans="6:16">
      <c r="F3466" s="13"/>
      <c r="G3466" s="50"/>
      <c r="I3466" s="17"/>
      <c r="K3466" s="50"/>
      <c r="P3466" s="17"/>
    </row>
    <row r="3467" spans="6:16">
      <c r="F3467" s="13"/>
      <c r="G3467" s="50"/>
      <c r="I3467" s="17"/>
      <c r="K3467" s="50"/>
      <c r="P3467" s="17"/>
    </row>
    <row r="3468" spans="6:16">
      <c r="F3468" s="13"/>
      <c r="G3468" s="50"/>
      <c r="I3468" s="17"/>
      <c r="K3468" s="50"/>
      <c r="P3468" s="17"/>
    </row>
    <row r="3469" spans="6:16">
      <c r="F3469" s="13"/>
      <c r="G3469" s="50"/>
      <c r="I3469" s="17"/>
      <c r="K3469" s="50"/>
      <c r="P3469" s="17"/>
    </row>
    <row r="3470" spans="6:16">
      <c r="F3470" s="13"/>
      <c r="G3470" s="50"/>
      <c r="I3470" s="17"/>
      <c r="K3470" s="50"/>
      <c r="P3470" s="17"/>
    </row>
    <row r="3471" spans="6:16">
      <c r="F3471" s="13"/>
      <c r="G3471" s="50"/>
      <c r="I3471" s="17"/>
      <c r="K3471" s="50"/>
      <c r="P3471" s="17"/>
    </row>
    <row r="3472" spans="6:16">
      <c r="F3472" s="13"/>
      <c r="G3472" s="50"/>
      <c r="I3472" s="17"/>
      <c r="K3472" s="50"/>
      <c r="P3472" s="17"/>
    </row>
    <row r="3473" spans="6:16">
      <c r="F3473" s="13"/>
      <c r="G3473" s="50"/>
      <c r="I3473" s="17"/>
      <c r="K3473" s="50"/>
      <c r="P3473" s="17"/>
    </row>
    <row r="3474" spans="6:16">
      <c r="F3474" s="13"/>
      <c r="G3474" s="50"/>
      <c r="I3474" s="17"/>
      <c r="K3474" s="50"/>
      <c r="P3474" s="17"/>
    </row>
    <row r="3475" spans="6:16">
      <c r="F3475" s="13"/>
      <c r="G3475" s="50"/>
      <c r="I3475" s="17"/>
      <c r="K3475" s="50"/>
      <c r="P3475" s="17"/>
    </row>
    <row r="3476" spans="6:16">
      <c r="F3476" s="13"/>
      <c r="G3476" s="50"/>
      <c r="I3476" s="17"/>
      <c r="K3476" s="50"/>
      <c r="P3476" s="17"/>
    </row>
    <row r="3477" spans="6:16">
      <c r="F3477" s="13"/>
      <c r="G3477" s="50"/>
      <c r="I3477" s="17"/>
      <c r="K3477" s="50"/>
      <c r="P3477" s="17"/>
    </row>
    <row r="3478" spans="6:16">
      <c r="F3478" s="13"/>
      <c r="G3478" s="50"/>
      <c r="I3478" s="17"/>
      <c r="K3478" s="50"/>
      <c r="P3478" s="17"/>
    </row>
    <row r="3479" spans="6:16">
      <c r="F3479" s="13"/>
      <c r="G3479" s="50"/>
      <c r="I3479" s="17"/>
      <c r="K3479" s="50"/>
      <c r="P3479" s="17"/>
    </row>
    <row r="3480" spans="6:16">
      <c r="F3480" s="13"/>
      <c r="G3480" s="50"/>
      <c r="I3480" s="17"/>
      <c r="K3480" s="50"/>
      <c r="P3480" s="17"/>
    </row>
    <row r="3481" spans="6:16">
      <c r="F3481" s="13"/>
      <c r="G3481" s="50"/>
      <c r="I3481" s="17"/>
      <c r="K3481" s="50"/>
      <c r="P3481" s="17"/>
    </row>
    <row r="3482" spans="6:16">
      <c r="F3482" s="13"/>
      <c r="G3482" s="50"/>
      <c r="I3482" s="17"/>
      <c r="K3482" s="50"/>
      <c r="P3482" s="17"/>
    </row>
    <row r="3483" spans="6:16">
      <c r="F3483" s="13"/>
      <c r="G3483" s="50"/>
      <c r="I3483" s="17"/>
      <c r="K3483" s="50"/>
      <c r="P3483" s="17"/>
    </row>
    <row r="3484" spans="6:16">
      <c r="F3484" s="13"/>
      <c r="G3484" s="50"/>
      <c r="I3484" s="17"/>
      <c r="K3484" s="50"/>
      <c r="P3484" s="17"/>
    </row>
    <row r="3485" spans="6:16">
      <c r="F3485" s="13"/>
      <c r="G3485" s="50"/>
      <c r="I3485" s="17"/>
      <c r="K3485" s="50"/>
      <c r="P3485" s="17"/>
    </row>
    <row r="3486" spans="6:16">
      <c r="F3486" s="13"/>
      <c r="G3486" s="50"/>
      <c r="I3486" s="17"/>
      <c r="K3486" s="50"/>
      <c r="P3486" s="17"/>
    </row>
    <row r="3487" spans="6:16">
      <c r="F3487" s="13"/>
      <c r="G3487" s="50"/>
      <c r="I3487" s="17"/>
      <c r="K3487" s="50"/>
      <c r="P3487" s="17"/>
    </row>
    <row r="3488" spans="6:16">
      <c r="F3488" s="13"/>
      <c r="G3488" s="50"/>
      <c r="I3488" s="17"/>
      <c r="K3488" s="50"/>
      <c r="P3488" s="17"/>
    </row>
    <row r="3489" spans="6:16">
      <c r="F3489" s="13"/>
      <c r="G3489" s="50"/>
      <c r="I3489" s="17"/>
      <c r="K3489" s="50"/>
      <c r="P3489" s="17"/>
    </row>
    <row r="3490" spans="6:16">
      <c r="F3490" s="13"/>
      <c r="G3490" s="50"/>
      <c r="I3490" s="17"/>
      <c r="K3490" s="50"/>
      <c r="P3490" s="17"/>
    </row>
    <row r="3491" spans="6:16">
      <c r="F3491" s="13"/>
      <c r="G3491" s="50"/>
      <c r="I3491" s="17"/>
      <c r="K3491" s="50"/>
      <c r="P3491" s="17"/>
    </row>
    <row r="3492" spans="6:16">
      <c r="F3492" s="13"/>
      <c r="G3492" s="50"/>
      <c r="I3492" s="17"/>
      <c r="K3492" s="50"/>
      <c r="P3492" s="17"/>
    </row>
    <row r="3493" spans="6:16">
      <c r="F3493" s="13"/>
      <c r="G3493" s="50"/>
      <c r="I3493" s="17"/>
      <c r="K3493" s="50"/>
      <c r="P3493" s="17"/>
    </row>
    <row r="3494" spans="6:16">
      <c r="F3494" s="13"/>
      <c r="G3494" s="50"/>
      <c r="I3494" s="17"/>
      <c r="K3494" s="50"/>
      <c r="P3494" s="17"/>
    </row>
    <row r="3495" spans="6:16">
      <c r="F3495" s="13"/>
      <c r="G3495" s="50"/>
      <c r="I3495" s="17"/>
      <c r="K3495" s="50"/>
      <c r="P3495" s="17"/>
    </row>
    <row r="3496" spans="6:16">
      <c r="F3496" s="13"/>
      <c r="G3496" s="50"/>
      <c r="I3496" s="17"/>
      <c r="K3496" s="50"/>
      <c r="P3496" s="17"/>
    </row>
    <row r="3497" spans="6:16">
      <c r="F3497" s="13"/>
      <c r="G3497" s="50"/>
      <c r="I3497" s="17"/>
      <c r="K3497" s="50"/>
      <c r="P3497" s="17"/>
    </row>
    <row r="3498" spans="6:16">
      <c r="F3498" s="13"/>
      <c r="G3498" s="50"/>
      <c r="I3498" s="17"/>
      <c r="K3498" s="50"/>
      <c r="P3498" s="17"/>
    </row>
    <row r="3499" spans="6:16">
      <c r="F3499" s="13"/>
      <c r="G3499" s="50"/>
      <c r="I3499" s="17"/>
      <c r="K3499" s="50"/>
      <c r="P3499" s="17"/>
    </row>
    <row r="3500" spans="6:16">
      <c r="F3500" s="13"/>
      <c r="G3500" s="50"/>
      <c r="I3500" s="17"/>
      <c r="K3500" s="50"/>
      <c r="P3500" s="17"/>
    </row>
    <row r="3501" spans="6:16">
      <c r="F3501" s="13"/>
      <c r="G3501" s="50"/>
      <c r="I3501" s="17"/>
      <c r="K3501" s="50"/>
      <c r="P3501" s="17"/>
    </row>
    <row r="3502" spans="6:16">
      <c r="F3502" s="13"/>
      <c r="G3502" s="50"/>
      <c r="I3502" s="17"/>
      <c r="K3502" s="50"/>
      <c r="P3502" s="17"/>
    </row>
    <row r="3503" spans="6:16">
      <c r="F3503" s="13"/>
      <c r="G3503" s="50"/>
      <c r="I3503" s="17"/>
      <c r="K3503" s="50"/>
      <c r="P3503" s="17"/>
    </row>
    <row r="3504" spans="6:16">
      <c r="F3504" s="13"/>
      <c r="G3504" s="50"/>
      <c r="I3504" s="17"/>
      <c r="K3504" s="50"/>
      <c r="P3504" s="17"/>
    </row>
    <row r="3505" spans="6:16">
      <c r="F3505" s="13"/>
      <c r="G3505" s="50"/>
      <c r="I3505" s="17"/>
      <c r="K3505" s="50"/>
      <c r="P3505" s="17"/>
    </row>
    <row r="3506" spans="6:16">
      <c r="F3506" s="13"/>
      <c r="G3506" s="50"/>
      <c r="I3506" s="17"/>
      <c r="K3506" s="50"/>
      <c r="P3506" s="17"/>
    </row>
    <row r="3507" spans="6:16">
      <c r="F3507" s="13"/>
      <c r="G3507" s="50"/>
      <c r="I3507" s="17"/>
      <c r="K3507" s="50"/>
      <c r="P3507" s="17"/>
    </row>
    <row r="3508" spans="6:16">
      <c r="F3508" s="13"/>
      <c r="G3508" s="50"/>
      <c r="I3508" s="17"/>
      <c r="K3508" s="50"/>
      <c r="P3508" s="17"/>
    </row>
    <row r="3509" spans="6:16">
      <c r="F3509" s="13"/>
      <c r="G3509" s="50"/>
      <c r="I3509" s="17"/>
      <c r="K3509" s="50"/>
      <c r="P3509" s="17"/>
    </row>
    <row r="3510" spans="6:16">
      <c r="F3510" s="13"/>
      <c r="G3510" s="50"/>
      <c r="I3510" s="17"/>
      <c r="K3510" s="50"/>
      <c r="P3510" s="17"/>
    </row>
    <row r="3511" spans="6:16">
      <c r="F3511" s="13"/>
      <c r="G3511" s="50"/>
      <c r="I3511" s="17"/>
      <c r="K3511" s="50"/>
      <c r="P3511" s="17"/>
    </row>
    <row r="3512" spans="6:16">
      <c r="F3512" s="13"/>
      <c r="G3512" s="50"/>
      <c r="I3512" s="17"/>
      <c r="K3512" s="50"/>
      <c r="P3512" s="17"/>
    </row>
    <row r="3513" spans="6:16">
      <c r="F3513" s="13"/>
      <c r="G3513" s="50"/>
      <c r="I3513" s="17"/>
      <c r="K3513" s="50"/>
      <c r="P3513" s="17"/>
    </row>
    <row r="3514" spans="6:16">
      <c r="F3514" s="13"/>
      <c r="G3514" s="50"/>
      <c r="I3514" s="17"/>
      <c r="K3514" s="50"/>
      <c r="P3514" s="17"/>
    </row>
    <row r="3515" spans="6:16">
      <c r="F3515" s="13"/>
      <c r="G3515" s="50"/>
      <c r="I3515" s="17"/>
      <c r="K3515" s="50"/>
      <c r="P3515" s="17"/>
    </row>
    <row r="3516" spans="6:16">
      <c r="F3516" s="13"/>
      <c r="G3516" s="50"/>
      <c r="I3516" s="17"/>
      <c r="K3516" s="50"/>
      <c r="P3516" s="17"/>
    </row>
    <row r="3517" spans="6:16">
      <c r="F3517" s="13"/>
      <c r="G3517" s="50"/>
      <c r="I3517" s="17"/>
      <c r="K3517" s="50"/>
      <c r="P3517" s="17"/>
    </row>
    <row r="3518" spans="6:16">
      <c r="F3518" s="13"/>
      <c r="G3518" s="50"/>
      <c r="I3518" s="17"/>
      <c r="K3518" s="50"/>
      <c r="P3518" s="17"/>
    </row>
    <row r="3519" spans="6:16">
      <c r="F3519" s="13"/>
      <c r="G3519" s="50"/>
      <c r="I3519" s="17"/>
      <c r="K3519" s="50"/>
      <c r="P3519" s="17"/>
    </row>
    <row r="3520" spans="6:16">
      <c r="F3520" s="13"/>
      <c r="G3520" s="50"/>
      <c r="I3520" s="17"/>
      <c r="K3520" s="50"/>
      <c r="P3520" s="17"/>
    </row>
    <row r="3521" spans="6:16">
      <c r="F3521" s="13"/>
      <c r="G3521" s="50"/>
      <c r="I3521" s="17"/>
      <c r="K3521" s="50"/>
      <c r="P3521" s="17"/>
    </row>
    <row r="3522" spans="6:16">
      <c r="F3522" s="13"/>
      <c r="G3522" s="50"/>
      <c r="I3522" s="17"/>
      <c r="K3522" s="50"/>
      <c r="P3522" s="17"/>
    </row>
    <row r="3523" spans="6:16">
      <c r="F3523" s="13"/>
      <c r="G3523" s="50"/>
      <c r="I3523" s="17"/>
      <c r="K3523" s="50"/>
      <c r="P3523" s="17"/>
    </row>
    <row r="3524" spans="6:16">
      <c r="F3524" s="13"/>
      <c r="G3524" s="50"/>
      <c r="I3524" s="17"/>
      <c r="K3524" s="50"/>
      <c r="P3524" s="17"/>
    </row>
    <row r="3525" spans="6:16">
      <c r="F3525" s="13"/>
      <c r="G3525" s="50"/>
      <c r="I3525" s="17"/>
      <c r="K3525" s="50"/>
      <c r="P3525" s="17"/>
    </row>
    <row r="3526" spans="6:16">
      <c r="F3526" s="13"/>
      <c r="G3526" s="50"/>
      <c r="I3526" s="17"/>
      <c r="K3526" s="50"/>
      <c r="P3526" s="17"/>
    </row>
    <row r="3527" spans="6:16">
      <c r="F3527" s="13"/>
      <c r="G3527" s="50"/>
      <c r="I3527" s="17"/>
      <c r="K3527" s="50"/>
      <c r="P3527" s="17"/>
    </row>
    <row r="3528" spans="6:16">
      <c r="F3528" s="13"/>
      <c r="G3528" s="50"/>
      <c r="I3528" s="17"/>
      <c r="K3528" s="50"/>
      <c r="P3528" s="17"/>
    </row>
    <row r="3529" spans="6:16">
      <c r="F3529" s="13"/>
      <c r="G3529" s="50"/>
      <c r="I3529" s="17"/>
      <c r="K3529" s="50"/>
      <c r="P3529" s="17"/>
    </row>
    <row r="3530" spans="6:16">
      <c r="F3530" s="13"/>
      <c r="G3530" s="50"/>
      <c r="I3530" s="17"/>
      <c r="K3530" s="50"/>
      <c r="P3530" s="17"/>
    </row>
    <row r="3531" spans="6:16">
      <c r="F3531" s="13"/>
      <c r="G3531" s="50"/>
      <c r="I3531" s="17"/>
      <c r="K3531" s="50"/>
      <c r="P3531" s="17"/>
    </row>
    <row r="3532" spans="6:16">
      <c r="F3532" s="13"/>
      <c r="G3532" s="50"/>
      <c r="I3532" s="17"/>
      <c r="K3532" s="50"/>
      <c r="P3532" s="17"/>
    </row>
    <row r="3533" spans="6:16">
      <c r="F3533" s="13"/>
      <c r="G3533" s="50"/>
      <c r="I3533" s="17"/>
      <c r="K3533" s="50"/>
      <c r="P3533" s="17"/>
    </row>
    <row r="3534" spans="6:16">
      <c r="F3534" s="13"/>
      <c r="G3534" s="50"/>
      <c r="I3534" s="17"/>
      <c r="K3534" s="50"/>
      <c r="P3534" s="17"/>
    </row>
    <row r="3535" spans="6:16">
      <c r="F3535" s="13"/>
      <c r="G3535" s="50"/>
      <c r="I3535" s="17"/>
      <c r="K3535" s="50"/>
      <c r="P3535" s="17"/>
    </row>
    <row r="3536" spans="6:16">
      <c r="F3536" s="13"/>
      <c r="G3536" s="50"/>
      <c r="I3536" s="17"/>
      <c r="K3536" s="50"/>
      <c r="P3536" s="17"/>
    </row>
    <row r="3537" spans="6:16">
      <c r="F3537" s="13"/>
      <c r="G3537" s="50"/>
      <c r="I3537" s="17"/>
      <c r="K3537" s="50"/>
      <c r="P3537" s="17"/>
    </row>
    <row r="3538" spans="6:16">
      <c r="F3538" s="13"/>
      <c r="G3538" s="50"/>
      <c r="I3538" s="17"/>
      <c r="K3538" s="50"/>
      <c r="P3538" s="17"/>
    </row>
    <row r="3539" spans="6:16">
      <c r="F3539" s="13"/>
      <c r="G3539" s="50"/>
      <c r="I3539" s="17"/>
      <c r="K3539" s="50"/>
      <c r="P3539" s="17"/>
    </row>
    <row r="3540" spans="6:16">
      <c r="F3540" s="13"/>
      <c r="G3540" s="50"/>
      <c r="I3540" s="17"/>
      <c r="K3540" s="50"/>
      <c r="P3540" s="17"/>
    </row>
    <row r="3541" spans="6:16">
      <c r="F3541" s="13"/>
      <c r="G3541" s="50"/>
      <c r="I3541" s="17"/>
      <c r="K3541" s="50"/>
      <c r="P3541" s="17"/>
    </row>
    <row r="3542" spans="6:16">
      <c r="F3542" s="13"/>
      <c r="G3542" s="50"/>
      <c r="I3542" s="17"/>
      <c r="K3542" s="50"/>
      <c r="P3542" s="17"/>
    </row>
    <row r="3543" spans="6:16">
      <c r="F3543" s="13"/>
      <c r="G3543" s="50"/>
      <c r="I3543" s="17"/>
      <c r="K3543" s="50"/>
      <c r="P3543" s="17"/>
    </row>
    <row r="3544" spans="6:16">
      <c r="F3544" s="13"/>
      <c r="G3544" s="50"/>
      <c r="I3544" s="17"/>
      <c r="K3544" s="50"/>
      <c r="P3544" s="17"/>
    </row>
    <row r="3545" spans="6:16">
      <c r="F3545" s="13"/>
      <c r="G3545" s="50"/>
      <c r="I3545" s="17"/>
      <c r="K3545" s="50"/>
      <c r="P3545" s="17"/>
    </row>
    <row r="3546" spans="6:16">
      <c r="F3546" s="13"/>
      <c r="G3546" s="50"/>
      <c r="I3546" s="17"/>
      <c r="K3546" s="50"/>
      <c r="P3546" s="17"/>
    </row>
    <row r="3547" spans="6:16">
      <c r="F3547" s="13"/>
      <c r="G3547" s="50"/>
      <c r="I3547" s="17"/>
      <c r="K3547" s="50"/>
      <c r="P3547" s="17"/>
    </row>
    <row r="3548" spans="6:16">
      <c r="F3548" s="13"/>
      <c r="G3548" s="50"/>
      <c r="I3548" s="17"/>
      <c r="K3548" s="50"/>
      <c r="P3548" s="17"/>
    </row>
    <row r="3549" spans="6:16">
      <c r="F3549" s="13"/>
      <c r="G3549" s="50"/>
      <c r="I3549" s="17"/>
      <c r="K3549" s="50"/>
      <c r="P3549" s="17"/>
    </row>
    <row r="3550" spans="6:16">
      <c r="F3550" s="13"/>
      <c r="G3550" s="50"/>
      <c r="I3550" s="17"/>
      <c r="K3550" s="50"/>
      <c r="P3550" s="17"/>
    </row>
    <row r="3551" spans="6:16">
      <c r="F3551" s="13"/>
      <c r="G3551" s="50"/>
      <c r="I3551" s="17"/>
      <c r="K3551" s="50"/>
      <c r="P3551" s="17"/>
    </row>
    <row r="3552" spans="6:16">
      <c r="F3552" s="13"/>
      <c r="G3552" s="50"/>
      <c r="I3552" s="17"/>
      <c r="K3552" s="50"/>
      <c r="P3552" s="17"/>
    </row>
    <row r="3553" spans="6:16">
      <c r="F3553" s="13"/>
      <c r="G3553" s="50"/>
      <c r="I3553" s="17"/>
      <c r="K3553" s="50"/>
      <c r="P3553" s="17"/>
    </row>
    <row r="3554" spans="6:16">
      <c r="F3554" s="13"/>
      <c r="G3554" s="50"/>
      <c r="I3554" s="17"/>
      <c r="K3554" s="50"/>
      <c r="P3554" s="17"/>
    </row>
    <row r="3555" spans="6:16">
      <c r="F3555" s="13"/>
      <c r="G3555" s="50"/>
      <c r="I3555" s="17"/>
      <c r="K3555" s="50"/>
      <c r="P3555" s="17"/>
    </row>
    <row r="3556" spans="6:16">
      <c r="F3556" s="13"/>
      <c r="G3556" s="50"/>
      <c r="I3556" s="17"/>
      <c r="K3556" s="50"/>
      <c r="P3556" s="17"/>
    </row>
    <row r="3557" spans="6:16">
      <c r="F3557" s="13"/>
      <c r="G3557" s="50"/>
      <c r="I3557" s="17"/>
      <c r="K3557" s="50"/>
      <c r="P3557" s="17"/>
    </row>
    <row r="3558" spans="6:16">
      <c r="F3558" s="13"/>
      <c r="G3558" s="50"/>
      <c r="I3558" s="17"/>
      <c r="K3558" s="50"/>
      <c r="P3558" s="17"/>
    </row>
    <row r="3559" spans="6:16">
      <c r="F3559" s="13"/>
      <c r="G3559" s="50"/>
      <c r="I3559" s="17"/>
      <c r="K3559" s="50"/>
      <c r="P3559" s="17"/>
    </row>
    <row r="3560" spans="6:16">
      <c r="F3560" s="13"/>
      <c r="G3560" s="50"/>
      <c r="I3560" s="17"/>
      <c r="K3560" s="50"/>
      <c r="P3560" s="17"/>
    </row>
    <row r="3561" spans="6:16">
      <c r="F3561" s="13"/>
      <c r="G3561" s="50"/>
      <c r="I3561" s="17"/>
      <c r="K3561" s="50"/>
      <c r="P3561" s="17"/>
    </row>
    <row r="3562" spans="6:16">
      <c r="F3562" s="13"/>
      <c r="G3562" s="50"/>
      <c r="I3562" s="17"/>
      <c r="K3562" s="50"/>
      <c r="P3562" s="17"/>
    </row>
    <row r="3563" spans="6:16">
      <c r="F3563" s="13"/>
      <c r="G3563" s="50"/>
      <c r="I3563" s="17"/>
      <c r="K3563" s="50"/>
      <c r="P3563" s="17"/>
    </row>
    <row r="3564" spans="6:16">
      <c r="F3564" s="13"/>
      <c r="G3564" s="50"/>
      <c r="I3564" s="17"/>
      <c r="K3564" s="50"/>
      <c r="P3564" s="17"/>
    </row>
    <row r="3565" spans="6:16">
      <c r="F3565" s="13"/>
      <c r="G3565" s="50"/>
      <c r="I3565" s="17"/>
      <c r="K3565" s="50"/>
      <c r="P3565" s="17"/>
    </row>
    <row r="3566" spans="6:16">
      <c r="F3566" s="13"/>
      <c r="G3566" s="50"/>
      <c r="I3566" s="17"/>
      <c r="K3566" s="50"/>
      <c r="P3566" s="17"/>
    </row>
    <row r="3567" spans="6:16">
      <c r="F3567" s="13"/>
      <c r="G3567" s="50"/>
      <c r="I3567" s="17"/>
      <c r="K3567" s="50"/>
      <c r="P3567" s="17"/>
    </row>
    <row r="3568" spans="6:16">
      <c r="F3568" s="13"/>
      <c r="G3568" s="50"/>
      <c r="I3568" s="17"/>
      <c r="K3568" s="50"/>
      <c r="P3568" s="17"/>
    </row>
    <row r="3569" spans="6:16">
      <c r="F3569" s="13"/>
      <c r="G3569" s="50"/>
      <c r="I3569" s="17"/>
      <c r="K3569" s="50"/>
      <c r="P3569" s="17"/>
    </row>
    <row r="3570" spans="6:16">
      <c r="F3570" s="13"/>
      <c r="G3570" s="50"/>
      <c r="I3570" s="17"/>
      <c r="K3570" s="50"/>
      <c r="P3570" s="17"/>
    </row>
    <row r="3571" spans="6:16">
      <c r="F3571" s="13"/>
      <c r="G3571" s="50"/>
      <c r="I3571" s="17"/>
      <c r="K3571" s="50"/>
      <c r="P3571" s="17"/>
    </row>
    <row r="3572" spans="6:16">
      <c r="F3572" s="13"/>
      <c r="G3572" s="50"/>
      <c r="I3572" s="17"/>
      <c r="K3572" s="50"/>
      <c r="P3572" s="17"/>
    </row>
    <row r="3573" spans="6:16">
      <c r="F3573" s="13"/>
      <c r="G3573" s="50"/>
      <c r="I3573" s="17"/>
      <c r="K3573" s="50"/>
      <c r="P3573" s="17"/>
    </row>
    <row r="3574" spans="6:16">
      <c r="F3574" s="13"/>
      <c r="G3574" s="50"/>
      <c r="I3574" s="17"/>
      <c r="K3574" s="50"/>
      <c r="P3574" s="17"/>
    </row>
    <row r="3575" spans="6:16">
      <c r="F3575" s="13"/>
      <c r="G3575" s="50"/>
      <c r="I3575" s="17"/>
      <c r="K3575" s="50"/>
      <c r="P3575" s="17"/>
    </row>
    <row r="3576" spans="6:16">
      <c r="F3576" s="13"/>
      <c r="G3576" s="50"/>
      <c r="I3576" s="17"/>
      <c r="K3576" s="50"/>
      <c r="P3576" s="17"/>
    </row>
    <row r="3577" spans="6:16">
      <c r="F3577" s="13"/>
      <c r="G3577" s="50"/>
      <c r="I3577" s="17"/>
      <c r="K3577" s="50"/>
      <c r="P3577" s="17"/>
    </row>
    <row r="3578" spans="6:16">
      <c r="F3578" s="13"/>
      <c r="G3578" s="50"/>
      <c r="I3578" s="17"/>
      <c r="K3578" s="50"/>
      <c r="P3578" s="17"/>
    </row>
    <row r="3579" spans="6:16">
      <c r="F3579" s="13"/>
      <c r="G3579" s="50"/>
      <c r="I3579" s="17"/>
      <c r="K3579" s="50"/>
      <c r="P3579" s="17"/>
    </row>
    <row r="3580" spans="6:16">
      <c r="F3580" s="13"/>
      <c r="G3580" s="50"/>
      <c r="I3580" s="17"/>
      <c r="K3580" s="50"/>
      <c r="P3580" s="17"/>
    </row>
    <row r="3581" spans="6:16">
      <c r="F3581" s="13"/>
      <c r="G3581" s="50"/>
      <c r="I3581" s="17"/>
      <c r="K3581" s="50"/>
      <c r="P3581" s="17"/>
    </row>
    <row r="3582" spans="6:16">
      <c r="F3582" s="13"/>
      <c r="G3582" s="50"/>
      <c r="I3582" s="17"/>
      <c r="K3582" s="50"/>
      <c r="P3582" s="17"/>
    </row>
    <row r="3583" spans="6:16">
      <c r="F3583" s="13"/>
      <c r="G3583" s="50"/>
      <c r="I3583" s="17"/>
      <c r="K3583" s="50"/>
      <c r="P3583" s="17"/>
    </row>
    <row r="3584" spans="6:16">
      <c r="F3584" s="13"/>
      <c r="G3584" s="50"/>
      <c r="I3584" s="17"/>
      <c r="K3584" s="50"/>
      <c r="P3584" s="17"/>
    </row>
    <row r="3585" spans="6:16">
      <c r="F3585" s="13"/>
      <c r="G3585" s="50"/>
      <c r="I3585" s="17"/>
      <c r="K3585" s="50"/>
      <c r="P3585" s="17"/>
    </row>
    <row r="3586" spans="6:16">
      <c r="F3586" s="13"/>
      <c r="G3586" s="50"/>
      <c r="I3586" s="17"/>
      <c r="K3586" s="50"/>
      <c r="P3586" s="17"/>
    </row>
    <row r="3587" spans="6:16">
      <c r="F3587" s="13"/>
      <c r="G3587" s="50"/>
      <c r="I3587" s="17"/>
      <c r="K3587" s="50"/>
      <c r="P3587" s="17"/>
    </row>
    <row r="3588" spans="6:16">
      <c r="F3588" s="13"/>
      <c r="G3588" s="50"/>
      <c r="I3588" s="17"/>
      <c r="K3588" s="50"/>
      <c r="P3588" s="17"/>
    </row>
    <row r="3589" spans="6:16">
      <c r="F3589" s="13"/>
      <c r="G3589" s="50"/>
      <c r="I3589" s="17"/>
      <c r="K3589" s="50"/>
      <c r="P3589" s="17"/>
    </row>
    <row r="3590" spans="6:16">
      <c r="F3590" s="13"/>
      <c r="G3590" s="50"/>
      <c r="I3590" s="17"/>
      <c r="K3590" s="50"/>
      <c r="P3590" s="17"/>
    </row>
    <row r="3591" spans="6:16">
      <c r="F3591" s="13"/>
      <c r="G3591" s="50"/>
      <c r="I3591" s="17"/>
      <c r="K3591" s="50"/>
      <c r="P3591" s="17"/>
    </row>
    <row r="3592" spans="6:16">
      <c r="F3592" s="13"/>
      <c r="G3592" s="50"/>
      <c r="I3592" s="17"/>
      <c r="K3592" s="50"/>
      <c r="P3592" s="17"/>
    </row>
    <row r="3593" spans="6:16">
      <c r="F3593" s="13"/>
      <c r="G3593" s="50"/>
      <c r="I3593" s="17"/>
      <c r="K3593" s="50"/>
      <c r="P3593" s="17"/>
    </row>
    <row r="3594" spans="6:16">
      <c r="F3594" s="13"/>
      <c r="G3594" s="50"/>
      <c r="I3594" s="17"/>
      <c r="K3594" s="50"/>
      <c r="P3594" s="17"/>
    </row>
    <row r="3595" spans="6:16">
      <c r="F3595" s="13"/>
      <c r="G3595" s="50"/>
      <c r="I3595" s="17"/>
      <c r="K3595" s="50"/>
      <c r="P3595" s="17"/>
    </row>
    <row r="3596" spans="6:16">
      <c r="F3596" s="13"/>
      <c r="G3596" s="50"/>
      <c r="I3596" s="17"/>
      <c r="K3596" s="50"/>
      <c r="P3596" s="17"/>
    </row>
    <row r="3597" spans="6:16">
      <c r="F3597" s="13"/>
      <c r="G3597" s="50"/>
      <c r="I3597" s="17"/>
      <c r="K3597" s="50"/>
      <c r="P3597" s="17"/>
    </row>
    <row r="3598" spans="6:16">
      <c r="F3598" s="13"/>
      <c r="G3598" s="50"/>
      <c r="I3598" s="17"/>
      <c r="K3598" s="50"/>
      <c r="P3598" s="17"/>
    </row>
    <row r="3599" spans="6:16">
      <c r="F3599" s="13"/>
      <c r="G3599" s="50"/>
      <c r="I3599" s="17"/>
      <c r="K3599" s="50"/>
      <c r="P3599" s="17"/>
    </row>
    <row r="3600" spans="6:16">
      <c r="F3600" s="13"/>
      <c r="G3600" s="50"/>
      <c r="I3600" s="17"/>
      <c r="K3600" s="50"/>
      <c r="P3600" s="17"/>
    </row>
    <row r="3601" spans="6:16">
      <c r="F3601" s="13"/>
      <c r="G3601" s="50"/>
      <c r="I3601" s="17"/>
      <c r="K3601" s="50"/>
      <c r="P3601" s="17"/>
    </row>
    <row r="3602" spans="6:16">
      <c r="F3602" s="13"/>
      <c r="G3602" s="50"/>
      <c r="I3602" s="17"/>
      <c r="K3602" s="50"/>
      <c r="P3602" s="17"/>
    </row>
    <row r="3603" spans="6:16">
      <c r="F3603" s="13"/>
      <c r="G3603" s="50"/>
      <c r="I3603" s="17"/>
      <c r="K3603" s="50"/>
      <c r="P3603" s="17"/>
    </row>
    <row r="3604" spans="6:16">
      <c r="F3604" s="13"/>
      <c r="G3604" s="50"/>
      <c r="I3604" s="17"/>
      <c r="K3604" s="50"/>
      <c r="P3604" s="17"/>
    </row>
    <row r="3605" spans="6:16">
      <c r="F3605" s="13"/>
      <c r="G3605" s="50"/>
      <c r="I3605" s="17"/>
      <c r="K3605" s="50"/>
      <c r="P3605" s="17"/>
    </row>
    <row r="3606" spans="6:16">
      <c r="F3606" s="13"/>
      <c r="G3606" s="50"/>
      <c r="I3606" s="17"/>
      <c r="K3606" s="50"/>
      <c r="P3606" s="17"/>
    </row>
    <row r="3607" spans="6:16">
      <c r="F3607" s="13"/>
      <c r="G3607" s="50"/>
      <c r="I3607" s="17"/>
      <c r="K3607" s="50"/>
      <c r="P3607" s="17"/>
    </row>
    <row r="3608" spans="6:16">
      <c r="F3608" s="13"/>
      <c r="G3608" s="50"/>
      <c r="I3608" s="17"/>
      <c r="K3608" s="50"/>
      <c r="P3608" s="17"/>
    </row>
    <row r="3609" spans="6:16">
      <c r="F3609" s="13"/>
      <c r="G3609" s="50"/>
      <c r="I3609" s="17"/>
      <c r="K3609" s="50"/>
      <c r="P3609" s="17"/>
    </row>
    <row r="3610" spans="6:16">
      <c r="F3610" s="13"/>
      <c r="G3610" s="50"/>
      <c r="I3610" s="17"/>
      <c r="K3610" s="50"/>
      <c r="P3610" s="17"/>
    </row>
    <row r="3611" spans="6:16">
      <c r="F3611" s="13"/>
      <c r="G3611" s="50"/>
      <c r="I3611" s="17"/>
      <c r="K3611" s="50"/>
      <c r="P3611" s="17"/>
    </row>
    <row r="3612" spans="6:16">
      <c r="F3612" s="13"/>
      <c r="G3612" s="50"/>
      <c r="I3612" s="17"/>
      <c r="K3612" s="50"/>
      <c r="P3612" s="17"/>
    </row>
    <row r="3613" spans="6:16">
      <c r="F3613" s="13"/>
      <c r="G3613" s="50"/>
      <c r="I3613" s="17"/>
      <c r="K3613" s="50"/>
      <c r="P3613" s="17"/>
    </row>
    <row r="3614" spans="6:16">
      <c r="F3614" s="13"/>
      <c r="G3614" s="50"/>
      <c r="I3614" s="17"/>
      <c r="K3614" s="50"/>
      <c r="P3614" s="17"/>
    </row>
    <row r="3615" spans="6:16">
      <c r="F3615" s="13"/>
      <c r="G3615" s="50"/>
      <c r="I3615" s="17"/>
      <c r="K3615" s="50"/>
      <c r="P3615" s="17"/>
    </row>
    <row r="3616" spans="6:16">
      <c r="F3616" s="13"/>
      <c r="G3616" s="50"/>
      <c r="I3616" s="17"/>
      <c r="K3616" s="50"/>
      <c r="P3616" s="17"/>
    </row>
    <row r="3617" spans="6:16">
      <c r="F3617" s="13"/>
      <c r="G3617" s="50"/>
      <c r="I3617" s="17"/>
      <c r="K3617" s="50"/>
      <c r="P3617" s="17"/>
    </row>
    <row r="3618" spans="6:16">
      <c r="F3618" s="13"/>
      <c r="G3618" s="50"/>
      <c r="I3618" s="17"/>
      <c r="K3618" s="50"/>
      <c r="P3618" s="17"/>
    </row>
    <row r="3619" spans="6:16">
      <c r="F3619" s="13"/>
      <c r="G3619" s="50"/>
      <c r="I3619" s="17"/>
      <c r="K3619" s="50"/>
      <c r="P3619" s="17"/>
    </row>
    <row r="3620" spans="6:16">
      <c r="F3620" s="13"/>
      <c r="G3620" s="50"/>
      <c r="I3620" s="17"/>
      <c r="K3620" s="50"/>
      <c r="P3620" s="17"/>
    </row>
    <row r="3621" spans="6:16">
      <c r="F3621" s="13"/>
      <c r="G3621" s="50"/>
      <c r="I3621" s="17"/>
      <c r="K3621" s="50"/>
      <c r="P3621" s="17"/>
    </row>
    <row r="3622" spans="6:16">
      <c r="F3622" s="13"/>
      <c r="G3622" s="50"/>
      <c r="I3622" s="17"/>
      <c r="K3622" s="50"/>
      <c r="P3622" s="17"/>
    </row>
    <row r="3623" spans="6:16">
      <c r="F3623" s="13"/>
      <c r="G3623" s="50"/>
      <c r="I3623" s="17"/>
      <c r="K3623" s="50"/>
      <c r="P3623" s="17"/>
    </row>
    <row r="3624" spans="6:16">
      <c r="F3624" s="13"/>
      <c r="G3624" s="50"/>
      <c r="I3624" s="17"/>
      <c r="K3624" s="50"/>
      <c r="P3624" s="17"/>
    </row>
    <row r="3625" spans="6:16">
      <c r="F3625" s="13"/>
      <c r="G3625" s="50"/>
      <c r="I3625" s="17"/>
      <c r="K3625" s="50"/>
      <c r="P3625" s="17"/>
    </row>
    <row r="3626" spans="6:16">
      <c r="F3626" s="13"/>
      <c r="G3626" s="50"/>
      <c r="I3626" s="17"/>
      <c r="K3626" s="50"/>
      <c r="P3626" s="17"/>
    </row>
    <row r="3627" spans="6:16">
      <c r="F3627" s="13"/>
      <c r="G3627" s="50"/>
      <c r="I3627" s="17"/>
      <c r="K3627" s="50"/>
      <c r="P3627" s="17"/>
    </row>
    <row r="3628" spans="6:16">
      <c r="F3628" s="13"/>
      <c r="G3628" s="50"/>
      <c r="I3628" s="17"/>
      <c r="K3628" s="50"/>
      <c r="P3628" s="17"/>
    </row>
    <row r="3629" spans="6:16">
      <c r="F3629" s="13"/>
      <c r="G3629" s="50"/>
      <c r="I3629" s="17"/>
      <c r="K3629" s="50"/>
      <c r="P3629" s="17"/>
    </row>
    <row r="3630" spans="6:16">
      <c r="F3630" s="13"/>
      <c r="G3630" s="50"/>
      <c r="I3630" s="17"/>
      <c r="K3630" s="50"/>
      <c r="P3630" s="17"/>
    </row>
    <row r="3631" spans="6:16">
      <c r="F3631" s="13"/>
      <c r="G3631" s="50"/>
      <c r="I3631" s="17"/>
      <c r="K3631" s="50"/>
      <c r="P3631" s="17"/>
    </row>
    <row r="3632" spans="6:16">
      <c r="F3632" s="13"/>
      <c r="G3632" s="50"/>
      <c r="I3632" s="17"/>
      <c r="K3632" s="50"/>
      <c r="P3632" s="17"/>
    </row>
    <row r="3633" spans="6:16">
      <c r="F3633" s="13"/>
      <c r="G3633" s="50"/>
      <c r="I3633" s="17"/>
      <c r="K3633" s="50"/>
      <c r="P3633" s="17"/>
    </row>
    <row r="3634" spans="6:16">
      <c r="F3634" s="13"/>
      <c r="G3634" s="50"/>
      <c r="I3634" s="17"/>
      <c r="K3634" s="50"/>
      <c r="P3634" s="17"/>
    </row>
    <row r="3635" spans="6:16">
      <c r="F3635" s="13"/>
      <c r="G3635" s="50"/>
      <c r="I3635" s="17"/>
      <c r="K3635" s="50"/>
      <c r="P3635" s="17"/>
    </row>
    <row r="3636" spans="6:16">
      <c r="F3636" s="13"/>
      <c r="G3636" s="50"/>
      <c r="I3636" s="17"/>
      <c r="K3636" s="50"/>
      <c r="P3636" s="17"/>
    </row>
    <row r="3637" spans="6:16">
      <c r="F3637" s="13"/>
      <c r="G3637" s="50"/>
      <c r="I3637" s="17"/>
      <c r="K3637" s="50"/>
      <c r="P3637" s="17"/>
    </row>
    <row r="3638" spans="6:16">
      <c r="F3638" s="13"/>
      <c r="G3638" s="50"/>
      <c r="I3638" s="17"/>
      <c r="K3638" s="50"/>
      <c r="P3638" s="17"/>
    </row>
    <row r="3639" spans="6:16">
      <c r="F3639" s="13"/>
      <c r="G3639" s="50"/>
      <c r="I3639" s="17"/>
      <c r="K3639" s="50"/>
      <c r="P3639" s="17"/>
    </row>
    <row r="3640" spans="6:16">
      <c r="F3640" s="13"/>
      <c r="G3640" s="50"/>
      <c r="I3640" s="17"/>
      <c r="K3640" s="50"/>
      <c r="P3640" s="17"/>
    </row>
    <row r="3641" spans="6:16">
      <c r="F3641" s="13"/>
      <c r="G3641" s="50"/>
      <c r="I3641" s="17"/>
      <c r="K3641" s="50"/>
      <c r="P3641" s="17"/>
    </row>
    <row r="3642" spans="6:16">
      <c r="F3642" s="13"/>
      <c r="G3642" s="50"/>
      <c r="I3642" s="17"/>
      <c r="K3642" s="50"/>
      <c r="P3642" s="17"/>
    </row>
    <row r="3643" spans="6:16">
      <c r="F3643" s="13"/>
      <c r="G3643" s="50"/>
      <c r="I3643" s="17"/>
      <c r="K3643" s="50"/>
      <c r="P3643" s="17"/>
    </row>
    <row r="3644" spans="6:16">
      <c r="F3644" s="13"/>
      <c r="G3644" s="50"/>
      <c r="I3644" s="17"/>
      <c r="K3644" s="50"/>
      <c r="P3644" s="17"/>
    </row>
    <row r="3645" spans="6:16">
      <c r="F3645" s="13"/>
      <c r="G3645" s="50"/>
      <c r="I3645" s="17"/>
      <c r="K3645" s="50"/>
      <c r="P3645" s="17"/>
    </row>
    <row r="3646" spans="6:16">
      <c r="F3646" s="13"/>
      <c r="G3646" s="50"/>
      <c r="I3646" s="17"/>
      <c r="K3646" s="50"/>
      <c r="P3646" s="17"/>
    </row>
    <row r="3647" spans="6:16">
      <c r="F3647" s="13"/>
      <c r="G3647" s="50"/>
      <c r="I3647" s="17"/>
      <c r="K3647" s="50"/>
      <c r="P3647" s="17"/>
    </row>
    <row r="3648" spans="6:16">
      <c r="F3648" s="13"/>
      <c r="G3648" s="50"/>
      <c r="I3648" s="17"/>
      <c r="K3648" s="50"/>
      <c r="P3648" s="17"/>
    </row>
    <row r="3649" spans="6:16">
      <c r="F3649" s="13"/>
      <c r="G3649" s="50"/>
      <c r="I3649" s="17"/>
      <c r="K3649" s="50"/>
      <c r="P3649" s="17"/>
    </row>
    <row r="3650" spans="6:16">
      <c r="F3650" s="13"/>
      <c r="G3650" s="50"/>
      <c r="I3650" s="17"/>
      <c r="K3650" s="50"/>
      <c r="P3650" s="17"/>
    </row>
    <row r="3651" spans="6:16">
      <c r="F3651" s="13"/>
      <c r="G3651" s="50"/>
      <c r="I3651" s="17"/>
      <c r="K3651" s="50"/>
      <c r="P3651" s="17"/>
    </row>
    <row r="3652" spans="6:16">
      <c r="F3652" s="13"/>
      <c r="G3652" s="50"/>
      <c r="I3652" s="17"/>
      <c r="K3652" s="50"/>
      <c r="P3652" s="17"/>
    </row>
    <row r="3653" spans="6:16">
      <c r="F3653" s="13"/>
      <c r="G3653" s="50"/>
      <c r="I3653" s="17"/>
      <c r="K3653" s="50"/>
      <c r="P3653" s="17"/>
    </row>
    <row r="3654" spans="6:16">
      <c r="F3654" s="13"/>
      <c r="G3654" s="50"/>
      <c r="I3654" s="17"/>
      <c r="K3654" s="50"/>
      <c r="P3654" s="17"/>
    </row>
    <row r="3655" spans="6:16">
      <c r="F3655" s="13"/>
      <c r="G3655" s="50"/>
      <c r="I3655" s="17"/>
      <c r="K3655" s="50"/>
      <c r="P3655" s="17"/>
    </row>
    <row r="3656" spans="6:16">
      <c r="F3656" s="13"/>
      <c r="G3656" s="50"/>
      <c r="I3656" s="17"/>
      <c r="K3656" s="50"/>
      <c r="P3656" s="17"/>
    </row>
    <row r="3657" spans="6:16">
      <c r="F3657" s="13"/>
      <c r="G3657" s="50"/>
      <c r="I3657" s="17"/>
      <c r="K3657" s="50"/>
      <c r="P3657" s="17"/>
    </row>
    <row r="3658" spans="6:16">
      <c r="F3658" s="13"/>
      <c r="G3658" s="50"/>
      <c r="I3658" s="17"/>
      <c r="K3658" s="50"/>
      <c r="P3658" s="17"/>
    </row>
    <row r="3659" spans="6:16">
      <c r="F3659" s="13"/>
      <c r="G3659" s="50"/>
      <c r="I3659" s="17"/>
      <c r="K3659" s="50"/>
      <c r="P3659" s="17"/>
    </row>
    <row r="3660" spans="6:16">
      <c r="F3660" s="13"/>
      <c r="G3660" s="50"/>
      <c r="I3660" s="17"/>
      <c r="K3660" s="50"/>
      <c r="P3660" s="17"/>
    </row>
    <row r="3661" spans="6:16">
      <c r="F3661" s="13"/>
      <c r="G3661" s="50"/>
      <c r="I3661" s="17"/>
      <c r="K3661" s="50"/>
      <c r="P3661" s="17"/>
    </row>
    <row r="3662" spans="6:16">
      <c r="F3662" s="13"/>
      <c r="G3662" s="50"/>
      <c r="I3662" s="17"/>
      <c r="K3662" s="50"/>
      <c r="P3662" s="17"/>
    </row>
    <row r="3663" spans="6:16">
      <c r="F3663" s="13"/>
      <c r="G3663" s="50"/>
      <c r="I3663" s="17"/>
      <c r="K3663" s="50"/>
      <c r="P3663" s="17"/>
    </row>
    <row r="3664" spans="6:16">
      <c r="F3664" s="13"/>
      <c r="G3664" s="50"/>
      <c r="I3664" s="17"/>
      <c r="K3664" s="50"/>
      <c r="P3664" s="17"/>
    </row>
    <row r="3665" spans="6:16">
      <c r="F3665" s="13"/>
      <c r="G3665" s="50"/>
      <c r="I3665" s="17"/>
      <c r="K3665" s="50"/>
      <c r="P3665" s="17"/>
    </row>
    <row r="3666" spans="6:16">
      <c r="F3666" s="13"/>
      <c r="G3666" s="50"/>
      <c r="I3666" s="17"/>
      <c r="K3666" s="50"/>
      <c r="P3666" s="17"/>
    </row>
    <row r="3667" spans="6:16">
      <c r="F3667" s="13"/>
      <c r="G3667" s="50"/>
      <c r="I3667" s="17"/>
      <c r="K3667" s="50"/>
      <c r="P3667" s="17"/>
    </row>
    <row r="3668" spans="6:16">
      <c r="F3668" s="13"/>
      <c r="G3668" s="50"/>
      <c r="I3668" s="17"/>
      <c r="K3668" s="50"/>
      <c r="P3668" s="17"/>
    </row>
    <row r="3669" spans="6:16">
      <c r="F3669" s="13"/>
      <c r="G3669" s="50"/>
      <c r="I3669" s="17"/>
      <c r="K3669" s="50"/>
      <c r="P3669" s="17"/>
    </row>
    <row r="3670" spans="6:16">
      <c r="F3670" s="13"/>
      <c r="G3670" s="50"/>
      <c r="I3670" s="17"/>
      <c r="K3670" s="50"/>
      <c r="P3670" s="17"/>
    </row>
    <row r="3671" spans="6:16">
      <c r="F3671" s="13"/>
      <c r="G3671" s="50"/>
      <c r="I3671" s="17"/>
      <c r="K3671" s="50"/>
      <c r="P3671" s="17"/>
    </row>
    <row r="3672" spans="6:16">
      <c r="F3672" s="13"/>
      <c r="G3672" s="50"/>
      <c r="I3672" s="17"/>
      <c r="K3672" s="50"/>
      <c r="P3672" s="17"/>
    </row>
    <row r="3673" spans="6:16">
      <c r="F3673" s="13"/>
      <c r="G3673" s="50"/>
      <c r="I3673" s="17"/>
      <c r="K3673" s="50"/>
      <c r="P3673" s="17"/>
    </row>
    <row r="3674" spans="6:16">
      <c r="F3674" s="13"/>
      <c r="G3674" s="50"/>
      <c r="I3674" s="17"/>
      <c r="K3674" s="50"/>
      <c r="P3674" s="17"/>
    </row>
    <row r="3675" spans="6:16">
      <c r="F3675" s="13"/>
      <c r="G3675" s="50"/>
      <c r="I3675" s="17"/>
      <c r="K3675" s="50"/>
      <c r="P3675" s="17"/>
    </row>
    <row r="3676" spans="6:16">
      <c r="F3676" s="13"/>
      <c r="G3676" s="50"/>
      <c r="I3676" s="17"/>
      <c r="K3676" s="50"/>
      <c r="P3676" s="17"/>
    </row>
    <row r="3677" spans="6:16">
      <c r="F3677" s="13"/>
      <c r="G3677" s="50"/>
      <c r="I3677" s="17"/>
      <c r="K3677" s="50"/>
      <c r="P3677" s="17"/>
    </row>
    <row r="3678" spans="6:16">
      <c r="F3678" s="13"/>
      <c r="G3678" s="50"/>
      <c r="I3678" s="17"/>
      <c r="K3678" s="50"/>
      <c r="P3678" s="17"/>
    </row>
    <row r="3679" spans="6:16">
      <c r="F3679" s="13"/>
      <c r="G3679" s="50"/>
      <c r="I3679" s="17"/>
      <c r="K3679" s="50"/>
      <c r="P3679" s="17"/>
    </row>
    <row r="3680" spans="6:16">
      <c r="F3680" s="13"/>
      <c r="G3680" s="50"/>
      <c r="I3680" s="17"/>
      <c r="K3680" s="50"/>
      <c r="P3680" s="17"/>
    </row>
    <row r="3681" spans="6:16">
      <c r="F3681" s="13"/>
      <c r="G3681" s="50"/>
      <c r="I3681" s="17"/>
      <c r="K3681" s="50"/>
      <c r="P3681" s="17"/>
    </row>
    <row r="3682" spans="6:16">
      <c r="F3682" s="13"/>
      <c r="G3682" s="50"/>
      <c r="I3682" s="17"/>
      <c r="K3682" s="50"/>
      <c r="P3682" s="17"/>
    </row>
    <row r="3683" spans="6:16">
      <c r="F3683" s="13"/>
      <c r="G3683" s="50"/>
      <c r="I3683" s="17"/>
      <c r="K3683" s="50"/>
      <c r="P3683" s="17"/>
    </row>
    <row r="3684" spans="6:16">
      <c r="F3684" s="13"/>
      <c r="G3684" s="50"/>
      <c r="I3684" s="17"/>
      <c r="K3684" s="50"/>
      <c r="P3684" s="17"/>
    </row>
    <row r="3685" spans="6:16">
      <c r="F3685" s="13"/>
      <c r="G3685" s="50"/>
      <c r="I3685" s="17"/>
      <c r="K3685" s="50"/>
      <c r="P3685" s="17"/>
    </row>
    <row r="3686" spans="6:16">
      <c r="F3686" s="13"/>
      <c r="G3686" s="50"/>
      <c r="I3686" s="17"/>
      <c r="K3686" s="50"/>
      <c r="P3686" s="17"/>
    </row>
    <row r="3687" spans="6:16">
      <c r="F3687" s="13"/>
      <c r="G3687" s="50"/>
      <c r="I3687" s="17"/>
      <c r="K3687" s="50"/>
      <c r="P3687" s="17"/>
    </row>
    <row r="3688" spans="6:16">
      <c r="F3688" s="13"/>
      <c r="G3688" s="50"/>
      <c r="I3688" s="17"/>
      <c r="K3688" s="50"/>
      <c r="P3688" s="17"/>
    </row>
    <row r="3689" spans="6:16">
      <c r="F3689" s="13"/>
      <c r="G3689" s="50"/>
      <c r="I3689" s="17"/>
      <c r="K3689" s="50"/>
      <c r="P3689" s="17"/>
    </row>
    <row r="3690" spans="6:16">
      <c r="F3690" s="13"/>
      <c r="G3690" s="50"/>
      <c r="I3690" s="17"/>
      <c r="K3690" s="50"/>
      <c r="P3690" s="17"/>
    </row>
    <row r="3691" spans="6:16">
      <c r="F3691" s="13"/>
      <c r="G3691" s="50"/>
      <c r="I3691" s="17"/>
      <c r="K3691" s="50"/>
      <c r="P3691" s="17"/>
    </row>
    <row r="3692" spans="6:16">
      <c r="F3692" s="13"/>
      <c r="G3692" s="50"/>
      <c r="I3692" s="17"/>
      <c r="K3692" s="50"/>
      <c r="P3692" s="17"/>
    </row>
    <row r="3693" spans="6:16">
      <c r="F3693" s="13"/>
      <c r="G3693" s="50"/>
      <c r="I3693" s="17"/>
      <c r="K3693" s="50"/>
      <c r="P3693" s="17"/>
    </row>
    <row r="3694" spans="6:16">
      <c r="F3694" s="13"/>
      <c r="G3694" s="50"/>
      <c r="I3694" s="17"/>
      <c r="K3694" s="50"/>
      <c r="P3694" s="17"/>
    </row>
    <row r="3695" spans="6:16">
      <c r="F3695" s="13"/>
      <c r="G3695" s="50"/>
      <c r="I3695" s="17"/>
      <c r="K3695" s="50"/>
      <c r="P3695" s="17"/>
    </row>
    <row r="3696" spans="6:16">
      <c r="F3696" s="13"/>
      <c r="G3696" s="50"/>
      <c r="I3696" s="17"/>
      <c r="K3696" s="50"/>
      <c r="P3696" s="17"/>
    </row>
    <row r="3697" spans="6:16">
      <c r="F3697" s="13"/>
      <c r="G3697" s="50"/>
      <c r="I3697" s="17"/>
      <c r="K3697" s="50"/>
      <c r="P3697" s="17"/>
    </row>
    <row r="3698" spans="6:16">
      <c r="F3698" s="13"/>
      <c r="G3698" s="50"/>
      <c r="I3698" s="17"/>
      <c r="K3698" s="50"/>
      <c r="P3698" s="17"/>
    </row>
    <row r="3699" spans="6:16">
      <c r="F3699" s="13"/>
      <c r="G3699" s="50"/>
      <c r="I3699" s="17"/>
      <c r="K3699" s="50"/>
      <c r="P3699" s="17"/>
    </row>
    <row r="3700" spans="6:16">
      <c r="F3700" s="13"/>
      <c r="G3700" s="50"/>
      <c r="I3700" s="17"/>
      <c r="K3700" s="50"/>
      <c r="P3700" s="17"/>
    </row>
    <row r="3701" spans="6:16">
      <c r="F3701" s="13"/>
      <c r="G3701" s="50"/>
      <c r="I3701" s="17"/>
      <c r="K3701" s="50"/>
      <c r="P3701" s="17"/>
    </row>
    <row r="3702" spans="6:16">
      <c r="F3702" s="13"/>
      <c r="G3702" s="50"/>
      <c r="I3702" s="17"/>
      <c r="K3702" s="50"/>
      <c r="P3702" s="17"/>
    </row>
    <row r="3703" spans="6:16">
      <c r="F3703" s="13"/>
      <c r="G3703" s="50"/>
      <c r="I3703" s="17"/>
      <c r="K3703" s="50"/>
      <c r="P3703" s="17"/>
    </row>
    <row r="3704" spans="6:16">
      <c r="F3704" s="13"/>
      <c r="G3704" s="50"/>
      <c r="I3704" s="17"/>
      <c r="K3704" s="50"/>
      <c r="P3704" s="17"/>
    </row>
    <row r="3705" spans="6:16">
      <c r="F3705" s="13"/>
      <c r="G3705" s="50"/>
      <c r="I3705" s="17"/>
      <c r="K3705" s="50"/>
      <c r="P3705" s="17"/>
    </row>
    <row r="3706" spans="6:16">
      <c r="F3706" s="13"/>
      <c r="G3706" s="50"/>
      <c r="I3706" s="17"/>
      <c r="K3706" s="50"/>
      <c r="P3706" s="17"/>
    </row>
    <row r="3707" spans="6:16">
      <c r="F3707" s="13"/>
      <c r="G3707" s="50"/>
      <c r="I3707" s="17"/>
      <c r="K3707" s="50"/>
      <c r="P3707" s="17"/>
    </row>
    <row r="3708" spans="6:16">
      <c r="F3708" s="13"/>
      <c r="G3708" s="50"/>
      <c r="I3708" s="17"/>
      <c r="K3708" s="50"/>
      <c r="P3708" s="17"/>
    </row>
    <row r="3709" spans="6:16">
      <c r="F3709" s="13"/>
      <c r="G3709" s="50"/>
      <c r="I3709" s="17"/>
      <c r="K3709" s="50"/>
      <c r="P3709" s="17"/>
    </row>
    <row r="3710" spans="6:16">
      <c r="F3710" s="13"/>
      <c r="G3710" s="50"/>
      <c r="I3710" s="17"/>
      <c r="K3710" s="50"/>
      <c r="P3710" s="17"/>
    </row>
    <row r="3711" spans="6:16">
      <c r="F3711" s="13"/>
      <c r="G3711" s="50"/>
      <c r="I3711" s="17"/>
      <c r="K3711" s="50"/>
      <c r="P3711" s="17"/>
    </row>
    <row r="3712" spans="6:16">
      <c r="F3712" s="13"/>
      <c r="G3712" s="50"/>
      <c r="I3712" s="17"/>
      <c r="K3712" s="50"/>
      <c r="P3712" s="17"/>
    </row>
    <row r="3713" spans="6:16">
      <c r="F3713" s="13"/>
      <c r="G3713" s="50"/>
      <c r="I3713" s="17"/>
      <c r="K3713" s="50"/>
      <c r="P3713" s="17"/>
    </row>
    <row r="3714" spans="6:16">
      <c r="F3714" s="13"/>
      <c r="G3714" s="50"/>
      <c r="I3714" s="17"/>
      <c r="K3714" s="50"/>
      <c r="P3714" s="17"/>
    </row>
    <row r="3715" spans="6:16">
      <c r="F3715" s="13"/>
      <c r="G3715" s="50"/>
      <c r="I3715" s="17"/>
      <c r="K3715" s="50"/>
      <c r="P3715" s="17"/>
    </row>
    <row r="3716" spans="6:16">
      <c r="F3716" s="13"/>
      <c r="G3716" s="50"/>
      <c r="I3716" s="17"/>
      <c r="K3716" s="50"/>
      <c r="P3716" s="17"/>
    </row>
    <row r="3717" spans="6:16">
      <c r="F3717" s="13"/>
      <c r="G3717" s="50"/>
      <c r="I3717" s="17"/>
      <c r="K3717" s="50"/>
      <c r="P3717" s="17"/>
    </row>
    <row r="3718" spans="6:16">
      <c r="F3718" s="13"/>
      <c r="G3718" s="50"/>
      <c r="I3718" s="17"/>
      <c r="K3718" s="50"/>
      <c r="P3718" s="17"/>
    </row>
    <row r="3719" spans="6:16">
      <c r="F3719" s="13"/>
      <c r="G3719" s="50"/>
      <c r="I3719" s="17"/>
      <c r="K3719" s="50"/>
      <c r="P3719" s="17"/>
    </row>
    <row r="3720" spans="6:16">
      <c r="F3720" s="13"/>
      <c r="G3720" s="50"/>
      <c r="I3720" s="17"/>
      <c r="K3720" s="50"/>
      <c r="P3720" s="17"/>
    </row>
    <row r="3721" spans="6:16">
      <c r="F3721" s="13"/>
      <c r="G3721" s="50"/>
      <c r="I3721" s="17"/>
      <c r="K3721" s="50"/>
      <c r="P3721" s="17"/>
    </row>
    <row r="3722" spans="6:16">
      <c r="F3722" s="13"/>
      <c r="G3722" s="50"/>
      <c r="I3722" s="17"/>
      <c r="K3722" s="50"/>
      <c r="P3722" s="17"/>
    </row>
    <row r="3723" spans="6:16">
      <c r="F3723" s="13"/>
      <c r="G3723" s="50"/>
      <c r="I3723" s="17"/>
      <c r="K3723" s="50"/>
      <c r="P3723" s="17"/>
    </row>
    <row r="3724" spans="6:16">
      <c r="F3724" s="13"/>
      <c r="G3724" s="50"/>
      <c r="I3724" s="17"/>
      <c r="K3724" s="50"/>
      <c r="P3724" s="17"/>
    </row>
    <row r="3725" spans="6:16">
      <c r="F3725" s="13"/>
      <c r="G3725" s="50"/>
      <c r="I3725" s="17"/>
      <c r="K3725" s="50"/>
      <c r="P3725" s="17"/>
    </row>
    <row r="3726" spans="6:16">
      <c r="F3726" s="13"/>
      <c r="G3726" s="50"/>
      <c r="I3726" s="17"/>
      <c r="K3726" s="50"/>
      <c r="P3726" s="17"/>
    </row>
    <row r="3727" spans="6:16">
      <c r="F3727" s="13"/>
      <c r="G3727" s="50"/>
      <c r="I3727" s="17"/>
      <c r="K3727" s="50"/>
      <c r="P3727" s="17"/>
    </row>
    <row r="3728" spans="6:16">
      <c r="F3728" s="13"/>
      <c r="G3728" s="50"/>
      <c r="I3728" s="17"/>
      <c r="K3728" s="50"/>
      <c r="P3728" s="17"/>
    </row>
    <row r="3729" spans="6:16">
      <c r="F3729" s="13"/>
      <c r="G3729" s="50"/>
      <c r="I3729" s="17"/>
      <c r="K3729" s="50"/>
      <c r="P3729" s="17"/>
    </row>
    <row r="3730" spans="6:16">
      <c r="F3730" s="13"/>
      <c r="G3730" s="50"/>
      <c r="I3730" s="17"/>
      <c r="K3730" s="50"/>
      <c r="P3730" s="17"/>
    </row>
    <row r="3731" spans="6:16">
      <c r="F3731" s="13"/>
      <c r="G3731" s="50"/>
      <c r="I3731" s="17"/>
      <c r="K3731" s="50"/>
      <c r="P3731" s="17"/>
    </row>
    <row r="3732" spans="6:16">
      <c r="F3732" s="13"/>
      <c r="G3732" s="50"/>
      <c r="I3732" s="17"/>
      <c r="K3732" s="50"/>
      <c r="P3732" s="17"/>
    </row>
    <row r="3733" spans="6:16">
      <c r="F3733" s="13"/>
      <c r="G3733" s="50"/>
      <c r="I3733" s="17"/>
      <c r="K3733" s="50"/>
      <c r="P3733" s="17"/>
    </row>
    <row r="3734" spans="6:16">
      <c r="F3734" s="13"/>
      <c r="G3734" s="50"/>
      <c r="I3734" s="17"/>
      <c r="K3734" s="50"/>
      <c r="P3734" s="17"/>
    </row>
    <row r="3735" spans="6:16">
      <c r="F3735" s="13"/>
      <c r="G3735" s="50"/>
      <c r="I3735" s="17"/>
      <c r="K3735" s="50"/>
      <c r="P3735" s="17"/>
    </row>
    <row r="3736" spans="6:16">
      <c r="F3736" s="13"/>
      <c r="G3736" s="50"/>
      <c r="I3736" s="17"/>
      <c r="K3736" s="50"/>
      <c r="P3736" s="17"/>
    </row>
    <row r="3737" spans="6:16">
      <c r="F3737" s="13"/>
      <c r="G3737" s="50"/>
      <c r="I3737" s="17"/>
      <c r="K3737" s="50"/>
      <c r="P3737" s="17"/>
    </row>
    <row r="3738" spans="6:16">
      <c r="F3738" s="13"/>
      <c r="G3738" s="50"/>
      <c r="I3738" s="17"/>
      <c r="K3738" s="50"/>
      <c r="P3738" s="17"/>
    </row>
    <row r="3739" spans="6:16">
      <c r="F3739" s="13"/>
      <c r="G3739" s="50"/>
      <c r="I3739" s="17"/>
      <c r="K3739" s="50"/>
      <c r="P3739" s="17"/>
    </row>
    <row r="3740" spans="6:16">
      <c r="F3740" s="13"/>
      <c r="G3740" s="50"/>
      <c r="I3740" s="17"/>
      <c r="K3740" s="50"/>
      <c r="P3740" s="17"/>
    </row>
    <row r="3741" spans="6:16">
      <c r="F3741" s="13"/>
      <c r="G3741" s="50"/>
      <c r="I3741" s="17"/>
      <c r="K3741" s="50"/>
      <c r="P3741" s="17"/>
    </row>
    <row r="3742" spans="6:16">
      <c r="F3742" s="13"/>
      <c r="G3742" s="50"/>
      <c r="I3742" s="17"/>
      <c r="K3742" s="50"/>
      <c r="P3742" s="17"/>
    </row>
    <row r="3743" spans="6:16">
      <c r="F3743" s="13"/>
      <c r="G3743" s="50"/>
      <c r="I3743" s="17"/>
      <c r="K3743" s="50"/>
      <c r="P3743" s="17"/>
    </row>
    <row r="3744" spans="6:16">
      <c r="F3744" s="13"/>
      <c r="G3744" s="50"/>
      <c r="I3744" s="17"/>
      <c r="K3744" s="50"/>
      <c r="P3744" s="17"/>
    </row>
    <row r="3745" spans="6:16">
      <c r="F3745" s="13"/>
      <c r="G3745" s="50"/>
      <c r="I3745" s="17"/>
      <c r="K3745" s="50"/>
      <c r="P3745" s="17"/>
    </row>
    <row r="3746" spans="6:16">
      <c r="F3746" s="13"/>
      <c r="G3746" s="50"/>
      <c r="I3746" s="17"/>
      <c r="K3746" s="50"/>
      <c r="P3746" s="17"/>
    </row>
    <row r="3747" spans="6:16">
      <c r="F3747" s="13"/>
      <c r="G3747" s="50"/>
      <c r="I3747" s="17"/>
      <c r="K3747" s="50"/>
      <c r="P3747" s="17"/>
    </row>
    <row r="3748" spans="6:16">
      <c r="F3748" s="13"/>
      <c r="G3748" s="50"/>
      <c r="I3748" s="17"/>
      <c r="K3748" s="50"/>
      <c r="P3748" s="17"/>
    </row>
    <row r="3749" spans="6:16">
      <c r="F3749" s="13"/>
      <c r="G3749" s="50"/>
      <c r="I3749" s="17"/>
      <c r="K3749" s="50"/>
      <c r="P3749" s="17"/>
    </row>
    <row r="3750" spans="6:16">
      <c r="F3750" s="13"/>
      <c r="G3750" s="50"/>
      <c r="I3750" s="17"/>
      <c r="K3750" s="50"/>
      <c r="P3750" s="17"/>
    </row>
    <row r="3751" spans="6:16">
      <c r="F3751" s="13"/>
      <c r="G3751" s="50"/>
      <c r="I3751" s="17"/>
      <c r="K3751" s="50"/>
      <c r="P3751" s="17"/>
    </row>
    <row r="3752" spans="6:16">
      <c r="F3752" s="13"/>
      <c r="G3752" s="50"/>
      <c r="I3752" s="17"/>
      <c r="K3752" s="50"/>
      <c r="P3752" s="17"/>
    </row>
    <row r="3753" spans="6:16">
      <c r="F3753" s="13"/>
      <c r="G3753" s="50"/>
      <c r="I3753" s="17"/>
      <c r="K3753" s="50"/>
      <c r="P3753" s="17"/>
    </row>
    <row r="3754" spans="6:16">
      <c r="F3754" s="13"/>
      <c r="G3754" s="50"/>
      <c r="I3754" s="17"/>
      <c r="K3754" s="50"/>
      <c r="P3754" s="17"/>
    </row>
    <row r="3755" spans="6:16">
      <c r="F3755" s="13"/>
      <c r="G3755" s="50"/>
      <c r="I3755" s="17"/>
      <c r="K3755" s="50"/>
      <c r="P3755" s="17"/>
    </row>
    <row r="3756" spans="6:16">
      <c r="F3756" s="13"/>
      <c r="G3756" s="50"/>
      <c r="I3756" s="17"/>
      <c r="K3756" s="50"/>
      <c r="P3756" s="17"/>
    </row>
    <row r="3757" spans="6:16">
      <c r="F3757" s="13"/>
      <c r="G3757" s="50"/>
      <c r="I3757" s="17"/>
      <c r="K3757" s="50"/>
      <c r="P3757" s="17"/>
    </row>
    <row r="3758" spans="6:16">
      <c r="F3758" s="13"/>
      <c r="G3758" s="50"/>
      <c r="I3758" s="17"/>
      <c r="K3758" s="50"/>
      <c r="P3758" s="17"/>
    </row>
    <row r="3759" spans="6:16">
      <c r="F3759" s="13"/>
      <c r="G3759" s="50"/>
      <c r="I3759" s="17"/>
      <c r="K3759" s="50"/>
      <c r="P3759" s="17"/>
    </row>
    <row r="3760" spans="6:16">
      <c r="F3760" s="13"/>
      <c r="G3760" s="50"/>
      <c r="I3760" s="17"/>
      <c r="K3760" s="50"/>
      <c r="P3760" s="17"/>
    </row>
    <row r="3761" spans="6:16">
      <c r="F3761" s="13"/>
      <c r="G3761" s="50"/>
      <c r="I3761" s="17"/>
      <c r="K3761" s="50"/>
      <c r="P3761" s="17"/>
    </row>
    <row r="3762" spans="6:16">
      <c r="F3762" s="13"/>
      <c r="G3762" s="50"/>
      <c r="I3762" s="17"/>
      <c r="K3762" s="50"/>
      <c r="P3762" s="17"/>
    </row>
    <row r="3763" spans="6:16">
      <c r="F3763" s="13"/>
      <c r="G3763" s="50"/>
      <c r="I3763" s="17"/>
      <c r="K3763" s="50"/>
      <c r="P3763" s="17"/>
    </row>
    <row r="3764" spans="6:16">
      <c r="F3764" s="13"/>
      <c r="G3764" s="50"/>
      <c r="I3764" s="17"/>
      <c r="K3764" s="50"/>
      <c r="P3764" s="17"/>
    </row>
    <row r="3765" spans="6:16">
      <c r="F3765" s="13"/>
      <c r="G3765" s="50"/>
      <c r="I3765" s="17"/>
      <c r="K3765" s="50"/>
      <c r="P3765" s="17"/>
    </row>
    <row r="3766" spans="6:16">
      <c r="F3766" s="13"/>
      <c r="G3766" s="50"/>
      <c r="I3766" s="17"/>
      <c r="K3766" s="50"/>
      <c r="P3766" s="17"/>
    </row>
    <row r="3767" spans="6:16">
      <c r="F3767" s="13"/>
      <c r="G3767" s="50"/>
      <c r="I3767" s="17"/>
      <c r="K3767" s="50"/>
      <c r="P3767" s="17"/>
    </row>
    <row r="3768" spans="6:16">
      <c r="F3768" s="13"/>
      <c r="G3768" s="50"/>
      <c r="I3768" s="17"/>
      <c r="K3768" s="50"/>
      <c r="P3768" s="17"/>
    </row>
    <row r="3769" spans="6:16">
      <c r="F3769" s="13"/>
      <c r="G3769" s="50"/>
      <c r="I3769" s="17"/>
      <c r="K3769" s="50"/>
      <c r="P3769" s="17"/>
    </row>
    <row r="3770" spans="6:16">
      <c r="F3770" s="13"/>
      <c r="G3770" s="50"/>
      <c r="I3770" s="17"/>
      <c r="K3770" s="50"/>
      <c r="P3770" s="17"/>
    </row>
    <row r="3771" spans="6:16">
      <c r="F3771" s="13"/>
      <c r="G3771" s="50"/>
      <c r="I3771" s="17"/>
      <c r="K3771" s="50"/>
      <c r="P3771" s="17"/>
    </row>
    <row r="3772" spans="6:16">
      <c r="F3772" s="13"/>
      <c r="G3772" s="50"/>
      <c r="I3772" s="17"/>
      <c r="K3772" s="50"/>
      <c r="P3772" s="17"/>
    </row>
    <row r="3773" spans="6:16">
      <c r="F3773" s="13"/>
      <c r="G3773" s="50"/>
      <c r="I3773" s="17"/>
      <c r="K3773" s="50"/>
      <c r="P3773" s="17"/>
    </row>
    <row r="3774" spans="6:16">
      <c r="F3774" s="13"/>
      <c r="G3774" s="50"/>
      <c r="I3774" s="17"/>
      <c r="K3774" s="50"/>
      <c r="P3774" s="17"/>
    </row>
    <row r="3775" spans="6:16">
      <c r="F3775" s="13"/>
      <c r="G3775" s="50"/>
      <c r="I3775" s="17"/>
      <c r="K3775" s="50"/>
      <c r="P3775" s="17"/>
    </row>
    <row r="3776" spans="6:16">
      <c r="F3776" s="13"/>
      <c r="G3776" s="50"/>
      <c r="I3776" s="17"/>
      <c r="K3776" s="50"/>
      <c r="P3776" s="17"/>
    </row>
    <row r="3777" spans="6:16">
      <c r="F3777" s="13"/>
      <c r="G3777" s="50"/>
      <c r="I3777" s="17"/>
      <c r="K3777" s="50"/>
      <c r="P3777" s="17"/>
    </row>
    <row r="3778" spans="6:16">
      <c r="F3778" s="13"/>
      <c r="G3778" s="50"/>
      <c r="I3778" s="17"/>
      <c r="K3778" s="50"/>
      <c r="P3778" s="17"/>
    </row>
    <row r="3779" spans="6:16">
      <c r="F3779" s="13"/>
      <c r="G3779" s="50"/>
      <c r="I3779" s="17"/>
      <c r="K3779" s="50"/>
      <c r="P3779" s="17"/>
    </row>
    <row r="3780" spans="6:16">
      <c r="F3780" s="13"/>
      <c r="G3780" s="50"/>
      <c r="I3780" s="17"/>
      <c r="K3780" s="50"/>
      <c r="P3780" s="17"/>
    </row>
    <row r="3781" spans="6:16">
      <c r="F3781" s="13"/>
      <c r="G3781" s="50"/>
      <c r="I3781" s="17"/>
      <c r="K3781" s="50"/>
      <c r="P3781" s="17"/>
    </row>
    <row r="3782" spans="6:16">
      <c r="F3782" s="13"/>
      <c r="G3782" s="50"/>
      <c r="I3782" s="17"/>
      <c r="K3782" s="50"/>
      <c r="P3782" s="17"/>
    </row>
    <row r="3783" spans="6:16">
      <c r="F3783" s="13"/>
      <c r="G3783" s="50"/>
      <c r="I3783" s="17"/>
      <c r="K3783" s="50"/>
      <c r="P3783" s="17"/>
    </row>
    <row r="3784" spans="6:16">
      <c r="F3784" s="13"/>
      <c r="G3784" s="50"/>
      <c r="I3784" s="17"/>
      <c r="K3784" s="50"/>
      <c r="P3784" s="17"/>
    </row>
    <row r="3785" spans="6:16">
      <c r="F3785" s="13"/>
      <c r="G3785" s="50"/>
      <c r="I3785" s="17"/>
      <c r="K3785" s="50"/>
      <c r="P3785" s="17"/>
    </row>
    <row r="3786" spans="6:16">
      <c r="F3786" s="13"/>
      <c r="G3786" s="50"/>
      <c r="I3786" s="17"/>
      <c r="K3786" s="50"/>
      <c r="P3786" s="17"/>
    </row>
    <row r="3787" spans="6:16">
      <c r="F3787" s="13"/>
      <c r="G3787" s="50"/>
      <c r="I3787" s="17"/>
      <c r="K3787" s="50"/>
      <c r="P3787" s="17"/>
    </row>
    <row r="3788" spans="6:16">
      <c r="F3788" s="13"/>
      <c r="G3788" s="50"/>
      <c r="I3788" s="17"/>
      <c r="K3788" s="50"/>
      <c r="P3788" s="17"/>
    </row>
    <row r="3789" spans="6:16">
      <c r="F3789" s="13"/>
      <c r="G3789" s="50"/>
      <c r="I3789" s="17"/>
      <c r="K3789" s="50"/>
      <c r="P3789" s="17"/>
    </row>
    <row r="3790" spans="6:16">
      <c r="F3790" s="13"/>
      <c r="G3790" s="50"/>
      <c r="I3790" s="17"/>
      <c r="K3790" s="50"/>
      <c r="P3790" s="17"/>
    </row>
    <row r="3791" spans="6:16">
      <c r="F3791" s="13"/>
      <c r="G3791" s="50"/>
      <c r="I3791" s="17"/>
      <c r="K3791" s="50"/>
      <c r="P3791" s="17"/>
    </row>
    <row r="3792" spans="6:16">
      <c r="F3792" s="13"/>
      <c r="G3792" s="50"/>
      <c r="I3792" s="17"/>
      <c r="K3792" s="50"/>
      <c r="P3792" s="17"/>
    </row>
    <row r="3793" spans="6:16">
      <c r="F3793" s="13"/>
      <c r="G3793" s="50"/>
      <c r="I3793" s="17"/>
      <c r="K3793" s="50"/>
      <c r="P3793" s="17"/>
    </row>
    <row r="3794" spans="6:16">
      <c r="F3794" s="13"/>
      <c r="G3794" s="50"/>
      <c r="I3794" s="17"/>
      <c r="K3794" s="50"/>
      <c r="P3794" s="17"/>
    </row>
    <row r="3795" spans="6:16">
      <c r="F3795" s="13"/>
      <c r="G3795" s="50"/>
      <c r="I3795" s="17"/>
      <c r="K3795" s="50"/>
      <c r="P3795" s="17"/>
    </row>
    <row r="3796" spans="6:16">
      <c r="F3796" s="13"/>
      <c r="G3796" s="50"/>
      <c r="I3796" s="17"/>
      <c r="K3796" s="50"/>
      <c r="P3796" s="17"/>
    </row>
    <row r="3797" spans="6:16">
      <c r="F3797" s="13"/>
      <c r="G3797" s="50"/>
      <c r="I3797" s="17"/>
      <c r="K3797" s="50"/>
      <c r="P3797" s="17"/>
    </row>
    <row r="3798" spans="6:16">
      <c r="F3798" s="13"/>
      <c r="G3798" s="50"/>
      <c r="I3798" s="17"/>
      <c r="K3798" s="50"/>
      <c r="P3798" s="17"/>
    </row>
    <row r="3799" spans="6:16">
      <c r="F3799" s="13"/>
      <c r="G3799" s="50"/>
      <c r="I3799" s="17"/>
      <c r="K3799" s="50"/>
      <c r="P3799" s="17"/>
    </row>
    <row r="3800" spans="6:16">
      <c r="F3800" s="13"/>
      <c r="G3800" s="50"/>
      <c r="I3800" s="17"/>
      <c r="K3800" s="50"/>
      <c r="P3800" s="17"/>
    </row>
    <row r="3801" spans="6:16">
      <c r="F3801" s="13"/>
      <c r="G3801" s="50"/>
      <c r="I3801" s="17"/>
      <c r="K3801" s="50"/>
      <c r="P3801" s="17"/>
    </row>
    <row r="3802" spans="6:16">
      <c r="F3802" s="13"/>
      <c r="G3802" s="50"/>
      <c r="I3802" s="17"/>
      <c r="K3802" s="50"/>
      <c r="P3802" s="17"/>
    </row>
    <row r="3803" spans="6:16">
      <c r="F3803" s="13"/>
      <c r="G3803" s="50"/>
      <c r="I3803" s="17"/>
      <c r="K3803" s="50"/>
      <c r="P3803" s="17"/>
    </row>
    <row r="3804" spans="6:16">
      <c r="F3804" s="13"/>
      <c r="G3804" s="50"/>
      <c r="I3804" s="17"/>
      <c r="K3804" s="50"/>
      <c r="P3804" s="17"/>
    </row>
    <row r="3805" spans="6:16">
      <c r="F3805" s="13"/>
      <c r="G3805" s="50"/>
      <c r="I3805" s="17"/>
      <c r="K3805" s="50"/>
      <c r="P3805" s="17"/>
    </row>
    <row r="3806" spans="6:16">
      <c r="F3806" s="13"/>
      <c r="G3806" s="50"/>
      <c r="I3806" s="17"/>
      <c r="K3806" s="50"/>
      <c r="P3806" s="17"/>
    </row>
    <row r="3807" spans="6:16">
      <c r="F3807" s="13"/>
      <c r="G3807" s="50"/>
      <c r="I3807" s="17"/>
      <c r="K3807" s="50"/>
      <c r="P3807" s="17"/>
    </row>
    <row r="3808" spans="6:16">
      <c r="F3808" s="13"/>
      <c r="G3808" s="50"/>
      <c r="I3808" s="17"/>
      <c r="K3808" s="50"/>
      <c r="P3808" s="17"/>
    </row>
    <row r="3809" spans="6:16">
      <c r="F3809" s="13"/>
      <c r="G3809" s="50"/>
      <c r="I3809" s="17"/>
      <c r="K3809" s="50"/>
      <c r="P3809" s="17"/>
    </row>
    <row r="3810" spans="6:16">
      <c r="F3810" s="13"/>
      <c r="G3810" s="50"/>
      <c r="I3810" s="17"/>
      <c r="K3810" s="50"/>
      <c r="P3810" s="17"/>
    </row>
    <row r="3811" spans="6:16">
      <c r="F3811" s="13"/>
      <c r="G3811" s="50"/>
      <c r="I3811" s="17"/>
      <c r="K3811" s="50"/>
      <c r="P3811" s="17"/>
    </row>
    <row r="3812" spans="6:16">
      <c r="F3812" s="13"/>
      <c r="G3812" s="50"/>
      <c r="I3812" s="17"/>
      <c r="K3812" s="50"/>
      <c r="P3812" s="17"/>
    </row>
    <row r="3813" spans="6:16">
      <c r="F3813" s="13"/>
      <c r="G3813" s="50"/>
      <c r="I3813" s="17"/>
      <c r="K3813" s="50"/>
      <c r="P3813" s="17"/>
    </row>
    <row r="3814" spans="6:16">
      <c r="F3814" s="13"/>
      <c r="G3814" s="50"/>
      <c r="I3814" s="17"/>
      <c r="K3814" s="50"/>
      <c r="P3814" s="17"/>
    </row>
    <row r="3815" spans="6:16">
      <c r="F3815" s="13"/>
      <c r="G3815" s="50"/>
      <c r="I3815" s="17"/>
      <c r="K3815" s="50"/>
      <c r="P3815" s="17"/>
    </row>
    <row r="3816" spans="6:16">
      <c r="F3816" s="13"/>
      <c r="G3816" s="50"/>
      <c r="I3816" s="17"/>
      <c r="K3816" s="50"/>
      <c r="P3816" s="17"/>
    </row>
    <row r="3817" spans="6:16">
      <c r="F3817" s="13"/>
      <c r="G3817" s="50"/>
      <c r="I3817" s="17"/>
      <c r="K3817" s="50"/>
      <c r="P3817" s="17"/>
    </row>
    <row r="3818" spans="6:16">
      <c r="F3818" s="13"/>
      <c r="G3818" s="50"/>
      <c r="I3818" s="17"/>
      <c r="K3818" s="50"/>
      <c r="P3818" s="17"/>
    </row>
    <row r="3819" spans="6:16">
      <c r="F3819" s="13"/>
      <c r="G3819" s="50"/>
      <c r="I3819" s="17"/>
      <c r="K3819" s="50"/>
      <c r="P3819" s="17"/>
    </row>
    <row r="3820" spans="6:16">
      <c r="F3820" s="13"/>
      <c r="G3820" s="50"/>
      <c r="I3820" s="17"/>
      <c r="K3820" s="50"/>
      <c r="P3820" s="17"/>
    </row>
    <row r="3821" spans="6:16">
      <c r="F3821" s="13"/>
      <c r="G3821" s="50"/>
      <c r="I3821" s="17"/>
      <c r="K3821" s="50"/>
      <c r="P3821" s="17"/>
    </row>
    <row r="3822" spans="6:16">
      <c r="F3822" s="13"/>
      <c r="G3822" s="50"/>
      <c r="I3822" s="17"/>
      <c r="K3822" s="50"/>
      <c r="P3822" s="17"/>
    </row>
    <row r="3823" spans="6:16">
      <c r="F3823" s="13"/>
      <c r="G3823" s="50"/>
      <c r="I3823" s="17"/>
      <c r="K3823" s="50"/>
      <c r="P3823" s="17"/>
    </row>
    <row r="3824" spans="6:16">
      <c r="F3824" s="13"/>
      <c r="G3824" s="50"/>
      <c r="I3824" s="17"/>
      <c r="K3824" s="50"/>
      <c r="P3824" s="17"/>
    </row>
    <row r="3825" spans="6:16">
      <c r="F3825" s="13"/>
      <c r="G3825" s="50"/>
      <c r="I3825" s="17"/>
      <c r="K3825" s="50"/>
      <c r="P3825" s="17"/>
    </row>
    <row r="3826" spans="6:16">
      <c r="F3826" s="13"/>
      <c r="G3826" s="50"/>
      <c r="I3826" s="17"/>
      <c r="K3826" s="50"/>
      <c r="P3826" s="17"/>
    </row>
    <row r="3827" spans="6:16">
      <c r="F3827" s="13"/>
      <c r="G3827" s="50"/>
      <c r="I3827" s="17"/>
      <c r="K3827" s="50"/>
      <c r="P3827" s="17"/>
    </row>
    <row r="3828" spans="6:16">
      <c r="F3828" s="13"/>
      <c r="G3828" s="50"/>
      <c r="I3828" s="17"/>
      <c r="K3828" s="50"/>
      <c r="P3828" s="17"/>
    </row>
    <row r="3829" spans="6:16">
      <c r="F3829" s="13"/>
      <c r="G3829" s="50"/>
      <c r="I3829" s="17"/>
      <c r="K3829" s="50"/>
      <c r="P3829" s="17"/>
    </row>
    <row r="3830" spans="6:16">
      <c r="F3830" s="13"/>
      <c r="G3830" s="50"/>
      <c r="I3830" s="17"/>
      <c r="K3830" s="50"/>
      <c r="P3830" s="17"/>
    </row>
    <row r="3831" spans="6:16">
      <c r="F3831" s="13"/>
      <c r="G3831" s="50"/>
      <c r="I3831" s="17"/>
      <c r="K3831" s="50"/>
      <c r="P3831" s="17"/>
    </row>
    <row r="3832" spans="6:16">
      <c r="F3832" s="13"/>
      <c r="G3832" s="50"/>
      <c r="I3832" s="17"/>
      <c r="K3832" s="50"/>
      <c r="P3832" s="17"/>
    </row>
    <row r="3833" spans="6:16">
      <c r="F3833" s="13"/>
      <c r="G3833" s="50"/>
      <c r="I3833" s="17"/>
      <c r="K3833" s="50"/>
      <c r="P3833" s="17"/>
    </row>
    <row r="3834" spans="6:16">
      <c r="F3834" s="13"/>
      <c r="G3834" s="50"/>
      <c r="I3834" s="17"/>
      <c r="K3834" s="50"/>
      <c r="P3834" s="17"/>
    </row>
    <row r="3835" spans="6:16">
      <c r="F3835" s="13"/>
      <c r="G3835" s="50"/>
      <c r="I3835" s="17"/>
      <c r="K3835" s="50"/>
      <c r="P3835" s="17"/>
    </row>
    <row r="3836" spans="6:16">
      <c r="F3836" s="13"/>
      <c r="G3836" s="50"/>
      <c r="I3836" s="17"/>
      <c r="K3836" s="50"/>
      <c r="P3836" s="17"/>
    </row>
    <row r="3837" spans="6:16">
      <c r="F3837" s="13"/>
      <c r="G3837" s="50"/>
      <c r="I3837" s="17"/>
      <c r="K3837" s="50"/>
      <c r="P3837" s="17"/>
    </row>
    <row r="3838" spans="6:16">
      <c r="F3838" s="13"/>
      <c r="G3838" s="50"/>
      <c r="I3838" s="17"/>
      <c r="K3838" s="50"/>
      <c r="P3838" s="17"/>
    </row>
    <row r="3839" spans="6:16">
      <c r="F3839" s="13"/>
      <c r="G3839" s="50"/>
      <c r="I3839" s="17"/>
      <c r="K3839" s="50"/>
      <c r="P3839" s="17"/>
    </row>
    <row r="3840" spans="6:16">
      <c r="F3840" s="13"/>
      <c r="G3840" s="50"/>
      <c r="I3840" s="17"/>
      <c r="K3840" s="50"/>
      <c r="P3840" s="17"/>
    </row>
    <row r="3841" spans="6:16">
      <c r="F3841" s="13"/>
      <c r="G3841" s="50"/>
      <c r="I3841" s="17"/>
      <c r="K3841" s="50"/>
      <c r="P3841" s="17"/>
    </row>
    <row r="3842" spans="6:16">
      <c r="F3842" s="13"/>
      <c r="G3842" s="50"/>
      <c r="I3842" s="17"/>
      <c r="K3842" s="50"/>
      <c r="P3842" s="17"/>
    </row>
    <row r="3843" spans="6:16">
      <c r="F3843" s="13"/>
      <c r="G3843" s="50"/>
      <c r="I3843" s="17"/>
      <c r="K3843" s="50"/>
      <c r="P3843" s="17"/>
    </row>
    <row r="3844" spans="6:16">
      <c r="F3844" s="13"/>
      <c r="G3844" s="50"/>
      <c r="I3844" s="17"/>
      <c r="K3844" s="50"/>
      <c r="P3844" s="17"/>
    </row>
    <row r="3845" spans="6:16">
      <c r="F3845" s="13"/>
      <c r="G3845" s="50"/>
      <c r="I3845" s="17"/>
      <c r="K3845" s="50"/>
      <c r="P3845" s="17"/>
    </row>
    <row r="3846" spans="6:16">
      <c r="F3846" s="13"/>
      <c r="G3846" s="50"/>
      <c r="I3846" s="17"/>
      <c r="K3846" s="50"/>
      <c r="P3846" s="17"/>
    </row>
    <row r="3847" spans="6:16">
      <c r="F3847" s="13"/>
      <c r="G3847" s="50"/>
      <c r="I3847" s="17"/>
      <c r="K3847" s="50"/>
      <c r="P3847" s="17"/>
    </row>
    <row r="3848" spans="6:16">
      <c r="F3848" s="13"/>
      <c r="G3848" s="50"/>
      <c r="I3848" s="17"/>
      <c r="K3848" s="50"/>
      <c r="P3848" s="17"/>
    </row>
    <row r="3849" spans="6:16">
      <c r="F3849" s="13"/>
      <c r="G3849" s="50"/>
      <c r="I3849" s="17"/>
      <c r="K3849" s="50"/>
      <c r="P3849" s="17"/>
    </row>
    <row r="3850" spans="6:16">
      <c r="F3850" s="13"/>
      <c r="G3850" s="50"/>
      <c r="I3850" s="17"/>
      <c r="K3850" s="50"/>
      <c r="P3850" s="17"/>
    </row>
    <row r="3851" spans="6:16">
      <c r="F3851" s="13"/>
      <c r="G3851" s="50"/>
      <c r="I3851" s="17"/>
      <c r="K3851" s="50"/>
      <c r="P3851" s="17"/>
    </row>
    <row r="3852" spans="6:16">
      <c r="F3852" s="13"/>
      <c r="G3852" s="50"/>
      <c r="I3852" s="17"/>
      <c r="K3852" s="50"/>
      <c r="P3852" s="17"/>
    </row>
    <row r="3853" spans="6:16">
      <c r="F3853" s="13"/>
      <c r="G3853" s="50"/>
      <c r="I3853" s="17"/>
      <c r="K3853" s="50"/>
      <c r="P3853" s="17"/>
    </row>
    <row r="3854" spans="6:16">
      <c r="F3854" s="13"/>
      <c r="G3854" s="50"/>
      <c r="I3854" s="17"/>
      <c r="K3854" s="50"/>
      <c r="P3854" s="17"/>
    </row>
    <row r="3855" spans="6:16">
      <c r="F3855" s="13"/>
      <c r="G3855" s="50"/>
      <c r="I3855" s="17"/>
      <c r="K3855" s="50"/>
      <c r="P3855" s="17"/>
    </row>
    <row r="3856" spans="6:16">
      <c r="F3856" s="13"/>
      <c r="G3856" s="50"/>
      <c r="I3856" s="17"/>
      <c r="K3856" s="50"/>
      <c r="P3856" s="17"/>
    </row>
    <row r="3857" spans="6:16">
      <c r="F3857" s="13"/>
      <c r="G3857" s="50"/>
      <c r="I3857" s="17"/>
      <c r="K3857" s="50"/>
      <c r="P3857" s="17"/>
    </row>
    <row r="3858" spans="6:16">
      <c r="F3858" s="13"/>
      <c r="G3858" s="50"/>
      <c r="I3858" s="17"/>
      <c r="K3858" s="50"/>
      <c r="P3858" s="17"/>
    </row>
    <row r="3859" spans="6:16">
      <c r="F3859" s="13"/>
      <c r="G3859" s="50"/>
      <c r="I3859" s="17"/>
      <c r="K3859" s="50"/>
      <c r="P3859" s="17"/>
    </row>
    <row r="3860" spans="6:16">
      <c r="F3860" s="13"/>
      <c r="G3860" s="50"/>
      <c r="I3860" s="17"/>
      <c r="K3860" s="50"/>
      <c r="P3860" s="17"/>
    </row>
    <row r="3861" spans="6:16">
      <c r="F3861" s="13"/>
      <c r="G3861" s="50"/>
      <c r="I3861" s="17"/>
      <c r="K3861" s="50"/>
      <c r="P3861" s="17"/>
    </row>
    <row r="3862" spans="6:16">
      <c r="F3862" s="13"/>
      <c r="G3862" s="50"/>
      <c r="I3862" s="17"/>
      <c r="K3862" s="50"/>
      <c r="P3862" s="17"/>
    </row>
    <row r="3863" spans="6:16">
      <c r="F3863" s="13"/>
      <c r="G3863" s="50"/>
      <c r="I3863" s="17"/>
      <c r="K3863" s="50"/>
      <c r="P3863" s="17"/>
    </row>
    <row r="3864" spans="6:16">
      <c r="F3864" s="13"/>
      <c r="G3864" s="50"/>
      <c r="I3864" s="17"/>
      <c r="K3864" s="50"/>
      <c r="P3864" s="17"/>
    </row>
    <row r="3865" spans="6:16">
      <c r="F3865" s="13"/>
      <c r="G3865" s="50"/>
      <c r="I3865" s="17"/>
      <c r="K3865" s="50"/>
      <c r="P3865" s="17"/>
    </row>
    <row r="3866" spans="6:16">
      <c r="F3866" s="13"/>
      <c r="G3866" s="50"/>
      <c r="I3866" s="17"/>
      <c r="K3866" s="50"/>
      <c r="P3866" s="17"/>
    </row>
    <row r="3867" spans="6:16">
      <c r="F3867" s="13"/>
      <c r="G3867" s="50"/>
      <c r="I3867" s="17"/>
      <c r="K3867" s="50"/>
      <c r="P3867" s="17"/>
    </row>
    <row r="3868" spans="6:16">
      <c r="F3868" s="13"/>
      <c r="G3868" s="50"/>
      <c r="I3868" s="17"/>
      <c r="K3868" s="50"/>
      <c r="P3868" s="17"/>
    </row>
    <row r="3869" spans="6:16">
      <c r="F3869" s="13"/>
      <c r="G3869" s="50"/>
      <c r="I3869" s="17"/>
      <c r="K3869" s="50"/>
      <c r="P3869" s="17"/>
    </row>
    <row r="3870" spans="6:16">
      <c r="F3870" s="13"/>
      <c r="G3870" s="50"/>
      <c r="I3870" s="17"/>
      <c r="K3870" s="50"/>
      <c r="P3870" s="17"/>
    </row>
    <row r="3871" spans="6:16">
      <c r="F3871" s="13"/>
      <c r="G3871" s="50"/>
      <c r="I3871" s="17"/>
      <c r="K3871" s="50"/>
      <c r="P3871" s="17"/>
    </row>
    <row r="3872" spans="6:16">
      <c r="F3872" s="13"/>
      <c r="G3872" s="50"/>
      <c r="I3872" s="17"/>
      <c r="K3872" s="50"/>
      <c r="P3872" s="17"/>
    </row>
    <row r="3873" spans="6:16">
      <c r="F3873" s="13"/>
      <c r="G3873" s="50"/>
      <c r="I3873" s="17"/>
      <c r="K3873" s="50"/>
      <c r="P3873" s="17"/>
    </row>
    <row r="3874" spans="6:16">
      <c r="F3874" s="13"/>
      <c r="G3874" s="50"/>
      <c r="I3874" s="17"/>
      <c r="K3874" s="50"/>
      <c r="P3874" s="17"/>
    </row>
    <row r="3875" spans="6:16">
      <c r="F3875" s="13"/>
      <c r="G3875" s="50"/>
      <c r="I3875" s="17"/>
      <c r="K3875" s="50"/>
      <c r="P3875" s="17"/>
    </row>
    <row r="3876" spans="6:16">
      <c r="F3876" s="13"/>
      <c r="G3876" s="50"/>
      <c r="I3876" s="17"/>
      <c r="K3876" s="50"/>
      <c r="P3876" s="17"/>
    </row>
    <row r="3877" spans="6:16">
      <c r="F3877" s="13"/>
      <c r="G3877" s="50"/>
      <c r="I3877" s="17"/>
      <c r="K3877" s="50"/>
      <c r="P3877" s="17"/>
    </row>
    <row r="3878" spans="6:16">
      <c r="F3878" s="13"/>
      <c r="G3878" s="50"/>
      <c r="I3878" s="17"/>
      <c r="K3878" s="50"/>
      <c r="P3878" s="17"/>
    </row>
    <row r="3879" spans="6:16">
      <c r="F3879" s="13"/>
      <c r="G3879" s="50"/>
      <c r="I3879" s="17"/>
      <c r="K3879" s="50"/>
      <c r="P3879" s="17"/>
    </row>
    <row r="3880" spans="6:16">
      <c r="F3880" s="13"/>
      <c r="G3880" s="50"/>
      <c r="I3880" s="17"/>
      <c r="K3880" s="50"/>
      <c r="P3880" s="17"/>
    </row>
    <row r="3881" spans="6:16">
      <c r="F3881" s="13"/>
      <c r="G3881" s="50"/>
      <c r="I3881" s="17"/>
      <c r="K3881" s="50"/>
      <c r="P3881" s="17"/>
    </row>
    <row r="3882" spans="6:16">
      <c r="F3882" s="13"/>
      <c r="G3882" s="50"/>
      <c r="I3882" s="17"/>
      <c r="K3882" s="50"/>
      <c r="P3882" s="17"/>
    </row>
    <row r="3883" spans="6:16">
      <c r="F3883" s="13"/>
      <c r="G3883" s="50"/>
      <c r="I3883" s="17"/>
      <c r="K3883" s="50"/>
      <c r="P3883" s="17"/>
    </row>
    <row r="3884" spans="6:16">
      <c r="F3884" s="13"/>
      <c r="G3884" s="50"/>
      <c r="I3884" s="17"/>
      <c r="K3884" s="50"/>
      <c r="P3884" s="17"/>
    </row>
    <row r="3885" spans="6:16">
      <c r="F3885" s="13"/>
      <c r="G3885" s="50"/>
      <c r="I3885" s="17"/>
      <c r="K3885" s="50"/>
      <c r="P3885" s="17"/>
    </row>
    <row r="3886" spans="6:16">
      <c r="F3886" s="13"/>
      <c r="G3886" s="50"/>
      <c r="I3886" s="17"/>
      <c r="K3886" s="50"/>
      <c r="P3886" s="17"/>
    </row>
    <row r="3887" spans="6:16">
      <c r="F3887" s="13"/>
      <c r="G3887" s="50"/>
      <c r="I3887" s="17"/>
      <c r="K3887" s="50"/>
      <c r="P3887" s="17"/>
    </row>
    <row r="3888" spans="6:16">
      <c r="F3888" s="13"/>
      <c r="G3888" s="50"/>
      <c r="I3888" s="17"/>
      <c r="K3888" s="50"/>
      <c r="P3888" s="17"/>
    </row>
    <row r="3889" spans="6:16">
      <c r="F3889" s="13"/>
      <c r="G3889" s="50"/>
      <c r="I3889" s="17"/>
      <c r="K3889" s="50"/>
      <c r="P3889" s="17"/>
    </row>
    <row r="3890" spans="6:16">
      <c r="F3890" s="13"/>
      <c r="G3890" s="50"/>
      <c r="I3890" s="17"/>
      <c r="K3890" s="50"/>
      <c r="P3890" s="17"/>
    </row>
    <row r="3891" spans="6:16">
      <c r="F3891" s="13"/>
      <c r="G3891" s="50"/>
      <c r="I3891" s="17"/>
      <c r="K3891" s="50"/>
      <c r="P3891" s="17"/>
    </row>
    <row r="3892" spans="6:16">
      <c r="F3892" s="13"/>
      <c r="G3892" s="50"/>
      <c r="I3892" s="17"/>
      <c r="K3892" s="50"/>
      <c r="P3892" s="17"/>
    </row>
    <row r="3893" spans="6:16">
      <c r="F3893" s="13"/>
      <c r="G3893" s="50"/>
      <c r="I3893" s="17"/>
      <c r="K3893" s="50"/>
      <c r="P3893" s="17"/>
    </row>
    <row r="3894" spans="6:16">
      <c r="F3894" s="13"/>
      <c r="G3894" s="50"/>
      <c r="I3894" s="17"/>
      <c r="K3894" s="50"/>
      <c r="P3894" s="17"/>
    </row>
    <row r="3895" spans="6:16">
      <c r="F3895" s="13"/>
      <c r="G3895" s="50"/>
      <c r="I3895" s="17"/>
      <c r="K3895" s="50"/>
      <c r="P3895" s="17"/>
    </row>
    <row r="3896" spans="6:16">
      <c r="F3896" s="13"/>
      <c r="G3896" s="50"/>
      <c r="I3896" s="17"/>
      <c r="K3896" s="50"/>
      <c r="P3896" s="17"/>
    </row>
    <row r="3897" spans="6:16">
      <c r="F3897" s="13"/>
      <c r="G3897" s="50"/>
      <c r="I3897" s="17"/>
      <c r="K3897" s="50"/>
      <c r="P3897" s="17"/>
    </row>
    <row r="3898" spans="6:16">
      <c r="F3898" s="13"/>
      <c r="G3898" s="50"/>
      <c r="I3898" s="17"/>
      <c r="K3898" s="50"/>
      <c r="P3898" s="17"/>
    </row>
    <row r="3899" spans="6:16">
      <c r="F3899" s="13"/>
      <c r="G3899" s="50"/>
      <c r="I3899" s="17"/>
      <c r="K3899" s="50"/>
      <c r="P3899" s="17"/>
    </row>
    <row r="3900" spans="6:16">
      <c r="F3900" s="13"/>
      <c r="G3900" s="50"/>
      <c r="I3900" s="17"/>
      <c r="K3900" s="50"/>
      <c r="P3900" s="17"/>
    </row>
    <row r="3901" spans="6:16">
      <c r="F3901" s="13"/>
      <c r="G3901" s="50"/>
      <c r="I3901" s="17"/>
      <c r="K3901" s="50"/>
      <c r="P3901" s="17"/>
    </row>
    <row r="3902" spans="6:16">
      <c r="F3902" s="13"/>
      <c r="G3902" s="50"/>
      <c r="I3902" s="17"/>
      <c r="K3902" s="50"/>
      <c r="P3902" s="17"/>
    </row>
    <row r="3903" spans="6:16">
      <c r="F3903" s="13"/>
      <c r="G3903" s="50"/>
      <c r="I3903" s="17"/>
      <c r="K3903" s="50"/>
      <c r="P3903" s="17"/>
    </row>
    <row r="3904" spans="6:16">
      <c r="F3904" s="13"/>
      <c r="G3904" s="50"/>
      <c r="I3904" s="17"/>
      <c r="K3904" s="50"/>
      <c r="P3904" s="17"/>
    </row>
    <row r="3905" spans="6:16">
      <c r="F3905" s="13"/>
      <c r="G3905" s="50"/>
      <c r="I3905" s="17"/>
      <c r="K3905" s="50"/>
      <c r="P3905" s="17"/>
    </row>
    <row r="3906" spans="6:16">
      <c r="F3906" s="13"/>
      <c r="G3906" s="50"/>
      <c r="I3906" s="17"/>
      <c r="K3906" s="50"/>
      <c r="P3906" s="17"/>
    </row>
    <row r="3907" spans="6:16">
      <c r="F3907" s="13"/>
      <c r="G3907" s="50"/>
      <c r="I3907" s="17"/>
      <c r="K3907" s="50"/>
      <c r="P3907" s="17"/>
    </row>
    <row r="3908" spans="6:16">
      <c r="F3908" s="13"/>
      <c r="G3908" s="50"/>
      <c r="I3908" s="17"/>
      <c r="K3908" s="50"/>
      <c r="P3908" s="17"/>
    </row>
    <row r="3909" spans="6:16">
      <c r="F3909" s="13"/>
      <c r="G3909" s="50"/>
      <c r="I3909" s="17"/>
      <c r="K3909" s="50"/>
      <c r="P3909" s="17"/>
    </row>
    <row r="3910" spans="6:16">
      <c r="F3910" s="13"/>
      <c r="G3910" s="50"/>
      <c r="I3910" s="17"/>
      <c r="K3910" s="50"/>
      <c r="P3910" s="17"/>
    </row>
    <row r="3911" spans="6:16">
      <c r="F3911" s="13"/>
      <c r="G3911" s="50"/>
      <c r="I3911" s="17"/>
      <c r="K3911" s="50"/>
      <c r="P3911" s="17"/>
    </row>
    <row r="3912" spans="6:16">
      <c r="F3912" s="13"/>
      <c r="G3912" s="50"/>
      <c r="I3912" s="17"/>
      <c r="K3912" s="50"/>
      <c r="P3912" s="17"/>
    </row>
    <row r="3913" spans="6:16">
      <c r="F3913" s="13"/>
      <c r="G3913" s="50"/>
      <c r="I3913" s="17"/>
      <c r="K3913" s="50"/>
      <c r="P3913" s="17"/>
    </row>
    <row r="3914" spans="6:16">
      <c r="F3914" s="13"/>
      <c r="G3914" s="50"/>
      <c r="I3914" s="17"/>
      <c r="K3914" s="50"/>
      <c r="P3914" s="17"/>
    </row>
    <row r="3915" spans="6:16">
      <c r="F3915" s="13"/>
      <c r="G3915" s="50"/>
      <c r="I3915" s="17"/>
      <c r="K3915" s="50"/>
      <c r="P3915" s="17"/>
    </row>
    <row r="3916" spans="6:16">
      <c r="F3916" s="13"/>
      <c r="G3916" s="50"/>
      <c r="I3916" s="17"/>
      <c r="K3916" s="50"/>
      <c r="P3916" s="17"/>
    </row>
    <row r="3917" spans="6:16">
      <c r="F3917" s="13"/>
      <c r="G3917" s="50"/>
      <c r="I3917" s="17"/>
      <c r="K3917" s="50"/>
      <c r="P3917" s="17"/>
    </row>
    <row r="3918" spans="6:16">
      <c r="F3918" s="13"/>
      <c r="G3918" s="50"/>
      <c r="I3918" s="17"/>
      <c r="K3918" s="50"/>
      <c r="P3918" s="17"/>
    </row>
    <row r="3919" spans="6:16">
      <c r="F3919" s="13"/>
      <c r="G3919" s="50"/>
      <c r="I3919" s="17"/>
      <c r="K3919" s="50"/>
      <c r="P3919" s="17"/>
    </row>
    <row r="3920" spans="6:16">
      <c r="F3920" s="13"/>
      <c r="G3920" s="50"/>
      <c r="I3920" s="17"/>
      <c r="K3920" s="50"/>
      <c r="P3920" s="17"/>
    </row>
    <row r="3921" spans="6:16">
      <c r="F3921" s="13"/>
      <c r="G3921" s="50"/>
      <c r="I3921" s="17"/>
      <c r="K3921" s="50"/>
      <c r="P3921" s="17"/>
    </row>
    <row r="3922" spans="6:16">
      <c r="F3922" s="13"/>
      <c r="G3922" s="50"/>
      <c r="I3922" s="17"/>
      <c r="K3922" s="50"/>
      <c r="P3922" s="17"/>
    </row>
    <row r="3923" spans="6:16">
      <c r="F3923" s="13"/>
      <c r="G3923" s="50"/>
      <c r="I3923" s="17"/>
      <c r="K3923" s="50"/>
      <c r="P3923" s="17"/>
    </row>
    <row r="3924" spans="6:16">
      <c r="F3924" s="13"/>
      <c r="G3924" s="50"/>
      <c r="I3924" s="17"/>
      <c r="K3924" s="50"/>
      <c r="P3924" s="17"/>
    </row>
    <row r="3925" spans="6:16">
      <c r="F3925" s="13"/>
      <c r="G3925" s="50"/>
      <c r="I3925" s="17"/>
      <c r="K3925" s="50"/>
      <c r="P3925" s="17"/>
    </row>
    <row r="3926" spans="6:16">
      <c r="F3926" s="13"/>
      <c r="G3926" s="50"/>
      <c r="I3926" s="17"/>
      <c r="K3926" s="50"/>
      <c r="P3926" s="17"/>
    </row>
    <row r="3927" spans="6:16">
      <c r="F3927" s="13"/>
      <c r="G3927" s="50"/>
      <c r="I3927" s="17"/>
      <c r="K3927" s="50"/>
      <c r="P3927" s="17"/>
    </row>
    <row r="3928" spans="6:16">
      <c r="F3928" s="13"/>
      <c r="G3928" s="50"/>
      <c r="I3928" s="17"/>
      <c r="K3928" s="50"/>
      <c r="P3928" s="17"/>
    </row>
    <row r="3929" spans="6:16">
      <c r="F3929" s="13"/>
      <c r="G3929" s="50"/>
      <c r="I3929" s="17"/>
      <c r="K3929" s="50"/>
      <c r="P3929" s="17"/>
    </row>
    <row r="3930" spans="6:16">
      <c r="F3930" s="13"/>
      <c r="G3930" s="50"/>
      <c r="I3930" s="17"/>
      <c r="K3930" s="50"/>
      <c r="P3930" s="17"/>
    </row>
    <row r="3931" spans="6:16">
      <c r="F3931" s="13"/>
      <c r="G3931" s="50"/>
      <c r="I3931" s="17"/>
      <c r="K3931" s="50"/>
      <c r="P3931" s="17"/>
    </row>
    <row r="3932" spans="6:16">
      <c r="F3932" s="13"/>
      <c r="G3932" s="50"/>
      <c r="I3932" s="17"/>
      <c r="K3932" s="50"/>
      <c r="P3932" s="17"/>
    </row>
    <row r="3933" spans="6:16">
      <c r="F3933" s="13"/>
      <c r="G3933" s="50"/>
      <c r="I3933" s="17"/>
      <c r="K3933" s="50"/>
      <c r="P3933" s="17"/>
    </row>
    <row r="3934" spans="6:16">
      <c r="F3934" s="13"/>
      <c r="G3934" s="50"/>
      <c r="I3934" s="17"/>
      <c r="K3934" s="50"/>
      <c r="P3934" s="17"/>
    </row>
    <row r="3935" spans="6:16">
      <c r="F3935" s="13"/>
      <c r="G3935" s="50"/>
      <c r="I3935" s="17"/>
      <c r="K3935" s="50"/>
      <c r="P3935" s="17"/>
    </row>
    <row r="3936" spans="6:16">
      <c r="F3936" s="13"/>
      <c r="G3936" s="50"/>
      <c r="I3936" s="17"/>
      <c r="K3936" s="50"/>
      <c r="P3936" s="17"/>
    </row>
    <row r="3937" spans="6:16">
      <c r="F3937" s="13"/>
      <c r="G3937" s="50"/>
      <c r="I3937" s="17"/>
      <c r="K3937" s="50"/>
      <c r="P3937" s="17"/>
    </row>
    <row r="3938" spans="6:16">
      <c r="F3938" s="13"/>
      <c r="G3938" s="50"/>
      <c r="I3938" s="17"/>
      <c r="K3938" s="50"/>
      <c r="P3938" s="17"/>
    </row>
    <row r="3939" spans="6:16">
      <c r="F3939" s="13"/>
      <c r="G3939" s="50"/>
      <c r="I3939" s="17"/>
      <c r="K3939" s="50"/>
      <c r="P3939" s="17"/>
    </row>
    <row r="3940" spans="6:16">
      <c r="F3940" s="13"/>
      <c r="G3940" s="50"/>
      <c r="I3940" s="17"/>
      <c r="K3940" s="50"/>
      <c r="P3940" s="17"/>
    </row>
    <row r="3941" spans="6:16">
      <c r="F3941" s="13"/>
      <c r="G3941" s="50"/>
      <c r="I3941" s="17"/>
      <c r="K3941" s="50"/>
      <c r="P3941" s="17"/>
    </row>
    <row r="3942" spans="6:16">
      <c r="F3942" s="13"/>
      <c r="G3942" s="50"/>
      <c r="I3942" s="17"/>
      <c r="K3942" s="50"/>
      <c r="P3942" s="17"/>
    </row>
    <row r="3943" spans="6:16">
      <c r="F3943" s="13"/>
      <c r="G3943" s="50"/>
      <c r="I3943" s="17"/>
      <c r="K3943" s="50"/>
      <c r="P3943" s="17"/>
    </row>
    <row r="3944" spans="6:16">
      <c r="F3944" s="13"/>
      <c r="G3944" s="50"/>
      <c r="I3944" s="17"/>
      <c r="K3944" s="50"/>
      <c r="P3944" s="17"/>
    </row>
    <row r="3945" spans="6:16">
      <c r="F3945" s="13"/>
      <c r="G3945" s="50"/>
      <c r="I3945" s="17"/>
      <c r="K3945" s="50"/>
      <c r="P3945" s="17"/>
    </row>
    <row r="3946" spans="6:16">
      <c r="F3946" s="13"/>
      <c r="G3946" s="50"/>
      <c r="I3946" s="17"/>
      <c r="K3946" s="50"/>
      <c r="P3946" s="17"/>
    </row>
    <row r="3947" spans="6:16">
      <c r="F3947" s="13"/>
      <c r="G3947" s="50"/>
      <c r="I3947" s="17"/>
      <c r="K3947" s="50"/>
      <c r="P3947" s="17"/>
    </row>
    <row r="3948" spans="6:16">
      <c r="F3948" s="13"/>
      <c r="G3948" s="50"/>
      <c r="I3948" s="17"/>
      <c r="K3948" s="50"/>
      <c r="P3948" s="17"/>
    </row>
    <row r="3949" spans="6:16">
      <c r="F3949" s="13"/>
      <c r="G3949" s="50"/>
      <c r="I3949" s="17"/>
      <c r="K3949" s="50"/>
      <c r="P3949" s="17"/>
    </row>
    <row r="3950" spans="6:16">
      <c r="F3950" s="13"/>
      <c r="G3950" s="50"/>
      <c r="I3950" s="17"/>
      <c r="K3950" s="50"/>
      <c r="P3950" s="17"/>
    </row>
    <row r="3951" spans="6:16">
      <c r="F3951" s="13"/>
      <c r="G3951" s="50"/>
      <c r="I3951" s="17"/>
      <c r="K3951" s="50"/>
      <c r="P3951" s="17"/>
    </row>
    <row r="3952" spans="6:16">
      <c r="F3952" s="13"/>
      <c r="G3952" s="50"/>
      <c r="I3952" s="17"/>
      <c r="K3952" s="50"/>
      <c r="P3952" s="17"/>
    </row>
    <row r="3953" spans="6:16">
      <c r="F3953" s="13"/>
      <c r="G3953" s="50"/>
      <c r="I3953" s="17"/>
      <c r="K3953" s="50"/>
      <c r="P3953" s="17"/>
    </row>
    <row r="3954" spans="6:16">
      <c r="F3954" s="13"/>
      <c r="G3954" s="50"/>
      <c r="I3954" s="17"/>
      <c r="K3954" s="50"/>
      <c r="P3954" s="17"/>
    </row>
    <row r="3955" spans="6:16">
      <c r="F3955" s="13"/>
      <c r="G3955" s="50"/>
      <c r="I3955" s="17"/>
      <c r="K3955" s="50"/>
      <c r="P3955" s="17"/>
    </row>
    <row r="3956" spans="6:16">
      <c r="F3956" s="13"/>
      <c r="G3956" s="50"/>
      <c r="I3956" s="17"/>
      <c r="K3956" s="50"/>
      <c r="P3956" s="17"/>
    </row>
    <row r="3957" spans="6:16">
      <c r="F3957" s="13"/>
      <c r="G3957" s="50"/>
      <c r="I3957" s="17"/>
      <c r="K3957" s="50"/>
      <c r="P3957" s="17"/>
    </row>
    <row r="3958" spans="6:16">
      <c r="F3958" s="13"/>
      <c r="G3958" s="50"/>
      <c r="I3958" s="17"/>
      <c r="K3958" s="50"/>
      <c r="P3958" s="17"/>
    </row>
    <row r="3959" spans="6:16">
      <c r="F3959" s="13"/>
      <c r="G3959" s="50"/>
      <c r="I3959" s="17"/>
      <c r="K3959" s="50"/>
      <c r="P3959" s="17"/>
    </row>
    <row r="3960" spans="6:16">
      <c r="F3960" s="13"/>
      <c r="G3960" s="50"/>
      <c r="I3960" s="17"/>
      <c r="K3960" s="50"/>
      <c r="P3960" s="17"/>
    </row>
    <row r="3961" spans="6:16">
      <c r="F3961" s="13"/>
      <c r="G3961" s="50"/>
      <c r="I3961" s="17"/>
      <c r="K3961" s="50"/>
      <c r="P3961" s="17"/>
    </row>
    <row r="3962" spans="6:16">
      <c r="F3962" s="13"/>
      <c r="G3962" s="50"/>
      <c r="I3962" s="17"/>
      <c r="K3962" s="50"/>
      <c r="P3962" s="17"/>
    </row>
    <row r="3963" spans="6:16">
      <c r="F3963" s="13"/>
      <c r="G3963" s="50"/>
      <c r="I3963" s="17"/>
      <c r="K3963" s="50"/>
      <c r="P3963" s="17"/>
    </row>
    <row r="3964" spans="6:16">
      <c r="F3964" s="13"/>
      <c r="G3964" s="50"/>
      <c r="I3964" s="17"/>
      <c r="K3964" s="50"/>
      <c r="P3964" s="17"/>
    </row>
    <row r="3965" spans="6:16">
      <c r="F3965" s="13"/>
      <c r="G3965" s="50"/>
      <c r="I3965" s="17"/>
      <c r="K3965" s="50"/>
      <c r="P3965" s="17"/>
    </row>
    <row r="3966" spans="6:16">
      <c r="F3966" s="13"/>
      <c r="G3966" s="50"/>
      <c r="I3966" s="17"/>
      <c r="K3966" s="50"/>
      <c r="P3966" s="17"/>
    </row>
    <row r="3967" spans="6:16">
      <c r="F3967" s="13"/>
      <c r="G3967" s="50"/>
      <c r="I3967" s="17"/>
      <c r="K3967" s="50"/>
      <c r="P3967" s="17"/>
    </row>
    <row r="3968" spans="6:16">
      <c r="F3968" s="13"/>
      <c r="G3968" s="50"/>
      <c r="I3968" s="17"/>
      <c r="K3968" s="50"/>
      <c r="P3968" s="17"/>
    </row>
    <row r="3969" spans="6:16">
      <c r="F3969" s="13"/>
      <c r="G3969" s="50"/>
      <c r="I3969" s="17"/>
      <c r="K3969" s="50"/>
      <c r="P3969" s="17"/>
    </row>
    <row r="3970" spans="6:16">
      <c r="F3970" s="13"/>
      <c r="G3970" s="50"/>
      <c r="I3970" s="17"/>
      <c r="K3970" s="50"/>
      <c r="P3970" s="17"/>
    </row>
    <row r="3971" spans="6:16">
      <c r="F3971" s="13"/>
      <c r="G3971" s="50"/>
      <c r="I3971" s="17"/>
      <c r="K3971" s="50"/>
      <c r="P3971" s="17"/>
    </row>
    <row r="3972" spans="6:16">
      <c r="F3972" s="13"/>
      <c r="G3972" s="50"/>
      <c r="I3972" s="17"/>
      <c r="K3972" s="50"/>
      <c r="P3972" s="17"/>
    </row>
    <row r="3973" spans="6:16">
      <c r="F3973" s="13"/>
      <c r="G3973" s="50"/>
      <c r="I3973" s="17"/>
      <c r="K3973" s="50"/>
      <c r="P3973" s="17"/>
    </row>
    <row r="3974" spans="6:16">
      <c r="F3974" s="13"/>
      <c r="G3974" s="50"/>
      <c r="I3974" s="17"/>
      <c r="K3974" s="50"/>
      <c r="P3974" s="17"/>
    </row>
    <row r="3975" spans="6:16">
      <c r="F3975" s="13"/>
      <c r="G3975" s="50"/>
      <c r="I3975" s="17"/>
      <c r="K3975" s="50"/>
      <c r="P3975" s="17"/>
    </row>
    <row r="3976" spans="6:16">
      <c r="F3976" s="13"/>
      <c r="G3976" s="50"/>
      <c r="I3976" s="17"/>
      <c r="K3976" s="50"/>
      <c r="P3976" s="17"/>
    </row>
    <row r="3977" spans="6:16">
      <c r="F3977" s="13"/>
      <c r="G3977" s="50"/>
      <c r="I3977" s="17"/>
      <c r="K3977" s="50"/>
      <c r="P3977" s="17"/>
    </row>
    <row r="3978" spans="6:16">
      <c r="F3978" s="13"/>
      <c r="G3978" s="50"/>
      <c r="I3978" s="17"/>
      <c r="K3978" s="50"/>
      <c r="P3978" s="17"/>
    </row>
    <row r="3979" spans="6:16">
      <c r="F3979" s="13"/>
      <c r="G3979" s="50"/>
      <c r="I3979" s="17"/>
      <c r="K3979" s="50"/>
      <c r="P3979" s="17"/>
    </row>
    <row r="3980" spans="6:16">
      <c r="F3980" s="13"/>
      <c r="G3980" s="50"/>
      <c r="I3980" s="17"/>
      <c r="K3980" s="50"/>
      <c r="P3980" s="17"/>
    </row>
    <row r="3981" spans="6:16">
      <c r="F3981" s="13"/>
      <c r="G3981" s="50"/>
      <c r="I3981" s="17"/>
      <c r="K3981" s="50"/>
      <c r="P3981" s="17"/>
    </row>
    <row r="3982" spans="6:16">
      <c r="F3982" s="13"/>
      <c r="G3982" s="50"/>
      <c r="I3982" s="17"/>
      <c r="K3982" s="50"/>
      <c r="P3982" s="17"/>
    </row>
    <row r="3983" spans="6:16">
      <c r="F3983" s="13"/>
      <c r="G3983" s="50"/>
      <c r="I3983" s="17"/>
      <c r="K3983" s="50"/>
      <c r="P3983" s="17"/>
    </row>
    <row r="3984" spans="6:16">
      <c r="F3984" s="13"/>
      <c r="G3984" s="50"/>
      <c r="I3984" s="17"/>
      <c r="K3984" s="50"/>
      <c r="P3984" s="17"/>
    </row>
    <row r="3985" spans="6:16">
      <c r="F3985" s="13"/>
      <c r="G3985" s="50"/>
      <c r="I3985" s="17"/>
      <c r="K3985" s="50"/>
      <c r="P3985" s="17"/>
    </row>
    <row r="3986" spans="6:16">
      <c r="F3986" s="13"/>
      <c r="G3986" s="50"/>
      <c r="I3986" s="17"/>
      <c r="K3986" s="50"/>
      <c r="P3986" s="17"/>
    </row>
    <row r="3987" spans="6:16">
      <c r="F3987" s="13"/>
      <c r="G3987" s="50"/>
      <c r="I3987" s="17"/>
      <c r="K3987" s="50"/>
      <c r="P3987" s="17"/>
    </row>
    <row r="3988" spans="6:16">
      <c r="F3988" s="13"/>
      <c r="G3988" s="50"/>
      <c r="I3988" s="17"/>
      <c r="K3988" s="50"/>
      <c r="P3988" s="17"/>
    </row>
    <row r="3989" spans="6:16">
      <c r="F3989" s="13"/>
      <c r="G3989" s="50"/>
      <c r="I3989" s="17"/>
      <c r="K3989" s="50"/>
      <c r="P3989" s="17"/>
    </row>
    <row r="3990" spans="6:16">
      <c r="F3990" s="13"/>
      <c r="G3990" s="50"/>
      <c r="I3990" s="17"/>
      <c r="K3990" s="50"/>
      <c r="P3990" s="17"/>
    </row>
    <row r="3991" spans="6:16">
      <c r="F3991" s="13"/>
      <c r="G3991" s="50"/>
      <c r="I3991" s="17"/>
      <c r="K3991" s="50"/>
      <c r="P3991" s="17"/>
    </row>
    <row r="3992" spans="6:16">
      <c r="F3992" s="13"/>
      <c r="G3992" s="50"/>
      <c r="I3992" s="17"/>
      <c r="K3992" s="50"/>
      <c r="P3992" s="17"/>
    </row>
    <row r="3993" spans="6:16">
      <c r="F3993" s="13"/>
      <c r="G3993" s="50"/>
      <c r="I3993" s="17"/>
      <c r="K3993" s="50"/>
      <c r="P3993" s="17"/>
    </row>
    <row r="3994" spans="6:16">
      <c r="F3994" s="13"/>
      <c r="G3994" s="50"/>
      <c r="I3994" s="17"/>
      <c r="K3994" s="50"/>
      <c r="P3994" s="17"/>
    </row>
    <row r="3995" spans="6:16">
      <c r="F3995" s="13"/>
      <c r="G3995" s="50"/>
      <c r="I3995" s="17"/>
      <c r="K3995" s="50"/>
      <c r="P3995" s="17"/>
    </row>
    <row r="3996" spans="6:16">
      <c r="F3996" s="13"/>
      <c r="G3996" s="50"/>
      <c r="I3996" s="17"/>
      <c r="K3996" s="50"/>
      <c r="P3996" s="17"/>
    </row>
    <row r="3997" spans="6:16">
      <c r="F3997" s="13"/>
      <c r="G3997" s="50"/>
      <c r="I3997" s="17"/>
      <c r="K3997" s="50"/>
      <c r="P3997" s="17"/>
    </row>
    <row r="3998" spans="6:16">
      <c r="F3998" s="13"/>
      <c r="G3998" s="50"/>
      <c r="I3998" s="17"/>
      <c r="K3998" s="50"/>
      <c r="P3998" s="17"/>
    </row>
    <row r="3999" spans="6:16">
      <c r="F3999" s="13"/>
      <c r="G3999" s="50"/>
      <c r="I3999" s="17"/>
      <c r="K3999" s="50"/>
      <c r="P3999" s="17"/>
    </row>
    <row r="4000" spans="6:16">
      <c r="F4000" s="13"/>
      <c r="G4000" s="50"/>
      <c r="I4000" s="17"/>
      <c r="K4000" s="50"/>
      <c r="P4000" s="17"/>
    </row>
    <row r="4001" spans="6:16">
      <c r="F4001" s="13"/>
      <c r="G4001" s="50"/>
      <c r="I4001" s="17"/>
      <c r="K4001" s="50"/>
      <c r="P4001" s="17"/>
    </row>
    <row r="4002" spans="6:16">
      <c r="F4002" s="13"/>
      <c r="G4002" s="50"/>
      <c r="I4002" s="17"/>
      <c r="K4002" s="50"/>
      <c r="P4002" s="17"/>
    </row>
    <row r="4003" spans="6:16">
      <c r="F4003" s="13"/>
      <c r="G4003" s="50"/>
      <c r="I4003" s="17"/>
      <c r="K4003" s="50"/>
      <c r="P4003" s="17"/>
    </row>
    <row r="4004" spans="6:16">
      <c r="F4004" s="13"/>
      <c r="G4004" s="50"/>
      <c r="I4004" s="17"/>
      <c r="K4004" s="50"/>
      <c r="P4004" s="17"/>
    </row>
    <row r="4005" spans="6:16">
      <c r="F4005" s="13"/>
      <c r="G4005" s="50"/>
      <c r="I4005" s="17"/>
      <c r="K4005" s="50"/>
      <c r="P4005" s="17"/>
    </row>
    <row r="4006" spans="6:16">
      <c r="F4006" s="13"/>
      <c r="G4006" s="50"/>
      <c r="I4006" s="17"/>
      <c r="K4006" s="50"/>
      <c r="P4006" s="17"/>
    </row>
    <row r="4007" spans="6:16">
      <c r="F4007" s="13"/>
      <c r="G4007" s="50"/>
      <c r="I4007" s="17"/>
      <c r="K4007" s="50"/>
      <c r="P4007" s="17"/>
    </row>
    <row r="4008" spans="6:16">
      <c r="F4008" s="13"/>
      <c r="G4008" s="50"/>
      <c r="I4008" s="17"/>
      <c r="K4008" s="50"/>
      <c r="P4008" s="17"/>
    </row>
    <row r="4009" spans="6:16">
      <c r="F4009" s="13"/>
      <c r="G4009" s="50"/>
      <c r="I4009" s="17"/>
      <c r="K4009" s="50"/>
      <c r="P4009" s="17"/>
    </row>
    <row r="4010" spans="6:16">
      <c r="F4010" s="13"/>
      <c r="G4010" s="50"/>
      <c r="I4010" s="17"/>
      <c r="K4010" s="50"/>
      <c r="P4010" s="17"/>
    </row>
    <row r="4011" spans="6:16">
      <c r="F4011" s="13"/>
      <c r="G4011" s="50"/>
      <c r="I4011" s="17"/>
      <c r="K4011" s="50"/>
      <c r="P4011" s="17"/>
    </row>
    <row r="4012" spans="6:16">
      <c r="F4012" s="13"/>
      <c r="G4012" s="50"/>
      <c r="I4012" s="17"/>
      <c r="K4012" s="50"/>
      <c r="P4012" s="17"/>
    </row>
    <row r="4013" spans="6:16">
      <c r="F4013" s="13"/>
      <c r="G4013" s="50"/>
      <c r="I4013" s="17"/>
      <c r="K4013" s="50"/>
      <c r="P4013" s="17"/>
    </row>
    <row r="4014" spans="6:16">
      <c r="F4014" s="13"/>
      <c r="G4014" s="50"/>
      <c r="I4014" s="17"/>
      <c r="K4014" s="50"/>
      <c r="P4014" s="17"/>
    </row>
    <row r="4015" spans="6:16">
      <c r="F4015" s="13"/>
      <c r="G4015" s="50"/>
      <c r="I4015" s="17"/>
      <c r="K4015" s="50"/>
      <c r="P4015" s="17"/>
    </row>
    <row r="4016" spans="6:16">
      <c r="F4016" s="13"/>
      <c r="G4016" s="50"/>
      <c r="I4016" s="17"/>
      <c r="K4016" s="50"/>
      <c r="P4016" s="17"/>
    </row>
    <row r="4017" spans="6:16">
      <c r="F4017" s="13"/>
      <c r="G4017" s="50"/>
      <c r="I4017" s="17"/>
      <c r="K4017" s="50"/>
      <c r="P4017" s="17"/>
    </row>
    <row r="4018" spans="6:16">
      <c r="F4018" s="13"/>
      <c r="G4018" s="50"/>
      <c r="I4018" s="17"/>
      <c r="K4018" s="50"/>
      <c r="P4018" s="17"/>
    </row>
    <row r="4019" spans="6:16">
      <c r="F4019" s="13"/>
      <c r="G4019" s="50"/>
      <c r="I4019" s="17"/>
      <c r="K4019" s="50"/>
      <c r="P4019" s="17"/>
    </row>
    <row r="4020" spans="6:16">
      <c r="F4020" s="13"/>
      <c r="G4020" s="50"/>
      <c r="I4020" s="17"/>
      <c r="K4020" s="50"/>
      <c r="P4020" s="17"/>
    </row>
    <row r="4021" spans="6:16">
      <c r="F4021" s="13"/>
      <c r="G4021" s="50"/>
      <c r="I4021" s="17"/>
      <c r="K4021" s="50"/>
      <c r="P4021" s="17"/>
    </row>
    <row r="4022" spans="6:16">
      <c r="F4022" s="13"/>
      <c r="G4022" s="50"/>
      <c r="I4022" s="17"/>
      <c r="K4022" s="50"/>
      <c r="P4022" s="17"/>
    </row>
    <row r="4023" spans="6:16">
      <c r="F4023" s="13"/>
      <c r="G4023" s="50"/>
      <c r="I4023" s="17"/>
      <c r="K4023" s="50"/>
      <c r="P4023" s="17"/>
    </row>
    <row r="4024" spans="6:16">
      <c r="F4024" s="13"/>
      <c r="G4024" s="50"/>
      <c r="I4024" s="17"/>
      <c r="K4024" s="50"/>
      <c r="P4024" s="17"/>
    </row>
    <row r="4025" spans="6:16">
      <c r="F4025" s="13"/>
      <c r="G4025" s="50"/>
      <c r="I4025" s="17"/>
      <c r="K4025" s="50"/>
      <c r="P4025" s="17"/>
    </row>
    <row r="4026" spans="6:16">
      <c r="F4026" s="13"/>
      <c r="G4026" s="50"/>
      <c r="I4026" s="17"/>
      <c r="K4026" s="50"/>
      <c r="P4026" s="17"/>
    </row>
    <row r="4027" spans="6:16">
      <c r="F4027" s="13"/>
      <c r="G4027" s="50"/>
      <c r="I4027" s="17"/>
      <c r="K4027" s="50"/>
      <c r="P4027" s="17"/>
    </row>
    <row r="4028" spans="6:16">
      <c r="F4028" s="13"/>
      <c r="G4028" s="50"/>
      <c r="I4028" s="17"/>
      <c r="K4028" s="50"/>
      <c r="P4028" s="17"/>
    </row>
    <row r="4029" spans="6:16">
      <c r="F4029" s="13"/>
      <c r="G4029" s="50"/>
      <c r="I4029" s="17"/>
      <c r="K4029" s="50"/>
      <c r="P4029" s="17"/>
    </row>
    <row r="4030" spans="6:16">
      <c r="F4030" s="13"/>
      <c r="G4030" s="50"/>
      <c r="I4030" s="17"/>
      <c r="K4030" s="50"/>
      <c r="P4030" s="17"/>
    </row>
    <row r="4031" spans="6:16">
      <c r="F4031" s="13"/>
      <c r="G4031" s="50"/>
      <c r="I4031" s="17"/>
      <c r="K4031" s="50"/>
      <c r="P4031" s="17"/>
    </row>
    <row r="4032" spans="6:16">
      <c r="F4032" s="13"/>
      <c r="G4032" s="50"/>
      <c r="I4032" s="17"/>
      <c r="K4032" s="50"/>
      <c r="P4032" s="17"/>
    </row>
    <row r="4033" spans="6:16">
      <c r="F4033" s="13"/>
      <c r="G4033" s="50"/>
      <c r="I4033" s="17"/>
      <c r="K4033" s="50"/>
      <c r="P4033" s="17"/>
    </row>
    <row r="4034" spans="6:16">
      <c r="F4034" s="13"/>
      <c r="G4034" s="50"/>
      <c r="I4034" s="17"/>
      <c r="K4034" s="50"/>
      <c r="P4034" s="17"/>
    </row>
    <row r="4035" spans="6:16">
      <c r="F4035" s="13"/>
      <c r="G4035" s="50"/>
      <c r="I4035" s="17"/>
      <c r="K4035" s="50"/>
      <c r="P4035" s="17"/>
    </row>
    <row r="4036" spans="6:16">
      <c r="F4036" s="13"/>
      <c r="G4036" s="50"/>
      <c r="I4036" s="17"/>
      <c r="K4036" s="50"/>
      <c r="P4036" s="17"/>
    </row>
    <row r="4037" spans="6:16">
      <c r="F4037" s="13"/>
      <c r="G4037" s="50"/>
      <c r="I4037" s="17"/>
      <c r="K4037" s="50"/>
      <c r="P4037" s="17"/>
    </row>
    <row r="4038" spans="6:16">
      <c r="F4038" s="13"/>
      <c r="G4038" s="50"/>
      <c r="I4038" s="17"/>
      <c r="K4038" s="50"/>
      <c r="P4038" s="17"/>
    </row>
    <row r="4039" spans="6:16">
      <c r="F4039" s="13"/>
      <c r="G4039" s="50"/>
      <c r="I4039" s="17"/>
      <c r="K4039" s="50"/>
      <c r="P4039" s="17"/>
    </row>
    <row r="4040" spans="6:16">
      <c r="F4040" s="13"/>
      <c r="G4040" s="50"/>
      <c r="I4040" s="17"/>
      <c r="K4040" s="50"/>
      <c r="P4040" s="17"/>
    </row>
    <row r="4041" spans="6:16">
      <c r="F4041" s="13"/>
      <c r="G4041" s="50"/>
      <c r="I4041" s="17"/>
      <c r="K4041" s="50"/>
      <c r="P4041" s="17"/>
    </row>
    <row r="4042" spans="6:16">
      <c r="F4042" s="13"/>
      <c r="G4042" s="50"/>
      <c r="I4042" s="17"/>
      <c r="K4042" s="50"/>
      <c r="P4042" s="17"/>
    </row>
    <row r="4043" spans="6:16">
      <c r="F4043" s="13"/>
      <c r="G4043" s="50"/>
      <c r="I4043" s="17"/>
      <c r="K4043" s="50"/>
      <c r="P4043" s="17"/>
    </row>
    <row r="4044" spans="6:16">
      <c r="F4044" s="13"/>
      <c r="G4044" s="50"/>
      <c r="I4044" s="17"/>
      <c r="K4044" s="50"/>
      <c r="P4044" s="17"/>
    </row>
    <row r="4045" spans="6:16">
      <c r="F4045" s="13"/>
      <c r="G4045" s="50"/>
      <c r="I4045" s="17"/>
      <c r="K4045" s="50"/>
      <c r="P4045" s="17"/>
    </row>
    <row r="4046" spans="6:16">
      <c r="F4046" s="13"/>
      <c r="G4046" s="50"/>
      <c r="I4046" s="17"/>
      <c r="K4046" s="50"/>
      <c r="P4046" s="17"/>
    </row>
    <row r="4047" spans="6:16">
      <c r="F4047" s="13"/>
      <c r="G4047" s="50"/>
      <c r="I4047" s="17"/>
      <c r="K4047" s="50"/>
      <c r="P4047" s="17"/>
    </row>
    <row r="4048" spans="6:16">
      <c r="F4048" s="13"/>
      <c r="G4048" s="50"/>
      <c r="I4048" s="17"/>
      <c r="K4048" s="50"/>
      <c r="P4048" s="17"/>
    </row>
    <row r="4049" spans="6:16">
      <c r="F4049" s="13"/>
      <c r="G4049" s="50"/>
      <c r="I4049" s="17"/>
      <c r="K4049" s="50"/>
      <c r="P4049" s="17"/>
    </row>
    <row r="4050" spans="6:16">
      <c r="F4050" s="13"/>
      <c r="G4050" s="50"/>
      <c r="I4050" s="17"/>
      <c r="K4050" s="50"/>
      <c r="P4050" s="17"/>
    </row>
    <row r="4051" spans="6:16">
      <c r="F4051" s="13"/>
      <c r="G4051" s="50"/>
      <c r="I4051" s="17"/>
      <c r="K4051" s="50"/>
      <c r="P4051" s="17"/>
    </row>
    <row r="4052" spans="6:16">
      <c r="F4052" s="13"/>
      <c r="G4052" s="50"/>
      <c r="I4052" s="17"/>
      <c r="K4052" s="50"/>
      <c r="P4052" s="17"/>
    </row>
    <row r="4053" spans="6:16">
      <c r="F4053" s="13"/>
      <c r="G4053" s="50"/>
      <c r="I4053" s="17"/>
      <c r="K4053" s="50"/>
      <c r="P4053" s="17"/>
    </row>
    <row r="4054" spans="6:16">
      <c r="F4054" s="13"/>
      <c r="G4054" s="50"/>
      <c r="I4054" s="17"/>
      <c r="K4054" s="50"/>
      <c r="P4054" s="17"/>
    </row>
    <row r="4055" spans="6:16">
      <c r="F4055" s="13"/>
      <c r="G4055" s="50"/>
      <c r="I4055" s="17"/>
      <c r="K4055" s="50"/>
      <c r="P4055" s="17"/>
    </row>
    <row r="4056" spans="6:16">
      <c r="F4056" s="13"/>
      <c r="G4056" s="50"/>
      <c r="I4056" s="17"/>
      <c r="K4056" s="50"/>
      <c r="P4056" s="17"/>
    </row>
    <row r="4057" spans="6:16">
      <c r="F4057" s="13"/>
      <c r="G4057" s="50"/>
      <c r="I4057" s="17"/>
      <c r="K4057" s="50"/>
      <c r="P4057" s="17"/>
    </row>
    <row r="4058" spans="6:16">
      <c r="F4058" s="13"/>
      <c r="G4058" s="50"/>
      <c r="I4058" s="17"/>
      <c r="K4058" s="50"/>
      <c r="P4058" s="17"/>
    </row>
    <row r="4059" spans="6:16">
      <c r="F4059" s="13"/>
      <c r="G4059" s="50"/>
      <c r="I4059" s="17"/>
      <c r="K4059" s="50"/>
      <c r="P4059" s="17"/>
    </row>
    <row r="4060" spans="6:16">
      <c r="F4060" s="13"/>
      <c r="G4060" s="50"/>
      <c r="I4060" s="17"/>
      <c r="K4060" s="50"/>
      <c r="P4060" s="17"/>
    </row>
    <row r="4061" spans="6:16">
      <c r="F4061" s="13"/>
      <c r="G4061" s="50"/>
      <c r="I4061" s="17"/>
      <c r="K4061" s="50"/>
      <c r="P4061" s="17"/>
    </row>
    <row r="4062" spans="6:16">
      <c r="F4062" s="13"/>
      <c r="G4062" s="50"/>
      <c r="I4062" s="17"/>
      <c r="K4062" s="50"/>
      <c r="P4062" s="17"/>
    </row>
    <row r="4063" spans="6:16">
      <c r="F4063" s="13"/>
      <c r="G4063" s="50"/>
      <c r="I4063" s="17"/>
      <c r="K4063" s="50"/>
      <c r="P4063" s="17"/>
    </row>
    <row r="4064" spans="6:16">
      <c r="F4064" s="13"/>
      <c r="G4064" s="50"/>
      <c r="I4064" s="17"/>
      <c r="K4064" s="50"/>
      <c r="P4064" s="17"/>
    </row>
    <row r="4065" spans="6:16">
      <c r="F4065" s="13"/>
      <c r="G4065" s="50"/>
      <c r="I4065" s="17"/>
      <c r="K4065" s="50"/>
      <c r="P4065" s="17"/>
    </row>
    <row r="4066" spans="6:16">
      <c r="F4066" s="13"/>
      <c r="G4066" s="50"/>
      <c r="I4066" s="17"/>
      <c r="K4066" s="50"/>
      <c r="P4066" s="17"/>
    </row>
    <row r="4067" spans="6:16">
      <c r="F4067" s="13"/>
      <c r="G4067" s="50"/>
      <c r="I4067" s="17"/>
      <c r="K4067" s="50"/>
      <c r="P4067" s="17"/>
    </row>
    <row r="4068" spans="6:16">
      <c r="F4068" s="13"/>
      <c r="G4068" s="50"/>
      <c r="I4068" s="17"/>
      <c r="K4068" s="50"/>
      <c r="P4068" s="17"/>
    </row>
    <row r="4069" spans="6:16">
      <c r="F4069" s="13"/>
      <c r="G4069" s="50"/>
      <c r="I4069" s="17"/>
      <c r="K4069" s="50"/>
      <c r="P4069" s="17"/>
    </row>
    <row r="4070" spans="6:16">
      <c r="F4070" s="13"/>
      <c r="G4070" s="50"/>
      <c r="I4070" s="17"/>
      <c r="K4070" s="50"/>
      <c r="P4070" s="17"/>
    </row>
    <row r="4071" spans="6:16">
      <c r="F4071" s="13"/>
      <c r="G4071" s="50"/>
      <c r="I4071" s="17"/>
      <c r="K4071" s="50"/>
      <c r="P4071" s="17"/>
    </row>
    <row r="4072" spans="6:16">
      <c r="F4072" s="13"/>
      <c r="G4072" s="50"/>
      <c r="I4072" s="17"/>
      <c r="K4072" s="50"/>
      <c r="P4072" s="17"/>
    </row>
    <row r="4073" spans="6:16">
      <c r="F4073" s="13"/>
      <c r="G4073" s="50"/>
      <c r="I4073" s="17"/>
      <c r="K4073" s="50"/>
      <c r="P4073" s="17"/>
    </row>
    <row r="4074" spans="6:16">
      <c r="F4074" s="13"/>
      <c r="G4074" s="50"/>
      <c r="I4074" s="17"/>
      <c r="K4074" s="50"/>
      <c r="P4074" s="17"/>
    </row>
    <row r="4075" spans="6:16">
      <c r="F4075" s="13"/>
      <c r="G4075" s="50"/>
      <c r="I4075" s="17"/>
      <c r="K4075" s="50"/>
      <c r="P4075" s="17"/>
    </row>
    <row r="4076" spans="6:16">
      <c r="F4076" s="13"/>
      <c r="G4076" s="50"/>
      <c r="I4076" s="17"/>
      <c r="K4076" s="50"/>
      <c r="P4076" s="17"/>
    </row>
    <row r="4077" spans="6:16">
      <c r="F4077" s="13"/>
      <c r="G4077" s="50"/>
      <c r="I4077" s="17"/>
      <c r="K4077" s="50"/>
      <c r="P4077" s="17"/>
    </row>
    <row r="4078" spans="6:16">
      <c r="F4078" s="13"/>
      <c r="G4078" s="50"/>
      <c r="I4078" s="17"/>
      <c r="K4078" s="50"/>
      <c r="P4078" s="17"/>
    </row>
    <row r="4079" spans="6:16">
      <c r="F4079" s="13"/>
      <c r="G4079" s="50"/>
      <c r="I4079" s="17"/>
      <c r="K4079" s="50"/>
      <c r="P4079" s="17"/>
    </row>
    <row r="4080" spans="6:16">
      <c r="F4080" s="13"/>
      <c r="G4080" s="50"/>
      <c r="I4080" s="17"/>
      <c r="K4080" s="50"/>
      <c r="P4080" s="17"/>
    </row>
    <row r="4081" spans="6:16">
      <c r="F4081" s="13"/>
      <c r="G4081" s="50"/>
      <c r="I4081" s="17"/>
      <c r="K4081" s="50"/>
      <c r="P4081" s="17"/>
    </row>
    <row r="4082" spans="6:16">
      <c r="F4082" s="13"/>
      <c r="G4082" s="50"/>
      <c r="I4082" s="17"/>
      <c r="K4082" s="50"/>
      <c r="P4082" s="17"/>
    </row>
    <row r="4083" spans="6:16">
      <c r="F4083" s="13"/>
      <c r="G4083" s="50"/>
      <c r="I4083" s="17"/>
      <c r="K4083" s="50"/>
      <c r="P4083" s="17"/>
    </row>
    <row r="4084" spans="6:16">
      <c r="F4084" s="13"/>
      <c r="G4084" s="50"/>
      <c r="I4084" s="17"/>
      <c r="K4084" s="50"/>
      <c r="P4084" s="17"/>
    </row>
    <row r="4085" spans="6:16">
      <c r="F4085" s="13"/>
      <c r="G4085" s="50"/>
      <c r="I4085" s="17"/>
      <c r="K4085" s="50"/>
      <c r="P4085" s="17"/>
    </row>
    <row r="4086" spans="6:16">
      <c r="F4086" s="13"/>
      <c r="G4086" s="50"/>
      <c r="I4086" s="17"/>
      <c r="K4086" s="50"/>
      <c r="P4086" s="17"/>
    </row>
    <row r="4087" spans="6:16">
      <c r="F4087" s="13"/>
      <c r="G4087" s="50"/>
      <c r="I4087" s="17"/>
      <c r="K4087" s="50"/>
      <c r="P4087" s="17"/>
    </row>
    <row r="4088" spans="6:16">
      <c r="F4088" s="13"/>
      <c r="G4088" s="50"/>
      <c r="I4088" s="17"/>
      <c r="K4088" s="50"/>
      <c r="P4088" s="17"/>
    </row>
    <row r="4089" spans="6:16">
      <c r="F4089" s="13"/>
      <c r="G4089" s="50"/>
      <c r="I4089" s="17"/>
      <c r="K4089" s="50"/>
      <c r="P4089" s="17"/>
    </row>
    <row r="4090" spans="6:16">
      <c r="F4090" s="13"/>
      <c r="G4090" s="50"/>
      <c r="I4090" s="17"/>
      <c r="K4090" s="50"/>
      <c r="P4090" s="17"/>
    </row>
    <row r="4091" spans="6:16">
      <c r="F4091" s="13"/>
      <c r="G4091" s="50"/>
      <c r="I4091" s="17"/>
      <c r="K4091" s="50"/>
      <c r="P4091" s="17"/>
    </row>
    <row r="4092" spans="6:16">
      <c r="F4092" s="13"/>
      <c r="G4092" s="50"/>
      <c r="I4092" s="17"/>
      <c r="K4092" s="50"/>
      <c r="P4092" s="17"/>
    </row>
    <row r="4093" spans="6:16">
      <c r="F4093" s="13"/>
      <c r="G4093" s="50"/>
      <c r="I4093" s="17"/>
      <c r="K4093" s="50"/>
      <c r="P4093" s="17"/>
    </row>
    <row r="4094" spans="6:16">
      <c r="F4094" s="13"/>
      <c r="G4094" s="50"/>
      <c r="I4094" s="17"/>
      <c r="K4094" s="50"/>
      <c r="P4094" s="17"/>
    </row>
    <row r="4095" spans="6:16">
      <c r="F4095" s="13"/>
      <c r="G4095" s="50"/>
      <c r="I4095" s="17"/>
      <c r="K4095" s="50"/>
      <c r="P4095" s="17"/>
    </row>
    <row r="4096" spans="6:16">
      <c r="F4096" s="13"/>
      <c r="G4096" s="50"/>
      <c r="I4096" s="17"/>
      <c r="K4096" s="50"/>
      <c r="P4096" s="17"/>
    </row>
    <row r="4097" spans="6:16">
      <c r="F4097" s="13"/>
      <c r="G4097" s="50"/>
      <c r="I4097" s="17"/>
      <c r="K4097" s="50"/>
      <c r="P4097" s="17"/>
    </row>
    <row r="4098" spans="6:16">
      <c r="F4098" s="13"/>
      <c r="G4098" s="50"/>
      <c r="I4098" s="17"/>
      <c r="K4098" s="50"/>
      <c r="P4098" s="17"/>
    </row>
    <row r="4099" spans="6:16">
      <c r="F4099" s="13"/>
      <c r="G4099" s="50"/>
      <c r="I4099" s="17"/>
      <c r="K4099" s="50"/>
      <c r="P4099" s="17"/>
    </row>
    <row r="4100" spans="6:16">
      <c r="F4100" s="13"/>
      <c r="G4100" s="50"/>
      <c r="I4100" s="17"/>
      <c r="K4100" s="50"/>
      <c r="P4100" s="17"/>
    </row>
    <row r="4101" spans="6:16">
      <c r="F4101" s="13"/>
      <c r="G4101" s="50"/>
      <c r="I4101" s="17"/>
      <c r="K4101" s="50"/>
      <c r="P4101" s="17"/>
    </row>
    <row r="4102" spans="6:16">
      <c r="F4102" s="13"/>
      <c r="G4102" s="50"/>
      <c r="I4102" s="17"/>
      <c r="K4102" s="50"/>
      <c r="P4102" s="17"/>
    </row>
    <row r="4103" spans="6:16">
      <c r="F4103" s="13"/>
      <c r="G4103" s="50"/>
      <c r="I4103" s="17"/>
      <c r="K4103" s="50"/>
      <c r="P4103" s="17"/>
    </row>
    <row r="4104" spans="6:16">
      <c r="F4104" s="13"/>
      <c r="G4104" s="50"/>
      <c r="I4104" s="17"/>
      <c r="K4104" s="50"/>
      <c r="P4104" s="17"/>
    </row>
    <row r="4105" spans="6:16">
      <c r="F4105" s="13"/>
      <c r="G4105" s="50"/>
      <c r="I4105" s="17"/>
      <c r="K4105" s="50"/>
      <c r="P4105" s="17"/>
    </row>
    <row r="4106" spans="6:16">
      <c r="F4106" s="13"/>
      <c r="G4106" s="50"/>
      <c r="I4106" s="17"/>
      <c r="K4106" s="50"/>
      <c r="P4106" s="17"/>
    </row>
    <row r="4107" spans="6:16">
      <c r="F4107" s="13"/>
      <c r="G4107" s="50"/>
      <c r="I4107" s="17"/>
      <c r="K4107" s="50"/>
      <c r="P4107" s="17"/>
    </row>
    <row r="4108" spans="6:16">
      <c r="F4108" s="13"/>
      <c r="G4108" s="50"/>
      <c r="I4108" s="17"/>
      <c r="K4108" s="50"/>
      <c r="P4108" s="17"/>
    </row>
    <row r="4109" spans="6:16">
      <c r="F4109" s="13"/>
      <c r="G4109" s="50"/>
      <c r="I4109" s="17"/>
      <c r="K4109" s="50"/>
      <c r="P4109" s="17"/>
    </row>
    <row r="4110" spans="6:16">
      <c r="F4110" s="13"/>
      <c r="G4110" s="50"/>
      <c r="I4110" s="17"/>
      <c r="K4110" s="50"/>
      <c r="P4110" s="17"/>
    </row>
    <row r="4111" spans="6:16">
      <c r="F4111" s="13"/>
      <c r="G4111" s="50"/>
      <c r="I4111" s="17"/>
      <c r="K4111" s="50"/>
      <c r="P4111" s="17"/>
    </row>
    <row r="4112" spans="6:16">
      <c r="F4112" s="13"/>
      <c r="G4112" s="50"/>
      <c r="I4112" s="17"/>
      <c r="K4112" s="50"/>
      <c r="P4112" s="17"/>
    </row>
    <row r="4113" spans="6:16">
      <c r="F4113" s="13"/>
      <c r="G4113" s="50"/>
      <c r="I4113" s="17"/>
      <c r="K4113" s="50"/>
      <c r="P4113" s="17"/>
    </row>
    <row r="4114" spans="6:16">
      <c r="F4114" s="13"/>
      <c r="G4114" s="50"/>
      <c r="I4114" s="17"/>
      <c r="K4114" s="50"/>
      <c r="P4114" s="17"/>
    </row>
    <row r="4115" spans="6:16">
      <c r="F4115" s="13"/>
      <c r="G4115" s="50"/>
      <c r="I4115" s="17"/>
      <c r="K4115" s="50"/>
      <c r="P4115" s="17"/>
    </row>
    <row r="4116" spans="6:16">
      <c r="F4116" s="13"/>
      <c r="G4116" s="50"/>
      <c r="I4116" s="17"/>
      <c r="K4116" s="50"/>
      <c r="P4116" s="17"/>
    </row>
    <row r="4117" spans="6:16">
      <c r="F4117" s="13"/>
      <c r="G4117" s="50"/>
      <c r="I4117" s="17"/>
      <c r="K4117" s="50"/>
      <c r="P4117" s="17"/>
    </row>
    <row r="4118" spans="6:16">
      <c r="F4118" s="13"/>
      <c r="G4118" s="50"/>
      <c r="I4118" s="17"/>
      <c r="K4118" s="50"/>
      <c r="P4118" s="17"/>
    </row>
    <row r="4119" spans="6:16">
      <c r="F4119" s="13"/>
      <c r="G4119" s="50"/>
      <c r="I4119" s="17"/>
      <c r="K4119" s="50"/>
      <c r="P4119" s="17"/>
    </row>
    <row r="4120" spans="6:16">
      <c r="F4120" s="13"/>
      <c r="G4120" s="50"/>
      <c r="I4120" s="17"/>
      <c r="K4120" s="50"/>
      <c r="P4120" s="17"/>
    </row>
    <row r="4121" spans="6:16">
      <c r="F4121" s="13"/>
      <c r="G4121" s="50"/>
      <c r="I4121" s="17"/>
      <c r="K4121" s="50"/>
      <c r="P4121" s="17"/>
    </row>
    <row r="4122" spans="6:16">
      <c r="F4122" s="13"/>
      <c r="G4122" s="50"/>
      <c r="I4122" s="17"/>
      <c r="K4122" s="50"/>
      <c r="P4122" s="17"/>
    </row>
    <row r="4123" spans="6:16">
      <c r="F4123" s="13"/>
      <c r="G4123" s="50"/>
      <c r="I4123" s="17"/>
      <c r="K4123" s="50"/>
      <c r="P4123" s="17"/>
    </row>
    <row r="4124" spans="6:16">
      <c r="F4124" s="13"/>
      <c r="G4124" s="50"/>
      <c r="I4124" s="17"/>
      <c r="K4124" s="50"/>
      <c r="P4124" s="17"/>
    </row>
    <row r="4125" spans="6:16">
      <c r="F4125" s="13"/>
      <c r="G4125" s="50"/>
      <c r="I4125" s="17"/>
      <c r="K4125" s="50"/>
      <c r="P4125" s="17"/>
    </row>
    <row r="4126" spans="6:16">
      <c r="F4126" s="13"/>
      <c r="G4126" s="50"/>
      <c r="I4126" s="17"/>
      <c r="K4126" s="50"/>
      <c r="P4126" s="17"/>
    </row>
    <row r="4127" spans="6:16">
      <c r="F4127" s="13"/>
      <c r="G4127" s="50"/>
      <c r="I4127" s="17"/>
      <c r="K4127" s="50"/>
      <c r="P4127" s="17"/>
    </row>
    <row r="4128" spans="6:16">
      <c r="F4128" s="13"/>
      <c r="G4128" s="50"/>
      <c r="I4128" s="17"/>
      <c r="K4128" s="50"/>
      <c r="P4128" s="17"/>
    </row>
    <row r="4129" spans="6:16">
      <c r="F4129" s="13"/>
      <c r="G4129" s="50"/>
      <c r="I4129" s="17"/>
      <c r="K4129" s="50"/>
      <c r="P4129" s="17"/>
    </row>
    <row r="4130" spans="6:16">
      <c r="F4130" s="13"/>
      <c r="G4130" s="50"/>
      <c r="I4130" s="17"/>
      <c r="K4130" s="50"/>
      <c r="P4130" s="17"/>
    </row>
    <row r="4131" spans="6:16">
      <c r="F4131" s="13"/>
      <c r="G4131" s="50"/>
      <c r="I4131" s="17"/>
      <c r="K4131" s="50"/>
      <c r="P4131" s="17"/>
    </row>
    <row r="4132" spans="6:16">
      <c r="F4132" s="13"/>
      <c r="G4132" s="50"/>
      <c r="I4132" s="17"/>
      <c r="K4132" s="50"/>
      <c r="P4132" s="17"/>
    </row>
    <row r="4133" spans="6:16">
      <c r="F4133" s="13"/>
      <c r="G4133" s="50"/>
      <c r="I4133" s="17"/>
      <c r="K4133" s="50"/>
      <c r="P4133" s="17"/>
    </row>
    <row r="4134" spans="6:16">
      <c r="F4134" s="13"/>
      <c r="G4134" s="50"/>
      <c r="I4134" s="17"/>
      <c r="K4134" s="50"/>
      <c r="P4134" s="17"/>
    </row>
    <row r="4135" spans="6:16">
      <c r="F4135" s="13"/>
      <c r="G4135" s="50"/>
      <c r="I4135" s="17"/>
      <c r="K4135" s="50"/>
      <c r="P4135" s="17"/>
    </row>
    <row r="4136" spans="6:16">
      <c r="F4136" s="13"/>
      <c r="G4136" s="50"/>
      <c r="I4136" s="17"/>
      <c r="K4136" s="50"/>
      <c r="P4136" s="17"/>
    </row>
    <row r="4137" spans="6:16">
      <c r="F4137" s="13"/>
      <c r="G4137" s="50"/>
      <c r="I4137" s="17"/>
      <c r="K4137" s="50"/>
      <c r="P4137" s="17"/>
    </row>
    <row r="4138" spans="6:16">
      <c r="F4138" s="13"/>
      <c r="G4138" s="50"/>
      <c r="I4138" s="17"/>
      <c r="K4138" s="50"/>
      <c r="P4138" s="17"/>
    </row>
    <row r="4139" spans="6:16">
      <c r="F4139" s="13"/>
      <c r="G4139" s="50"/>
      <c r="I4139" s="17"/>
      <c r="K4139" s="50"/>
      <c r="P4139" s="17"/>
    </row>
    <row r="4140" spans="6:16">
      <c r="F4140" s="13"/>
      <c r="G4140" s="50"/>
      <c r="I4140" s="17"/>
      <c r="K4140" s="50"/>
      <c r="P4140" s="17"/>
    </row>
    <row r="4141" spans="6:16">
      <c r="F4141" s="13"/>
      <c r="G4141" s="50"/>
      <c r="I4141" s="17"/>
      <c r="K4141" s="50"/>
      <c r="P4141" s="17"/>
    </row>
    <row r="4142" spans="6:16">
      <c r="F4142" s="13"/>
      <c r="G4142" s="50"/>
      <c r="I4142" s="17"/>
      <c r="K4142" s="50"/>
      <c r="P4142" s="17"/>
    </row>
    <row r="4143" spans="6:16">
      <c r="F4143" s="13"/>
      <c r="G4143" s="50"/>
      <c r="I4143" s="17"/>
      <c r="K4143" s="50"/>
      <c r="P4143" s="17"/>
    </row>
    <row r="4144" spans="6:16">
      <c r="F4144" s="13"/>
      <c r="G4144" s="50"/>
      <c r="I4144" s="17"/>
      <c r="K4144" s="50"/>
      <c r="P4144" s="17"/>
    </row>
    <row r="4145" spans="6:16">
      <c r="F4145" s="13"/>
      <c r="G4145" s="50"/>
      <c r="I4145" s="17"/>
      <c r="K4145" s="50"/>
      <c r="P4145" s="17"/>
    </row>
    <row r="4146" spans="6:16">
      <c r="F4146" s="13"/>
      <c r="G4146" s="50"/>
      <c r="I4146" s="17"/>
      <c r="K4146" s="50"/>
      <c r="P4146" s="17"/>
    </row>
    <row r="4147" spans="6:16">
      <c r="F4147" s="13"/>
      <c r="G4147" s="50"/>
      <c r="I4147" s="17"/>
      <c r="K4147" s="50"/>
      <c r="P4147" s="17"/>
    </row>
    <row r="4148" spans="6:16">
      <c r="F4148" s="13"/>
      <c r="G4148" s="50"/>
      <c r="I4148" s="17"/>
      <c r="K4148" s="50"/>
      <c r="P4148" s="17"/>
    </row>
    <row r="4149" spans="6:16">
      <c r="F4149" s="13"/>
      <c r="G4149" s="50"/>
      <c r="I4149" s="17"/>
      <c r="K4149" s="50"/>
      <c r="P4149" s="17"/>
    </row>
    <row r="4150" spans="6:16">
      <c r="F4150" s="13"/>
      <c r="G4150" s="50"/>
      <c r="I4150" s="17"/>
      <c r="K4150" s="50"/>
      <c r="P4150" s="17"/>
    </row>
    <row r="4151" spans="6:16">
      <c r="F4151" s="13"/>
      <c r="G4151" s="50"/>
      <c r="I4151" s="17"/>
      <c r="K4151" s="50"/>
      <c r="P4151" s="17"/>
    </row>
    <row r="4152" spans="6:16">
      <c r="F4152" s="13"/>
      <c r="G4152" s="50"/>
      <c r="I4152" s="17"/>
      <c r="K4152" s="50"/>
      <c r="P4152" s="17"/>
    </row>
    <row r="4153" spans="6:16">
      <c r="F4153" s="13"/>
      <c r="G4153" s="50"/>
      <c r="I4153" s="17"/>
      <c r="K4153" s="50"/>
      <c r="P4153" s="17"/>
    </row>
    <row r="4154" spans="6:16">
      <c r="F4154" s="13"/>
      <c r="G4154" s="50"/>
      <c r="I4154" s="17"/>
      <c r="K4154" s="50"/>
      <c r="P4154" s="17"/>
    </row>
    <row r="4155" spans="6:16">
      <c r="F4155" s="13"/>
      <c r="G4155" s="50"/>
      <c r="I4155" s="17"/>
      <c r="K4155" s="50"/>
      <c r="P4155" s="17"/>
    </row>
    <row r="4156" spans="6:16">
      <c r="F4156" s="13"/>
      <c r="G4156" s="50"/>
      <c r="I4156" s="17"/>
      <c r="K4156" s="50"/>
      <c r="P4156" s="17"/>
    </row>
    <row r="4157" spans="6:16">
      <c r="F4157" s="13"/>
      <c r="G4157" s="50"/>
      <c r="I4157" s="17"/>
      <c r="K4157" s="50"/>
      <c r="P4157" s="17"/>
    </row>
    <row r="4158" spans="6:16">
      <c r="F4158" s="13"/>
      <c r="G4158" s="50"/>
      <c r="I4158" s="17"/>
      <c r="K4158" s="50"/>
      <c r="P4158" s="17"/>
    </row>
    <row r="4159" spans="6:16">
      <c r="F4159" s="13"/>
      <c r="G4159" s="50"/>
      <c r="I4159" s="17"/>
      <c r="K4159" s="50"/>
      <c r="P4159" s="17"/>
    </row>
    <row r="4160" spans="6:16">
      <c r="F4160" s="13"/>
      <c r="G4160" s="50"/>
      <c r="I4160" s="17"/>
      <c r="K4160" s="50"/>
      <c r="P4160" s="17"/>
    </row>
    <row r="4161" spans="6:16">
      <c r="F4161" s="13"/>
      <c r="G4161" s="50"/>
      <c r="I4161" s="17"/>
      <c r="K4161" s="50"/>
      <c r="P4161" s="17"/>
    </row>
    <row r="4162" spans="6:16">
      <c r="F4162" s="13"/>
      <c r="G4162" s="50"/>
      <c r="I4162" s="17"/>
      <c r="K4162" s="50"/>
      <c r="P4162" s="17"/>
    </row>
    <row r="4163" spans="6:16">
      <c r="F4163" s="13"/>
      <c r="G4163" s="50"/>
      <c r="I4163" s="17"/>
      <c r="K4163" s="50"/>
      <c r="P4163" s="17"/>
    </row>
    <row r="4164" spans="6:16">
      <c r="F4164" s="13"/>
      <c r="G4164" s="50"/>
      <c r="I4164" s="17"/>
      <c r="K4164" s="50"/>
      <c r="P4164" s="17"/>
    </row>
    <row r="4165" spans="6:16">
      <c r="F4165" s="13"/>
      <c r="G4165" s="50"/>
      <c r="I4165" s="17"/>
      <c r="K4165" s="50"/>
      <c r="P4165" s="17"/>
    </row>
    <row r="4166" spans="6:16">
      <c r="F4166" s="13"/>
      <c r="G4166" s="50"/>
      <c r="I4166" s="17"/>
      <c r="K4166" s="50"/>
      <c r="P4166" s="17"/>
    </row>
    <row r="4167" spans="6:16">
      <c r="F4167" s="13"/>
      <c r="G4167" s="50"/>
      <c r="I4167" s="17"/>
      <c r="K4167" s="50"/>
      <c r="P4167" s="17"/>
    </row>
    <row r="4168" spans="6:16">
      <c r="F4168" s="13"/>
      <c r="G4168" s="50"/>
      <c r="I4168" s="17"/>
      <c r="K4168" s="50"/>
      <c r="P4168" s="17"/>
    </row>
    <row r="4169" spans="6:16">
      <c r="F4169" s="13"/>
      <c r="G4169" s="50"/>
      <c r="I4169" s="17"/>
      <c r="K4169" s="50"/>
      <c r="P4169" s="17"/>
    </row>
    <row r="4170" spans="6:16">
      <c r="F4170" s="13"/>
      <c r="G4170" s="50"/>
      <c r="I4170" s="17"/>
      <c r="K4170" s="50"/>
      <c r="P4170" s="17"/>
    </row>
    <row r="4171" spans="6:16">
      <c r="F4171" s="13"/>
      <c r="G4171" s="50"/>
      <c r="I4171" s="17"/>
      <c r="K4171" s="50"/>
      <c r="P4171" s="17"/>
    </row>
    <row r="4172" spans="6:16">
      <c r="F4172" s="13"/>
      <c r="G4172" s="50"/>
      <c r="I4172" s="17"/>
      <c r="K4172" s="50"/>
      <c r="P4172" s="17"/>
    </row>
    <row r="4173" spans="6:16">
      <c r="F4173" s="13"/>
      <c r="G4173" s="50"/>
      <c r="I4173" s="17"/>
      <c r="K4173" s="50"/>
      <c r="P4173" s="17"/>
    </row>
    <row r="4174" spans="6:16">
      <c r="F4174" s="13"/>
      <c r="G4174" s="50"/>
      <c r="I4174" s="17"/>
      <c r="K4174" s="50"/>
      <c r="P4174" s="17"/>
    </row>
    <row r="4175" spans="6:16">
      <c r="F4175" s="13"/>
      <c r="G4175" s="50"/>
      <c r="I4175" s="17"/>
      <c r="K4175" s="50"/>
      <c r="P4175" s="17"/>
    </row>
    <row r="4176" spans="6:16">
      <c r="F4176" s="13"/>
      <c r="G4176" s="50"/>
      <c r="I4176" s="17"/>
      <c r="K4176" s="50"/>
      <c r="P4176" s="17"/>
    </row>
    <row r="4177" spans="6:16">
      <c r="F4177" s="13"/>
      <c r="G4177" s="50"/>
      <c r="I4177" s="17"/>
      <c r="K4177" s="50"/>
      <c r="P4177" s="17"/>
    </row>
    <row r="4178" spans="6:16">
      <c r="F4178" s="13"/>
      <c r="G4178" s="50"/>
      <c r="I4178" s="17"/>
      <c r="K4178" s="50"/>
      <c r="P4178" s="17"/>
    </row>
    <row r="4179" spans="6:16">
      <c r="F4179" s="13"/>
      <c r="G4179" s="50"/>
      <c r="I4179" s="17"/>
      <c r="K4179" s="50"/>
      <c r="P4179" s="17"/>
    </row>
    <row r="4180" spans="6:16">
      <c r="F4180" s="13"/>
      <c r="G4180" s="50"/>
      <c r="I4180" s="17"/>
      <c r="K4180" s="50"/>
      <c r="P4180" s="17"/>
    </row>
    <row r="4181" spans="6:16">
      <c r="F4181" s="13"/>
      <c r="G4181" s="50"/>
      <c r="I4181" s="17"/>
      <c r="K4181" s="50"/>
      <c r="P4181" s="17"/>
    </row>
    <row r="4182" spans="6:16">
      <c r="F4182" s="13"/>
      <c r="G4182" s="50"/>
      <c r="I4182" s="17"/>
      <c r="K4182" s="50"/>
      <c r="P4182" s="17"/>
    </row>
    <row r="4183" spans="6:16">
      <c r="F4183" s="13"/>
      <c r="G4183" s="50"/>
      <c r="I4183" s="17"/>
      <c r="K4183" s="50"/>
      <c r="P4183" s="17"/>
    </row>
    <row r="4184" spans="6:16">
      <c r="F4184" s="13"/>
      <c r="G4184" s="50"/>
      <c r="I4184" s="17"/>
      <c r="K4184" s="50"/>
      <c r="P4184" s="17"/>
    </row>
    <row r="4185" spans="6:16">
      <c r="F4185" s="13"/>
      <c r="G4185" s="50"/>
      <c r="I4185" s="17"/>
      <c r="K4185" s="50"/>
      <c r="P4185" s="17"/>
    </row>
    <row r="4186" spans="6:16">
      <c r="F4186" s="13"/>
      <c r="G4186" s="50"/>
      <c r="I4186" s="17"/>
      <c r="K4186" s="50"/>
      <c r="P4186" s="17"/>
    </row>
    <row r="4187" spans="6:16">
      <c r="F4187" s="13"/>
      <c r="G4187" s="50"/>
      <c r="I4187" s="17"/>
      <c r="K4187" s="50"/>
      <c r="P4187" s="17"/>
    </row>
    <row r="4188" spans="6:16">
      <c r="F4188" s="13"/>
      <c r="G4188" s="50"/>
      <c r="I4188" s="17"/>
      <c r="K4188" s="50"/>
      <c r="P4188" s="17"/>
    </row>
    <row r="4189" spans="6:16">
      <c r="F4189" s="13"/>
      <c r="G4189" s="50"/>
      <c r="I4189" s="17"/>
      <c r="K4189" s="50"/>
      <c r="P4189" s="17"/>
    </row>
    <row r="4190" spans="6:16">
      <c r="F4190" s="13"/>
      <c r="G4190" s="50"/>
      <c r="I4190" s="17"/>
      <c r="K4190" s="50"/>
      <c r="P4190" s="17"/>
    </row>
    <row r="4191" spans="6:16">
      <c r="F4191" s="13"/>
      <c r="G4191" s="50"/>
      <c r="I4191" s="17"/>
      <c r="K4191" s="50"/>
      <c r="P4191" s="17"/>
    </row>
    <row r="4192" spans="6:16">
      <c r="F4192" s="13"/>
      <c r="G4192" s="50"/>
      <c r="I4192" s="17"/>
      <c r="K4192" s="50"/>
      <c r="P4192" s="17"/>
    </row>
    <row r="4193" spans="6:16">
      <c r="F4193" s="13"/>
      <c r="G4193" s="50"/>
      <c r="I4193" s="17"/>
      <c r="K4193" s="50"/>
      <c r="P4193" s="17"/>
    </row>
    <row r="4194" spans="6:16">
      <c r="F4194" s="13"/>
      <c r="G4194" s="50"/>
      <c r="I4194" s="17"/>
      <c r="K4194" s="50"/>
      <c r="P4194" s="17"/>
    </row>
    <row r="4195" spans="6:16">
      <c r="F4195" s="13"/>
      <c r="G4195" s="50"/>
      <c r="I4195" s="17"/>
      <c r="K4195" s="50"/>
      <c r="P4195" s="17"/>
    </row>
    <row r="4196" spans="6:16">
      <c r="F4196" s="13"/>
      <c r="G4196" s="50"/>
      <c r="I4196" s="17"/>
      <c r="K4196" s="50"/>
      <c r="P4196" s="17"/>
    </row>
    <row r="4197" spans="6:16">
      <c r="F4197" s="13"/>
      <c r="G4197" s="50"/>
      <c r="I4197" s="17"/>
      <c r="K4197" s="50"/>
      <c r="P4197" s="17"/>
    </row>
    <row r="4198" spans="6:16">
      <c r="F4198" s="13"/>
      <c r="G4198" s="50"/>
      <c r="I4198" s="17"/>
      <c r="K4198" s="50"/>
      <c r="P4198" s="17"/>
    </row>
    <row r="4199" spans="6:16">
      <c r="F4199" s="13"/>
      <c r="G4199" s="50"/>
      <c r="I4199" s="17"/>
      <c r="K4199" s="50"/>
      <c r="P4199" s="17"/>
    </row>
    <row r="4200" spans="6:16">
      <c r="F4200" s="13"/>
      <c r="G4200" s="50"/>
      <c r="I4200" s="17"/>
      <c r="K4200" s="50"/>
      <c r="P4200" s="17"/>
    </row>
    <row r="4201" spans="6:16">
      <c r="F4201" s="13"/>
      <c r="G4201" s="50"/>
      <c r="I4201" s="17"/>
      <c r="K4201" s="50"/>
      <c r="P4201" s="17"/>
    </row>
    <row r="4202" spans="6:16">
      <c r="F4202" s="13"/>
      <c r="G4202" s="50"/>
      <c r="I4202" s="17"/>
      <c r="K4202" s="50"/>
      <c r="P4202" s="17"/>
    </row>
    <row r="4203" spans="6:16">
      <c r="F4203" s="13"/>
      <c r="G4203" s="50"/>
      <c r="I4203" s="17"/>
      <c r="K4203" s="50"/>
      <c r="P4203" s="17"/>
    </row>
    <row r="4204" spans="6:16">
      <c r="F4204" s="13"/>
      <c r="G4204" s="50"/>
      <c r="I4204" s="17"/>
      <c r="K4204" s="50"/>
      <c r="P4204" s="17"/>
    </row>
    <row r="4205" spans="6:16">
      <c r="F4205" s="13"/>
      <c r="G4205" s="50"/>
      <c r="I4205" s="17"/>
      <c r="K4205" s="50"/>
      <c r="P4205" s="17"/>
    </row>
    <row r="4206" spans="6:16">
      <c r="F4206" s="13"/>
      <c r="G4206" s="50"/>
      <c r="I4206" s="17"/>
      <c r="K4206" s="50"/>
      <c r="P4206" s="17"/>
    </row>
    <row r="4207" spans="6:16">
      <c r="F4207" s="13"/>
      <c r="G4207" s="50"/>
      <c r="I4207" s="17"/>
      <c r="K4207" s="50"/>
      <c r="P4207" s="17"/>
    </row>
    <row r="4208" spans="6:16">
      <c r="F4208" s="13"/>
      <c r="G4208" s="50"/>
      <c r="I4208" s="17"/>
      <c r="K4208" s="50"/>
      <c r="P4208" s="17"/>
    </row>
    <row r="4209" spans="6:16">
      <c r="F4209" s="13"/>
      <c r="G4209" s="50"/>
      <c r="I4209" s="17"/>
      <c r="K4209" s="50"/>
      <c r="P4209" s="17"/>
    </row>
    <row r="4210" spans="6:16">
      <c r="F4210" s="13"/>
      <c r="G4210" s="50"/>
      <c r="I4210" s="17"/>
      <c r="K4210" s="50"/>
      <c r="P4210" s="17"/>
    </row>
    <row r="4211" spans="6:16">
      <c r="F4211" s="13"/>
      <c r="G4211" s="50"/>
      <c r="I4211" s="17"/>
      <c r="K4211" s="50"/>
      <c r="P4211" s="17"/>
    </row>
    <row r="4212" spans="6:16">
      <c r="F4212" s="13"/>
      <c r="G4212" s="50"/>
      <c r="I4212" s="17"/>
      <c r="K4212" s="50"/>
      <c r="P4212" s="17"/>
    </row>
    <row r="4213" spans="6:16">
      <c r="F4213" s="13"/>
      <c r="G4213" s="50"/>
      <c r="I4213" s="17"/>
      <c r="K4213" s="50"/>
      <c r="P4213" s="17"/>
    </row>
    <row r="4214" spans="6:16">
      <c r="F4214" s="13"/>
      <c r="G4214" s="50"/>
      <c r="I4214" s="17"/>
      <c r="K4214" s="50"/>
      <c r="P4214" s="17"/>
    </row>
    <row r="4215" spans="6:16">
      <c r="F4215" s="13"/>
      <c r="G4215" s="50"/>
      <c r="I4215" s="17"/>
      <c r="K4215" s="50"/>
      <c r="P4215" s="17"/>
    </row>
    <row r="4216" spans="6:16">
      <c r="F4216" s="13"/>
      <c r="G4216" s="50"/>
      <c r="I4216" s="17"/>
      <c r="K4216" s="50"/>
      <c r="P4216" s="17"/>
    </row>
    <row r="4217" spans="6:16">
      <c r="F4217" s="13"/>
      <c r="G4217" s="50"/>
      <c r="I4217" s="17"/>
      <c r="K4217" s="50"/>
      <c r="P4217" s="17"/>
    </row>
    <row r="4218" spans="6:16">
      <c r="F4218" s="13"/>
      <c r="G4218" s="50"/>
      <c r="I4218" s="17"/>
      <c r="K4218" s="50"/>
      <c r="P4218" s="17"/>
    </row>
    <row r="4219" spans="6:16">
      <c r="F4219" s="13"/>
      <c r="G4219" s="50"/>
      <c r="I4219" s="17"/>
      <c r="K4219" s="50"/>
      <c r="P4219" s="17"/>
    </row>
    <row r="4220" spans="6:16">
      <c r="F4220" s="13"/>
      <c r="G4220" s="50"/>
      <c r="I4220" s="17"/>
      <c r="K4220" s="50"/>
      <c r="P4220" s="17"/>
    </row>
    <row r="4221" spans="6:16">
      <c r="F4221" s="13"/>
      <c r="G4221" s="50"/>
      <c r="I4221" s="17"/>
      <c r="K4221" s="50"/>
      <c r="P4221" s="17"/>
    </row>
    <row r="4222" spans="6:16">
      <c r="F4222" s="13"/>
      <c r="G4222" s="50"/>
      <c r="I4222" s="17"/>
      <c r="K4222" s="50"/>
      <c r="P4222" s="17"/>
    </row>
    <row r="4223" spans="6:16">
      <c r="F4223" s="13"/>
      <c r="G4223" s="50"/>
      <c r="I4223" s="17"/>
      <c r="K4223" s="50"/>
      <c r="P4223" s="17"/>
    </row>
    <row r="4224" spans="6:16">
      <c r="F4224" s="13"/>
      <c r="G4224" s="50"/>
      <c r="I4224" s="17"/>
      <c r="K4224" s="50"/>
      <c r="P4224" s="17"/>
    </row>
    <row r="4225" spans="6:16">
      <c r="F4225" s="13"/>
      <c r="G4225" s="50"/>
      <c r="I4225" s="17"/>
      <c r="K4225" s="50"/>
      <c r="P4225" s="17"/>
    </row>
    <row r="4226" spans="6:16">
      <c r="F4226" s="13"/>
      <c r="G4226" s="50"/>
      <c r="I4226" s="17"/>
      <c r="K4226" s="50"/>
      <c r="P4226" s="17"/>
    </row>
    <row r="4227" spans="6:16">
      <c r="F4227" s="13"/>
      <c r="G4227" s="50"/>
      <c r="I4227" s="17"/>
      <c r="K4227" s="50"/>
      <c r="P4227" s="17"/>
    </row>
    <row r="4228" spans="6:16">
      <c r="F4228" s="13"/>
      <c r="G4228" s="50"/>
      <c r="I4228" s="17"/>
      <c r="K4228" s="50"/>
      <c r="P4228" s="17"/>
    </row>
    <row r="4229" spans="6:16">
      <c r="F4229" s="13"/>
      <c r="G4229" s="50"/>
      <c r="I4229" s="17"/>
      <c r="K4229" s="50"/>
      <c r="P4229" s="17"/>
    </row>
    <row r="4230" spans="6:16">
      <c r="F4230" s="13"/>
      <c r="G4230" s="50"/>
      <c r="I4230" s="17"/>
      <c r="K4230" s="50"/>
      <c r="P4230" s="17"/>
    </row>
    <row r="4231" spans="6:16">
      <c r="F4231" s="13"/>
      <c r="G4231" s="50"/>
      <c r="I4231" s="17"/>
      <c r="K4231" s="50"/>
      <c r="P4231" s="17"/>
    </row>
    <row r="4232" spans="6:16">
      <c r="F4232" s="13"/>
      <c r="G4232" s="50"/>
      <c r="I4232" s="17"/>
      <c r="K4232" s="50"/>
      <c r="P4232" s="17"/>
    </row>
    <row r="4233" spans="6:16">
      <c r="F4233" s="13"/>
      <c r="G4233" s="50"/>
      <c r="I4233" s="17"/>
      <c r="K4233" s="50"/>
      <c r="P4233" s="17"/>
    </row>
    <row r="4234" spans="6:16">
      <c r="F4234" s="13"/>
      <c r="G4234" s="50"/>
      <c r="I4234" s="17"/>
      <c r="K4234" s="50"/>
      <c r="P4234" s="17"/>
    </row>
    <row r="4235" spans="6:16">
      <c r="F4235" s="13"/>
      <c r="G4235" s="50"/>
      <c r="I4235" s="17"/>
      <c r="K4235" s="50"/>
      <c r="P4235" s="17"/>
    </row>
    <row r="4236" spans="6:16">
      <c r="F4236" s="13"/>
      <c r="G4236" s="50"/>
      <c r="I4236" s="17"/>
      <c r="K4236" s="50"/>
      <c r="P4236" s="17"/>
    </row>
    <row r="4237" spans="6:16">
      <c r="F4237" s="13"/>
      <c r="G4237" s="50"/>
      <c r="I4237" s="17"/>
      <c r="K4237" s="50"/>
      <c r="P4237" s="17"/>
    </row>
    <row r="4238" spans="6:16">
      <c r="F4238" s="13"/>
      <c r="G4238" s="50"/>
      <c r="I4238" s="17"/>
      <c r="K4238" s="50"/>
      <c r="P4238" s="17"/>
    </row>
    <row r="4239" spans="6:16">
      <c r="F4239" s="13"/>
      <c r="G4239" s="50"/>
      <c r="I4239" s="17"/>
      <c r="K4239" s="50"/>
      <c r="P4239" s="17"/>
    </row>
    <row r="4240" spans="6:16">
      <c r="F4240" s="13"/>
      <c r="G4240" s="50"/>
      <c r="I4240" s="17"/>
      <c r="K4240" s="50"/>
      <c r="P4240" s="17"/>
    </row>
    <row r="4241" spans="6:16">
      <c r="F4241" s="13"/>
      <c r="G4241" s="50"/>
      <c r="I4241" s="17"/>
      <c r="K4241" s="50"/>
      <c r="P4241" s="17"/>
    </row>
    <row r="4242" spans="6:16">
      <c r="F4242" s="13"/>
      <c r="G4242" s="50"/>
      <c r="I4242" s="17"/>
      <c r="K4242" s="50"/>
      <c r="P4242" s="17"/>
    </row>
    <row r="4243" spans="6:16">
      <c r="F4243" s="13"/>
      <c r="G4243" s="50"/>
      <c r="I4243" s="17"/>
      <c r="K4243" s="50"/>
      <c r="P4243" s="17"/>
    </row>
    <row r="4244" spans="6:16">
      <c r="F4244" s="13"/>
      <c r="G4244" s="50"/>
      <c r="I4244" s="17"/>
      <c r="K4244" s="50"/>
      <c r="P4244" s="17"/>
    </row>
    <row r="4245" spans="6:16">
      <c r="F4245" s="13"/>
      <c r="G4245" s="50"/>
      <c r="I4245" s="17"/>
      <c r="K4245" s="50"/>
      <c r="P4245" s="17"/>
    </row>
    <row r="4246" spans="6:16">
      <c r="F4246" s="13"/>
      <c r="G4246" s="50"/>
      <c r="I4246" s="17"/>
      <c r="K4246" s="50"/>
      <c r="P4246" s="17"/>
    </row>
    <row r="4247" spans="6:16">
      <c r="F4247" s="13"/>
      <c r="G4247" s="50"/>
      <c r="I4247" s="17"/>
      <c r="K4247" s="50"/>
      <c r="P4247" s="17"/>
    </row>
    <row r="4248" spans="6:16">
      <c r="F4248" s="13"/>
      <c r="G4248" s="50"/>
      <c r="I4248" s="17"/>
      <c r="K4248" s="50"/>
      <c r="P4248" s="17"/>
    </row>
    <row r="4249" spans="6:16">
      <c r="F4249" s="13"/>
      <c r="G4249" s="50"/>
      <c r="I4249" s="17"/>
      <c r="K4249" s="50"/>
      <c r="P4249" s="17"/>
    </row>
    <row r="4250" spans="6:16">
      <c r="F4250" s="13"/>
      <c r="G4250" s="50"/>
      <c r="I4250" s="17"/>
      <c r="K4250" s="50"/>
      <c r="P4250" s="17"/>
    </row>
    <row r="4251" spans="6:16">
      <c r="F4251" s="13"/>
      <c r="G4251" s="50"/>
      <c r="I4251" s="17"/>
      <c r="K4251" s="50"/>
      <c r="P4251" s="17"/>
    </row>
    <row r="4252" spans="6:16">
      <c r="F4252" s="13"/>
      <c r="G4252" s="50"/>
      <c r="I4252" s="17"/>
      <c r="K4252" s="50"/>
      <c r="P4252" s="17"/>
    </row>
    <row r="4253" spans="6:16">
      <c r="F4253" s="13"/>
      <c r="G4253" s="50"/>
      <c r="I4253" s="17"/>
      <c r="K4253" s="50"/>
      <c r="P4253" s="17"/>
    </row>
    <row r="4254" spans="6:16">
      <c r="F4254" s="13"/>
      <c r="G4254" s="50"/>
      <c r="I4254" s="17"/>
      <c r="K4254" s="50"/>
      <c r="P4254" s="17"/>
    </row>
    <row r="4255" spans="6:16">
      <c r="F4255" s="13"/>
      <c r="G4255" s="50"/>
      <c r="I4255" s="17"/>
      <c r="K4255" s="50"/>
      <c r="P4255" s="17"/>
    </row>
    <row r="4256" spans="6:16">
      <c r="F4256" s="13"/>
      <c r="G4256" s="50"/>
      <c r="I4256" s="17"/>
      <c r="K4256" s="50"/>
      <c r="P4256" s="17"/>
    </row>
    <row r="4257" spans="6:16">
      <c r="F4257" s="13"/>
      <c r="G4257" s="50"/>
      <c r="I4257" s="17"/>
      <c r="K4257" s="50"/>
      <c r="P4257" s="17"/>
    </row>
    <row r="4258" spans="6:16">
      <c r="F4258" s="13"/>
      <c r="G4258" s="50"/>
      <c r="I4258" s="17"/>
      <c r="K4258" s="50"/>
      <c r="P4258" s="17"/>
    </row>
    <row r="4259" spans="6:16">
      <c r="F4259" s="13"/>
      <c r="G4259" s="50"/>
      <c r="I4259" s="17"/>
      <c r="K4259" s="50"/>
      <c r="P4259" s="17"/>
    </row>
    <row r="4260" spans="6:16">
      <c r="F4260" s="13"/>
      <c r="G4260" s="50"/>
      <c r="I4260" s="17"/>
      <c r="K4260" s="50"/>
      <c r="P4260" s="17"/>
    </row>
    <row r="4261" spans="6:16">
      <c r="F4261" s="13"/>
      <c r="G4261" s="50"/>
      <c r="I4261" s="17"/>
      <c r="K4261" s="50"/>
      <c r="P4261" s="17"/>
    </row>
    <row r="4262" spans="6:16">
      <c r="F4262" s="13"/>
      <c r="G4262" s="50"/>
      <c r="I4262" s="17"/>
      <c r="K4262" s="50"/>
      <c r="P4262" s="17"/>
    </row>
    <row r="4263" spans="6:16">
      <c r="F4263" s="13"/>
      <c r="G4263" s="50"/>
      <c r="I4263" s="17"/>
      <c r="K4263" s="50"/>
      <c r="P4263" s="17"/>
    </row>
    <row r="4264" spans="6:16">
      <c r="F4264" s="13"/>
      <c r="G4264" s="50"/>
      <c r="I4264" s="17"/>
      <c r="K4264" s="50"/>
      <c r="P4264" s="17"/>
    </row>
    <row r="4265" spans="6:16">
      <c r="F4265" s="13"/>
      <c r="G4265" s="50"/>
      <c r="I4265" s="17"/>
      <c r="K4265" s="50"/>
      <c r="P4265" s="17"/>
    </row>
    <row r="4266" spans="6:16">
      <c r="F4266" s="13"/>
      <c r="G4266" s="50"/>
      <c r="I4266" s="17"/>
      <c r="K4266" s="50"/>
      <c r="P4266" s="17"/>
    </row>
    <row r="4267" spans="6:16">
      <c r="F4267" s="13"/>
      <c r="G4267" s="50"/>
      <c r="I4267" s="17"/>
      <c r="K4267" s="50"/>
      <c r="P4267" s="17"/>
    </row>
    <row r="4268" spans="6:16">
      <c r="F4268" s="13"/>
      <c r="G4268" s="50"/>
      <c r="I4268" s="17"/>
      <c r="K4268" s="50"/>
      <c r="P4268" s="17"/>
    </row>
    <row r="4269" spans="6:16">
      <c r="F4269" s="13"/>
      <c r="G4269" s="50"/>
      <c r="I4269" s="17"/>
      <c r="K4269" s="50"/>
      <c r="P4269" s="17"/>
    </row>
    <row r="4270" spans="6:16">
      <c r="F4270" s="13"/>
      <c r="G4270" s="50"/>
      <c r="I4270" s="17"/>
      <c r="K4270" s="50"/>
      <c r="P4270" s="17"/>
    </row>
    <row r="4271" spans="6:16">
      <c r="F4271" s="13"/>
      <c r="G4271" s="50"/>
      <c r="I4271" s="17"/>
      <c r="K4271" s="50"/>
      <c r="P4271" s="17"/>
    </row>
    <row r="4272" spans="6:16">
      <c r="F4272" s="13"/>
      <c r="G4272" s="50"/>
      <c r="I4272" s="17"/>
      <c r="K4272" s="50"/>
      <c r="P4272" s="17"/>
    </row>
    <row r="4273" spans="6:16">
      <c r="F4273" s="13"/>
      <c r="G4273" s="50"/>
      <c r="I4273" s="17"/>
      <c r="K4273" s="50"/>
      <c r="P4273" s="17"/>
    </row>
    <row r="4274" spans="6:16">
      <c r="F4274" s="13"/>
      <c r="G4274" s="50"/>
      <c r="I4274" s="17"/>
      <c r="K4274" s="50"/>
      <c r="P4274" s="17"/>
    </row>
    <row r="4275" spans="6:16">
      <c r="F4275" s="13"/>
      <c r="G4275" s="50"/>
      <c r="I4275" s="17"/>
      <c r="K4275" s="50"/>
      <c r="P4275" s="17"/>
    </row>
    <row r="4276" spans="6:16">
      <c r="F4276" s="13"/>
      <c r="G4276" s="50"/>
      <c r="I4276" s="17"/>
      <c r="K4276" s="50"/>
      <c r="P4276" s="17"/>
    </row>
    <row r="4277" spans="6:16">
      <c r="F4277" s="13"/>
      <c r="G4277" s="50"/>
      <c r="I4277" s="17"/>
      <c r="K4277" s="50"/>
      <c r="P4277" s="17"/>
    </row>
    <row r="4278" spans="6:16">
      <c r="F4278" s="13"/>
      <c r="G4278" s="50"/>
      <c r="I4278" s="17"/>
      <c r="K4278" s="50"/>
      <c r="P4278" s="17"/>
    </row>
    <row r="4279" spans="6:16">
      <c r="F4279" s="13"/>
      <c r="G4279" s="50"/>
      <c r="I4279" s="17"/>
      <c r="K4279" s="50"/>
      <c r="P4279" s="17"/>
    </row>
    <row r="4280" spans="6:16">
      <c r="F4280" s="13"/>
      <c r="G4280" s="50"/>
      <c r="I4280" s="17"/>
      <c r="K4280" s="50"/>
      <c r="P4280" s="17"/>
    </row>
    <row r="4281" spans="6:16">
      <c r="F4281" s="13"/>
      <c r="G4281" s="50"/>
      <c r="I4281" s="17"/>
      <c r="K4281" s="50"/>
      <c r="P4281" s="17"/>
    </row>
    <row r="4282" spans="6:16">
      <c r="F4282" s="13"/>
      <c r="G4282" s="50"/>
      <c r="I4282" s="17"/>
      <c r="K4282" s="50"/>
      <c r="P4282" s="17"/>
    </row>
    <row r="4283" spans="6:16">
      <c r="F4283" s="13"/>
      <c r="G4283" s="50"/>
      <c r="I4283" s="17"/>
      <c r="K4283" s="50"/>
      <c r="P4283" s="17"/>
    </row>
    <row r="4284" spans="6:16">
      <c r="F4284" s="13"/>
      <c r="G4284" s="50"/>
      <c r="I4284" s="17"/>
      <c r="K4284" s="50"/>
      <c r="P4284" s="17"/>
    </row>
    <row r="4285" spans="6:16">
      <c r="F4285" s="13"/>
      <c r="G4285" s="50"/>
      <c r="I4285" s="17"/>
      <c r="K4285" s="50"/>
      <c r="P4285" s="17"/>
    </row>
    <row r="4286" spans="6:16">
      <c r="F4286" s="13"/>
      <c r="G4286" s="50"/>
      <c r="I4286" s="17"/>
      <c r="K4286" s="50"/>
      <c r="P4286" s="17"/>
    </row>
    <row r="4287" spans="6:16">
      <c r="F4287" s="13"/>
      <c r="G4287" s="50"/>
      <c r="I4287" s="17"/>
      <c r="K4287" s="50"/>
      <c r="P4287" s="17"/>
    </row>
    <row r="4288" spans="6:16">
      <c r="F4288" s="13"/>
      <c r="G4288" s="50"/>
      <c r="I4288" s="17"/>
      <c r="K4288" s="50"/>
      <c r="P4288" s="17"/>
    </row>
    <row r="4289" spans="6:16">
      <c r="F4289" s="13"/>
      <c r="G4289" s="50"/>
      <c r="I4289" s="17"/>
      <c r="K4289" s="50"/>
      <c r="P4289" s="17"/>
    </row>
    <row r="4290" spans="6:16">
      <c r="F4290" s="13"/>
      <c r="G4290" s="50"/>
      <c r="I4290" s="17"/>
      <c r="K4290" s="50"/>
      <c r="P4290" s="17"/>
    </row>
    <row r="4291" spans="6:16">
      <c r="F4291" s="13"/>
      <c r="G4291" s="50"/>
      <c r="I4291" s="17"/>
      <c r="K4291" s="50"/>
      <c r="P4291" s="17"/>
    </row>
    <row r="4292" spans="6:16">
      <c r="F4292" s="13"/>
      <c r="G4292" s="50"/>
      <c r="I4292" s="17"/>
      <c r="K4292" s="50"/>
      <c r="P4292" s="17"/>
    </row>
    <row r="4293" spans="6:16">
      <c r="F4293" s="13"/>
      <c r="G4293" s="50"/>
      <c r="I4293" s="17"/>
      <c r="K4293" s="50"/>
      <c r="P4293" s="17"/>
    </row>
    <row r="4294" spans="6:16">
      <c r="F4294" s="13"/>
      <c r="G4294" s="50"/>
      <c r="I4294" s="17"/>
      <c r="K4294" s="50"/>
      <c r="P4294" s="17"/>
    </row>
    <row r="4295" spans="6:16">
      <c r="F4295" s="13"/>
      <c r="G4295" s="50"/>
      <c r="I4295" s="17"/>
      <c r="K4295" s="50"/>
      <c r="P4295" s="17"/>
    </row>
    <row r="4296" spans="6:16">
      <c r="F4296" s="13"/>
      <c r="G4296" s="50"/>
      <c r="I4296" s="17"/>
      <c r="K4296" s="50"/>
      <c r="P4296" s="17"/>
    </row>
    <row r="4297" spans="6:16">
      <c r="F4297" s="13"/>
      <c r="G4297" s="50"/>
      <c r="I4297" s="17"/>
      <c r="K4297" s="50"/>
      <c r="P4297" s="17"/>
    </row>
    <row r="4298" spans="6:16">
      <c r="F4298" s="13"/>
      <c r="G4298" s="50"/>
      <c r="I4298" s="17"/>
      <c r="K4298" s="50"/>
      <c r="P4298" s="17"/>
    </row>
    <row r="4299" spans="6:16">
      <c r="F4299" s="13"/>
      <c r="G4299" s="50"/>
      <c r="I4299" s="17"/>
      <c r="K4299" s="50"/>
      <c r="P4299" s="17"/>
    </row>
    <row r="4300" spans="6:16">
      <c r="F4300" s="13"/>
      <c r="G4300" s="50"/>
      <c r="I4300" s="17"/>
      <c r="K4300" s="50"/>
      <c r="P4300" s="17"/>
    </row>
    <row r="4301" spans="6:16">
      <c r="F4301" s="13"/>
      <c r="G4301" s="50"/>
      <c r="I4301" s="17"/>
      <c r="K4301" s="50"/>
      <c r="P4301" s="17"/>
    </row>
    <row r="4302" spans="6:16">
      <c r="F4302" s="13"/>
      <c r="G4302" s="50"/>
      <c r="I4302" s="17"/>
      <c r="K4302" s="50"/>
      <c r="P4302" s="17"/>
    </row>
    <row r="4303" spans="6:16">
      <c r="F4303" s="13"/>
      <c r="G4303" s="50"/>
      <c r="I4303" s="17"/>
      <c r="K4303" s="50"/>
      <c r="P4303" s="17"/>
    </row>
    <row r="4304" spans="6:16">
      <c r="F4304" s="13"/>
      <c r="G4304" s="50"/>
      <c r="I4304" s="17"/>
      <c r="K4304" s="50"/>
      <c r="P4304" s="17"/>
    </row>
    <row r="4305" spans="6:16">
      <c r="F4305" s="13"/>
      <c r="G4305" s="50"/>
      <c r="I4305" s="17"/>
      <c r="K4305" s="50"/>
      <c r="P4305" s="17"/>
    </row>
    <row r="4306" spans="6:16">
      <c r="F4306" s="13"/>
      <c r="G4306" s="50"/>
      <c r="I4306" s="17"/>
      <c r="K4306" s="50"/>
      <c r="P4306" s="17"/>
    </row>
    <row r="4307" spans="6:16">
      <c r="F4307" s="13"/>
      <c r="G4307" s="50"/>
      <c r="I4307" s="17"/>
      <c r="K4307" s="50"/>
      <c r="P4307" s="17"/>
    </row>
    <row r="4308" spans="6:16">
      <c r="F4308" s="13"/>
      <c r="G4308" s="50"/>
      <c r="I4308" s="17"/>
      <c r="K4308" s="50"/>
      <c r="P4308" s="17"/>
    </row>
    <row r="4309" spans="6:16">
      <c r="F4309" s="13"/>
      <c r="G4309" s="50"/>
      <c r="I4309" s="17"/>
      <c r="K4309" s="50"/>
      <c r="P4309" s="17"/>
    </row>
    <row r="4310" spans="6:16">
      <c r="F4310" s="13"/>
      <c r="G4310" s="50"/>
      <c r="I4310" s="17"/>
      <c r="K4310" s="50"/>
      <c r="P4310" s="17"/>
    </row>
    <row r="4311" spans="6:16">
      <c r="F4311" s="13"/>
      <c r="G4311" s="50"/>
      <c r="I4311" s="17"/>
      <c r="K4311" s="50"/>
      <c r="P4311" s="17"/>
    </row>
    <row r="4312" spans="6:16">
      <c r="F4312" s="13"/>
      <c r="G4312" s="50"/>
      <c r="I4312" s="17"/>
      <c r="K4312" s="50"/>
      <c r="P4312" s="17"/>
    </row>
    <row r="4313" spans="6:16">
      <c r="F4313" s="13"/>
      <c r="G4313" s="50"/>
      <c r="I4313" s="17"/>
      <c r="K4313" s="50"/>
      <c r="P4313" s="17"/>
    </row>
    <row r="4314" spans="6:16">
      <c r="F4314" s="13"/>
      <c r="G4314" s="50"/>
      <c r="I4314" s="17"/>
      <c r="K4314" s="50"/>
      <c r="P4314" s="17"/>
    </row>
    <row r="4315" spans="6:16">
      <c r="F4315" s="13"/>
      <c r="G4315" s="50"/>
      <c r="I4315" s="17"/>
      <c r="K4315" s="50"/>
      <c r="P4315" s="17"/>
    </row>
    <row r="4316" spans="6:16">
      <c r="F4316" s="13"/>
      <c r="G4316" s="50"/>
      <c r="I4316" s="17"/>
      <c r="K4316" s="50"/>
      <c r="P4316" s="17"/>
    </row>
    <row r="4317" spans="6:16">
      <c r="F4317" s="13"/>
      <c r="G4317" s="50"/>
      <c r="I4317" s="17"/>
      <c r="K4317" s="50"/>
      <c r="P4317" s="17"/>
    </row>
    <row r="4318" spans="6:16">
      <c r="F4318" s="13"/>
      <c r="G4318" s="50"/>
      <c r="I4318" s="17"/>
      <c r="K4318" s="50"/>
      <c r="P4318" s="17"/>
    </row>
    <row r="4319" spans="6:16">
      <c r="F4319" s="13"/>
      <c r="G4319" s="50"/>
      <c r="I4319" s="17"/>
      <c r="K4319" s="50"/>
      <c r="P4319" s="17"/>
    </row>
    <row r="4320" spans="6:16">
      <c r="F4320" s="13"/>
      <c r="G4320" s="50"/>
      <c r="I4320" s="17"/>
      <c r="K4320" s="50"/>
      <c r="P4320" s="17"/>
    </row>
    <row r="4321" spans="6:16">
      <c r="F4321" s="13"/>
      <c r="G4321" s="50"/>
      <c r="I4321" s="17"/>
      <c r="K4321" s="50"/>
      <c r="P4321" s="17"/>
    </row>
    <row r="4322" spans="6:16">
      <c r="F4322" s="13"/>
      <c r="G4322" s="50"/>
      <c r="I4322" s="17"/>
      <c r="K4322" s="50"/>
      <c r="P4322" s="17"/>
    </row>
    <row r="4323" spans="6:16">
      <c r="F4323" s="13"/>
      <c r="G4323" s="50"/>
      <c r="I4323" s="17"/>
      <c r="K4323" s="50"/>
      <c r="P4323" s="17"/>
    </row>
    <row r="4324" spans="6:16">
      <c r="F4324" s="13"/>
      <c r="G4324" s="50"/>
      <c r="I4324" s="17"/>
      <c r="K4324" s="50"/>
      <c r="P4324" s="17"/>
    </row>
    <row r="4325" spans="6:16">
      <c r="F4325" s="13"/>
      <c r="G4325" s="50"/>
      <c r="I4325" s="17"/>
      <c r="K4325" s="50"/>
      <c r="P4325" s="17"/>
    </row>
    <row r="4326" spans="6:16">
      <c r="F4326" s="13"/>
      <c r="G4326" s="50"/>
      <c r="I4326" s="17"/>
      <c r="K4326" s="50"/>
      <c r="P4326" s="17"/>
    </row>
    <row r="4327" spans="6:16">
      <c r="F4327" s="13"/>
      <c r="G4327" s="50"/>
      <c r="I4327" s="17"/>
      <c r="K4327" s="50"/>
      <c r="P4327" s="17"/>
    </row>
    <row r="4328" spans="6:16">
      <c r="F4328" s="13"/>
      <c r="G4328" s="50"/>
      <c r="I4328" s="17"/>
      <c r="K4328" s="50"/>
      <c r="P4328" s="17"/>
    </row>
    <row r="4329" spans="6:16">
      <c r="F4329" s="13"/>
      <c r="G4329" s="50"/>
      <c r="I4329" s="17"/>
      <c r="K4329" s="50"/>
      <c r="P4329" s="17"/>
    </row>
    <row r="4330" spans="6:16">
      <c r="F4330" s="13"/>
      <c r="G4330" s="50"/>
      <c r="I4330" s="17"/>
      <c r="K4330" s="50"/>
      <c r="P4330" s="17"/>
    </row>
    <row r="4331" spans="6:16">
      <c r="F4331" s="13"/>
      <c r="G4331" s="50"/>
      <c r="I4331" s="17"/>
      <c r="K4331" s="50"/>
      <c r="P4331" s="17"/>
    </row>
    <row r="4332" spans="6:16">
      <c r="F4332" s="13"/>
      <c r="G4332" s="50"/>
      <c r="I4332" s="17"/>
      <c r="K4332" s="50"/>
      <c r="P4332" s="17"/>
    </row>
    <row r="4333" spans="6:16">
      <c r="F4333" s="13"/>
      <c r="G4333" s="50"/>
      <c r="I4333" s="17"/>
      <c r="K4333" s="50"/>
      <c r="P4333" s="17"/>
    </row>
    <row r="4334" spans="6:16">
      <c r="F4334" s="13"/>
      <c r="G4334" s="50"/>
      <c r="I4334" s="17"/>
      <c r="K4334" s="50"/>
      <c r="P4334" s="17"/>
    </row>
    <row r="4335" spans="6:16">
      <c r="F4335" s="13"/>
      <c r="G4335" s="50"/>
      <c r="I4335" s="17"/>
      <c r="K4335" s="50"/>
      <c r="P4335" s="17"/>
    </row>
    <row r="4336" spans="6:16">
      <c r="F4336" s="13"/>
      <c r="G4336" s="50"/>
      <c r="I4336" s="17"/>
      <c r="K4336" s="50"/>
      <c r="P4336" s="17"/>
    </row>
    <row r="4337" spans="6:16">
      <c r="F4337" s="13"/>
      <c r="G4337" s="50"/>
      <c r="I4337" s="17"/>
      <c r="K4337" s="50"/>
      <c r="P4337" s="17"/>
    </row>
    <row r="4338" spans="6:16">
      <c r="F4338" s="13"/>
      <c r="G4338" s="50"/>
      <c r="I4338" s="17"/>
      <c r="K4338" s="50"/>
      <c r="P4338" s="17"/>
    </row>
    <row r="4339" spans="6:16">
      <c r="F4339" s="13"/>
      <c r="G4339" s="50"/>
      <c r="I4339" s="17"/>
      <c r="K4339" s="50"/>
      <c r="P4339" s="17"/>
    </row>
    <row r="4340" spans="6:16">
      <c r="F4340" s="13"/>
      <c r="G4340" s="50"/>
      <c r="I4340" s="17"/>
      <c r="K4340" s="50"/>
      <c r="P4340" s="17"/>
    </row>
    <row r="4341" spans="6:16">
      <c r="F4341" s="13"/>
      <c r="G4341" s="50"/>
      <c r="I4341" s="17"/>
      <c r="K4341" s="50"/>
      <c r="P4341" s="17"/>
    </row>
    <row r="4342" spans="6:16">
      <c r="F4342" s="13"/>
      <c r="G4342" s="50"/>
      <c r="I4342" s="17"/>
      <c r="K4342" s="50"/>
      <c r="P4342" s="17"/>
    </row>
    <row r="4343" spans="6:16">
      <c r="F4343" s="13"/>
      <c r="G4343" s="50"/>
      <c r="I4343" s="17"/>
      <c r="K4343" s="50"/>
      <c r="P4343" s="17"/>
    </row>
    <row r="4344" spans="6:16">
      <c r="F4344" s="13"/>
      <c r="G4344" s="50"/>
      <c r="I4344" s="17"/>
      <c r="K4344" s="50"/>
      <c r="P4344" s="17"/>
    </row>
    <row r="4345" spans="6:16">
      <c r="F4345" s="13"/>
      <c r="G4345" s="50"/>
      <c r="I4345" s="17"/>
      <c r="K4345" s="50"/>
      <c r="P4345" s="17"/>
    </row>
    <row r="4346" spans="6:16">
      <c r="F4346" s="13"/>
      <c r="G4346" s="50"/>
      <c r="I4346" s="17"/>
      <c r="K4346" s="50"/>
      <c r="P4346" s="17"/>
    </row>
    <row r="4347" spans="6:16">
      <c r="F4347" s="13"/>
      <c r="G4347" s="50"/>
      <c r="I4347" s="17"/>
      <c r="K4347" s="50"/>
      <c r="P4347" s="17"/>
    </row>
    <row r="4348" spans="6:16">
      <c r="F4348" s="13"/>
      <c r="G4348" s="50"/>
      <c r="I4348" s="17"/>
      <c r="K4348" s="50"/>
      <c r="P4348" s="17"/>
    </row>
    <row r="4349" spans="6:16">
      <c r="F4349" s="13"/>
      <c r="G4349" s="50"/>
      <c r="I4349" s="17"/>
      <c r="K4349" s="50"/>
      <c r="P4349" s="17"/>
    </row>
    <row r="4350" spans="6:16">
      <c r="F4350" s="13"/>
      <c r="G4350" s="50"/>
      <c r="I4350" s="17"/>
      <c r="K4350" s="50"/>
      <c r="P4350" s="17"/>
    </row>
    <row r="4351" spans="6:16">
      <c r="F4351" s="13"/>
      <c r="G4351" s="50"/>
      <c r="I4351" s="17"/>
      <c r="K4351" s="50"/>
      <c r="P4351" s="17"/>
    </row>
    <row r="4352" spans="6:16">
      <c r="F4352" s="13"/>
      <c r="G4352" s="50"/>
      <c r="I4352" s="17"/>
      <c r="K4352" s="50"/>
      <c r="P4352" s="17"/>
    </row>
    <row r="4353" spans="6:16">
      <c r="F4353" s="13"/>
      <c r="G4353" s="50"/>
      <c r="I4353" s="17"/>
      <c r="K4353" s="50"/>
      <c r="P4353" s="17"/>
    </row>
    <row r="4354" spans="6:16">
      <c r="F4354" s="13"/>
      <c r="G4354" s="50"/>
      <c r="I4354" s="17"/>
      <c r="K4354" s="50"/>
      <c r="P4354" s="17"/>
    </row>
    <row r="4355" spans="6:16">
      <c r="F4355" s="13"/>
      <c r="G4355" s="50"/>
      <c r="I4355" s="17"/>
      <c r="K4355" s="50"/>
      <c r="P4355" s="17"/>
    </row>
    <row r="4356" spans="6:16">
      <c r="F4356" s="13"/>
      <c r="G4356" s="50"/>
      <c r="I4356" s="17"/>
      <c r="K4356" s="50"/>
      <c r="P4356" s="17"/>
    </row>
    <row r="4357" spans="6:16">
      <c r="F4357" s="13"/>
      <c r="G4357" s="50"/>
      <c r="I4357" s="17"/>
      <c r="K4357" s="50"/>
      <c r="P4357" s="17"/>
    </row>
    <row r="4358" spans="6:16">
      <c r="F4358" s="13"/>
      <c r="G4358" s="50"/>
      <c r="I4358" s="17"/>
      <c r="K4358" s="50"/>
      <c r="P4358" s="17"/>
    </row>
    <row r="4359" spans="6:16">
      <c r="F4359" s="13"/>
      <c r="G4359" s="50"/>
      <c r="I4359" s="17"/>
      <c r="K4359" s="50"/>
      <c r="P4359" s="17"/>
    </row>
    <row r="4360" spans="6:16">
      <c r="F4360" s="13"/>
      <c r="G4360" s="50"/>
      <c r="I4360" s="17"/>
      <c r="K4360" s="50"/>
      <c r="P4360" s="17"/>
    </row>
    <row r="4361" spans="6:16">
      <c r="F4361" s="13"/>
      <c r="G4361" s="50"/>
      <c r="I4361" s="17"/>
      <c r="K4361" s="50"/>
      <c r="P4361" s="17"/>
    </row>
    <row r="4362" spans="6:16">
      <c r="F4362" s="13"/>
      <c r="G4362" s="50"/>
      <c r="I4362" s="17"/>
      <c r="K4362" s="50"/>
      <c r="P4362" s="17"/>
    </row>
    <row r="4363" spans="6:16">
      <c r="F4363" s="13"/>
      <c r="G4363" s="50"/>
      <c r="I4363" s="17"/>
      <c r="K4363" s="50"/>
      <c r="P4363" s="17"/>
    </row>
    <row r="4364" spans="6:16">
      <c r="F4364" s="13"/>
      <c r="G4364" s="50"/>
      <c r="I4364" s="17"/>
      <c r="K4364" s="50"/>
      <c r="P4364" s="17"/>
    </row>
    <row r="4365" spans="6:16">
      <c r="F4365" s="13"/>
      <c r="G4365" s="50"/>
      <c r="I4365" s="17"/>
      <c r="K4365" s="50"/>
      <c r="P4365" s="17"/>
    </row>
    <row r="4366" spans="6:16">
      <c r="F4366" s="13"/>
      <c r="G4366" s="50"/>
      <c r="I4366" s="17"/>
      <c r="K4366" s="50"/>
      <c r="P4366" s="17"/>
    </row>
    <row r="4367" spans="6:16">
      <c r="F4367" s="13"/>
      <c r="G4367" s="50"/>
      <c r="I4367" s="17"/>
      <c r="K4367" s="50"/>
      <c r="P4367" s="17"/>
    </row>
    <row r="4368" spans="6:16">
      <c r="F4368" s="13"/>
      <c r="G4368" s="50"/>
      <c r="I4368" s="17"/>
      <c r="K4368" s="50"/>
      <c r="P4368" s="17"/>
    </row>
    <row r="4369" spans="6:16">
      <c r="F4369" s="13"/>
      <c r="G4369" s="50"/>
      <c r="I4369" s="17"/>
      <c r="K4369" s="50"/>
      <c r="P4369" s="17"/>
    </row>
    <row r="4370" spans="6:16">
      <c r="F4370" s="13"/>
      <c r="G4370" s="50"/>
      <c r="I4370" s="17"/>
      <c r="K4370" s="50"/>
      <c r="P4370" s="17"/>
    </row>
    <row r="4371" spans="6:16">
      <c r="F4371" s="13"/>
      <c r="G4371" s="50"/>
      <c r="I4371" s="17"/>
      <c r="K4371" s="50"/>
      <c r="P4371" s="17"/>
    </row>
    <row r="4372" spans="6:16">
      <c r="F4372" s="13"/>
      <c r="G4372" s="50"/>
      <c r="I4372" s="17"/>
      <c r="K4372" s="50"/>
      <c r="P4372" s="17"/>
    </row>
    <row r="4373" spans="6:16">
      <c r="F4373" s="13"/>
      <c r="G4373" s="50"/>
      <c r="I4373" s="17"/>
      <c r="K4373" s="50"/>
      <c r="P4373" s="17"/>
    </row>
    <row r="4374" spans="6:16">
      <c r="F4374" s="13"/>
      <c r="G4374" s="50"/>
      <c r="I4374" s="17"/>
      <c r="K4374" s="50"/>
      <c r="P4374" s="17"/>
    </row>
    <row r="4375" spans="6:16">
      <c r="F4375" s="13"/>
      <c r="G4375" s="50"/>
      <c r="I4375" s="17"/>
      <c r="K4375" s="50"/>
      <c r="P4375" s="17"/>
    </row>
    <row r="4376" spans="6:16">
      <c r="F4376" s="13"/>
      <c r="G4376" s="50"/>
      <c r="I4376" s="17"/>
      <c r="K4376" s="50"/>
      <c r="P4376" s="17"/>
    </row>
    <row r="4377" spans="6:16">
      <c r="F4377" s="13"/>
      <c r="G4377" s="50"/>
      <c r="I4377" s="17"/>
      <c r="K4377" s="50"/>
      <c r="P4377" s="17"/>
    </row>
    <row r="4378" spans="6:16">
      <c r="F4378" s="13"/>
      <c r="G4378" s="50"/>
      <c r="I4378" s="17"/>
      <c r="K4378" s="50"/>
      <c r="P4378" s="17"/>
    </row>
    <row r="4379" spans="6:16">
      <c r="F4379" s="13"/>
      <c r="G4379" s="50"/>
      <c r="I4379" s="17"/>
      <c r="K4379" s="50"/>
      <c r="P4379" s="17"/>
    </row>
    <row r="4380" spans="6:16">
      <c r="F4380" s="13"/>
      <c r="G4380" s="50"/>
      <c r="I4380" s="17"/>
      <c r="K4380" s="50"/>
      <c r="P4380" s="17"/>
    </row>
    <row r="4381" spans="6:16">
      <c r="F4381" s="13"/>
      <c r="G4381" s="50"/>
      <c r="I4381" s="17"/>
      <c r="K4381" s="50"/>
      <c r="P4381" s="17"/>
    </row>
    <row r="4382" spans="6:16">
      <c r="F4382" s="13"/>
      <c r="G4382" s="50"/>
      <c r="I4382" s="17"/>
      <c r="K4382" s="50"/>
      <c r="P4382" s="17"/>
    </row>
    <row r="4383" spans="6:16">
      <c r="F4383" s="13"/>
      <c r="G4383" s="50"/>
      <c r="I4383" s="17"/>
      <c r="K4383" s="50"/>
      <c r="P4383" s="17"/>
    </row>
    <row r="4384" spans="6:16">
      <c r="F4384" s="13"/>
      <c r="G4384" s="50"/>
      <c r="I4384" s="17"/>
      <c r="K4384" s="50"/>
      <c r="P4384" s="17"/>
    </row>
    <row r="4385" spans="6:16">
      <c r="F4385" s="13"/>
      <c r="G4385" s="50"/>
      <c r="I4385" s="17"/>
      <c r="K4385" s="50"/>
      <c r="P4385" s="17"/>
    </row>
    <row r="4386" spans="6:16">
      <c r="F4386" s="13"/>
      <c r="G4386" s="50"/>
      <c r="I4386" s="17"/>
      <c r="K4386" s="50"/>
      <c r="P4386" s="17"/>
    </row>
    <row r="4387" spans="6:16">
      <c r="F4387" s="13"/>
      <c r="G4387" s="50"/>
      <c r="I4387" s="17"/>
      <c r="K4387" s="50"/>
      <c r="P4387" s="17"/>
    </row>
    <row r="4388" spans="6:16">
      <c r="F4388" s="13"/>
      <c r="G4388" s="50"/>
      <c r="I4388" s="17"/>
      <c r="K4388" s="50"/>
      <c r="P4388" s="17"/>
    </row>
    <row r="4389" spans="6:16">
      <c r="F4389" s="13"/>
      <c r="G4389" s="50"/>
      <c r="I4389" s="17"/>
      <c r="K4389" s="50"/>
      <c r="P4389" s="17"/>
    </row>
    <row r="4390" spans="6:16">
      <c r="F4390" s="13"/>
      <c r="G4390" s="50"/>
      <c r="I4390" s="17"/>
      <c r="K4390" s="50"/>
      <c r="P4390" s="17"/>
    </row>
    <row r="4391" spans="6:16">
      <c r="F4391" s="13"/>
      <c r="G4391" s="50"/>
      <c r="I4391" s="17"/>
      <c r="K4391" s="50"/>
      <c r="P4391" s="17"/>
    </row>
    <row r="4392" spans="6:16">
      <c r="F4392" s="13"/>
      <c r="G4392" s="50"/>
      <c r="I4392" s="17"/>
      <c r="K4392" s="50"/>
      <c r="P4392" s="17"/>
    </row>
    <row r="4393" spans="6:16">
      <c r="F4393" s="13"/>
      <c r="G4393" s="50"/>
      <c r="I4393" s="17"/>
      <c r="K4393" s="50"/>
      <c r="P4393" s="17"/>
    </row>
    <row r="4394" spans="6:16">
      <c r="F4394" s="13"/>
      <c r="G4394" s="50"/>
      <c r="I4394" s="17"/>
      <c r="K4394" s="50"/>
      <c r="P4394" s="17"/>
    </row>
    <row r="4395" spans="6:16">
      <c r="F4395" s="13"/>
      <c r="G4395" s="50"/>
      <c r="I4395" s="17"/>
      <c r="K4395" s="50"/>
      <c r="P4395" s="17"/>
    </row>
    <row r="4396" spans="6:16">
      <c r="F4396" s="13"/>
      <c r="G4396" s="50"/>
      <c r="I4396" s="17"/>
      <c r="K4396" s="50"/>
      <c r="P4396" s="17"/>
    </row>
    <row r="4397" spans="6:16">
      <c r="F4397" s="13"/>
      <c r="G4397" s="50"/>
      <c r="I4397" s="17"/>
      <c r="K4397" s="50"/>
      <c r="P4397" s="17"/>
    </row>
    <row r="4398" spans="6:16">
      <c r="F4398" s="13"/>
      <c r="G4398" s="50"/>
      <c r="I4398" s="17"/>
      <c r="K4398" s="50"/>
      <c r="P4398" s="17"/>
    </row>
    <row r="4399" spans="6:16">
      <c r="F4399" s="13"/>
      <c r="G4399" s="50"/>
      <c r="I4399" s="17"/>
      <c r="K4399" s="50"/>
      <c r="P4399" s="17"/>
    </row>
    <row r="4400" spans="6:16">
      <c r="F4400" s="13"/>
      <c r="G4400" s="50"/>
      <c r="I4400" s="17"/>
      <c r="K4400" s="50"/>
      <c r="P4400" s="17"/>
    </row>
    <row r="4401" spans="6:16">
      <c r="F4401" s="13"/>
      <c r="G4401" s="50"/>
      <c r="I4401" s="17"/>
      <c r="K4401" s="50"/>
      <c r="P4401" s="17"/>
    </row>
    <row r="4402" spans="6:16">
      <c r="F4402" s="13"/>
      <c r="G4402" s="50"/>
      <c r="I4402" s="17"/>
      <c r="K4402" s="50"/>
      <c r="P4402" s="17"/>
    </row>
    <row r="4403" spans="6:16">
      <c r="F4403" s="13"/>
      <c r="G4403" s="50"/>
      <c r="I4403" s="17"/>
      <c r="K4403" s="50"/>
      <c r="P4403" s="17"/>
    </row>
    <row r="4404" spans="6:16">
      <c r="F4404" s="13"/>
      <c r="G4404" s="50"/>
      <c r="I4404" s="17"/>
      <c r="K4404" s="50"/>
      <c r="P4404" s="17"/>
    </row>
    <row r="4405" spans="6:16">
      <c r="F4405" s="13"/>
      <c r="G4405" s="50"/>
      <c r="I4405" s="17"/>
      <c r="K4405" s="50"/>
      <c r="P4405" s="17"/>
    </row>
    <row r="4406" spans="6:16">
      <c r="F4406" s="13"/>
      <c r="G4406" s="50"/>
      <c r="I4406" s="17"/>
      <c r="K4406" s="50"/>
      <c r="P4406" s="17"/>
    </row>
    <row r="4407" spans="6:16">
      <c r="F4407" s="13"/>
      <c r="G4407" s="50"/>
      <c r="I4407" s="17"/>
      <c r="K4407" s="50"/>
      <c r="P4407" s="17"/>
    </row>
    <row r="4408" spans="6:16">
      <c r="F4408" s="13"/>
      <c r="G4408" s="50"/>
      <c r="I4408" s="17"/>
      <c r="K4408" s="50"/>
      <c r="P4408" s="17"/>
    </row>
    <row r="4409" spans="6:16">
      <c r="F4409" s="13"/>
      <c r="G4409" s="50"/>
      <c r="I4409" s="17"/>
      <c r="K4409" s="50"/>
      <c r="P4409" s="17"/>
    </row>
    <row r="4410" spans="6:16">
      <c r="F4410" s="13"/>
      <c r="G4410" s="50"/>
      <c r="I4410" s="17"/>
      <c r="K4410" s="50"/>
      <c r="P4410" s="17"/>
    </row>
    <row r="4411" spans="6:16">
      <c r="F4411" s="13"/>
      <c r="G4411" s="50"/>
      <c r="I4411" s="17"/>
      <c r="K4411" s="50"/>
      <c r="P4411" s="17"/>
    </row>
    <row r="4412" spans="6:16">
      <c r="F4412" s="13"/>
      <c r="G4412" s="50"/>
      <c r="I4412" s="17"/>
      <c r="K4412" s="50"/>
      <c r="P4412" s="17"/>
    </row>
    <row r="4413" spans="6:16">
      <c r="F4413" s="13"/>
      <c r="G4413" s="50"/>
      <c r="I4413" s="17"/>
      <c r="K4413" s="50"/>
      <c r="P4413" s="17"/>
    </row>
    <row r="4414" spans="6:16">
      <c r="F4414" s="13"/>
      <c r="G4414" s="50"/>
      <c r="I4414" s="17"/>
      <c r="K4414" s="50"/>
      <c r="P4414" s="17"/>
    </row>
    <row r="4415" spans="6:16">
      <c r="F4415" s="13"/>
      <c r="G4415" s="50"/>
      <c r="I4415" s="17"/>
      <c r="K4415" s="50"/>
      <c r="P4415" s="17"/>
    </row>
    <row r="4416" spans="6:16">
      <c r="F4416" s="13"/>
      <c r="G4416" s="50"/>
      <c r="I4416" s="17"/>
      <c r="K4416" s="50"/>
      <c r="P4416" s="17"/>
    </row>
    <row r="4417" spans="6:16">
      <c r="F4417" s="13"/>
      <c r="G4417" s="50"/>
      <c r="I4417" s="17"/>
      <c r="K4417" s="50"/>
      <c r="P4417" s="17"/>
    </row>
    <row r="4418" spans="6:16">
      <c r="F4418" s="13"/>
      <c r="G4418" s="50"/>
      <c r="I4418" s="17"/>
      <c r="K4418" s="50"/>
      <c r="P4418" s="17"/>
    </row>
    <row r="4419" spans="6:16">
      <c r="F4419" s="13"/>
      <c r="G4419" s="50"/>
      <c r="I4419" s="17"/>
      <c r="K4419" s="50"/>
      <c r="P4419" s="17"/>
    </row>
    <row r="4420" spans="6:16">
      <c r="F4420" s="13"/>
      <c r="G4420" s="50"/>
      <c r="I4420" s="17"/>
      <c r="K4420" s="50"/>
      <c r="P4420" s="17"/>
    </row>
    <row r="4421" spans="6:16">
      <c r="F4421" s="13"/>
      <c r="G4421" s="50"/>
      <c r="I4421" s="17"/>
      <c r="K4421" s="50"/>
      <c r="P4421" s="17"/>
    </row>
    <row r="4422" spans="6:16">
      <c r="F4422" s="13"/>
      <c r="G4422" s="50"/>
      <c r="I4422" s="17"/>
      <c r="K4422" s="50"/>
      <c r="P4422" s="17"/>
    </row>
    <row r="4423" spans="6:16">
      <c r="F4423" s="13"/>
      <c r="G4423" s="50"/>
      <c r="I4423" s="17"/>
      <c r="K4423" s="50"/>
      <c r="P4423" s="17"/>
    </row>
    <row r="4424" spans="6:16">
      <c r="F4424" s="13"/>
      <c r="G4424" s="50"/>
      <c r="I4424" s="17"/>
      <c r="K4424" s="50"/>
      <c r="P4424" s="17"/>
    </row>
    <row r="4425" spans="6:16">
      <c r="F4425" s="13"/>
      <c r="G4425" s="50"/>
      <c r="I4425" s="17"/>
      <c r="K4425" s="50"/>
      <c r="P4425" s="17"/>
    </row>
    <row r="4426" spans="6:16">
      <c r="F4426" s="13"/>
      <c r="G4426" s="50"/>
      <c r="I4426" s="17"/>
      <c r="K4426" s="50"/>
      <c r="P4426" s="17"/>
    </row>
    <row r="4427" spans="6:16">
      <c r="F4427" s="13"/>
      <c r="G4427" s="50"/>
      <c r="I4427" s="17"/>
      <c r="K4427" s="50"/>
      <c r="P4427" s="17"/>
    </row>
    <row r="4428" spans="6:16">
      <c r="F4428" s="13"/>
      <c r="G4428" s="50"/>
      <c r="I4428" s="17"/>
      <c r="K4428" s="50"/>
      <c r="P4428" s="17"/>
    </row>
    <row r="4429" spans="6:16">
      <c r="F4429" s="13"/>
      <c r="G4429" s="50"/>
      <c r="I4429" s="17"/>
      <c r="K4429" s="50"/>
      <c r="P4429" s="17"/>
    </row>
    <row r="4430" spans="6:16">
      <c r="F4430" s="13"/>
      <c r="G4430" s="50"/>
      <c r="I4430" s="17"/>
      <c r="K4430" s="50"/>
      <c r="P4430" s="17"/>
    </row>
    <row r="4431" spans="6:16">
      <c r="F4431" s="13"/>
      <c r="G4431" s="50"/>
      <c r="I4431" s="17"/>
      <c r="K4431" s="50"/>
      <c r="P4431" s="17"/>
    </row>
    <row r="4432" spans="6:16">
      <c r="F4432" s="13"/>
      <c r="G4432" s="50"/>
      <c r="I4432" s="17"/>
      <c r="K4432" s="50"/>
      <c r="P4432" s="17"/>
    </row>
    <row r="4433" spans="6:16">
      <c r="F4433" s="13"/>
      <c r="G4433" s="50"/>
      <c r="I4433" s="17"/>
      <c r="K4433" s="50"/>
      <c r="P4433" s="17"/>
    </row>
    <row r="4434" spans="6:16">
      <c r="F4434" s="13"/>
      <c r="G4434" s="50"/>
      <c r="I4434" s="17"/>
      <c r="K4434" s="50"/>
      <c r="P4434" s="17"/>
    </row>
    <row r="4435" spans="6:16">
      <c r="F4435" s="13"/>
      <c r="G4435" s="50"/>
      <c r="I4435" s="17"/>
      <c r="K4435" s="50"/>
      <c r="P4435" s="17"/>
    </row>
    <row r="4436" spans="6:16">
      <c r="F4436" s="13"/>
      <c r="G4436" s="50"/>
      <c r="I4436" s="17"/>
      <c r="K4436" s="50"/>
      <c r="P4436" s="17"/>
    </row>
    <row r="4437" spans="6:16">
      <c r="F4437" s="13"/>
      <c r="G4437" s="50"/>
      <c r="I4437" s="17"/>
      <c r="K4437" s="50"/>
      <c r="P4437" s="17"/>
    </row>
    <row r="4438" spans="6:16">
      <c r="F4438" s="13"/>
      <c r="G4438" s="50"/>
      <c r="I4438" s="17"/>
      <c r="K4438" s="50"/>
      <c r="P4438" s="17"/>
    </row>
    <row r="4439" spans="6:16">
      <c r="F4439" s="13"/>
      <c r="G4439" s="50"/>
      <c r="I4439" s="17"/>
      <c r="K4439" s="50"/>
      <c r="P4439" s="17"/>
    </row>
    <row r="4440" spans="6:16">
      <c r="F4440" s="13"/>
      <c r="G4440" s="50"/>
      <c r="I4440" s="17"/>
      <c r="K4440" s="50"/>
      <c r="P4440" s="17"/>
    </row>
    <row r="4441" spans="6:16">
      <c r="F4441" s="13"/>
      <c r="G4441" s="50"/>
      <c r="I4441" s="17"/>
      <c r="K4441" s="50"/>
      <c r="P4441" s="17"/>
    </row>
    <row r="4442" spans="6:16">
      <c r="F4442" s="13"/>
      <c r="G4442" s="50"/>
      <c r="I4442" s="17"/>
      <c r="K4442" s="50"/>
      <c r="P4442" s="17"/>
    </row>
    <row r="4443" spans="6:16">
      <c r="F4443" s="13"/>
      <c r="G4443" s="50"/>
      <c r="I4443" s="17"/>
      <c r="K4443" s="50"/>
      <c r="P4443" s="17"/>
    </row>
    <row r="4444" spans="6:16">
      <c r="F4444" s="13"/>
      <c r="G4444" s="50"/>
      <c r="I4444" s="17"/>
      <c r="K4444" s="50"/>
      <c r="P4444" s="17"/>
    </row>
    <row r="4445" spans="6:16">
      <c r="F4445" s="13"/>
      <c r="G4445" s="50"/>
      <c r="I4445" s="17"/>
      <c r="K4445" s="50"/>
      <c r="P4445" s="17"/>
    </row>
    <row r="4446" spans="6:16">
      <c r="F4446" s="13"/>
      <c r="G4446" s="50"/>
      <c r="I4446" s="17"/>
      <c r="K4446" s="50"/>
      <c r="P4446" s="17"/>
    </row>
    <row r="4447" spans="6:16">
      <c r="F4447" s="13"/>
      <c r="G4447" s="50"/>
      <c r="I4447" s="17"/>
      <c r="K4447" s="50"/>
      <c r="P4447" s="17"/>
    </row>
    <row r="4448" spans="6:16">
      <c r="F4448" s="13"/>
      <c r="G4448" s="50"/>
      <c r="I4448" s="17"/>
      <c r="K4448" s="50"/>
      <c r="P4448" s="17"/>
    </row>
    <row r="4449" spans="6:16">
      <c r="F4449" s="13"/>
      <c r="G4449" s="50"/>
      <c r="I4449" s="17"/>
      <c r="K4449" s="50"/>
      <c r="P4449" s="17"/>
    </row>
    <row r="4450" spans="6:16">
      <c r="F4450" s="13"/>
      <c r="G4450" s="50"/>
      <c r="I4450" s="17"/>
      <c r="K4450" s="50"/>
      <c r="P4450" s="17"/>
    </row>
    <row r="4451" spans="6:16">
      <c r="F4451" s="13"/>
      <c r="G4451" s="50"/>
      <c r="I4451" s="17"/>
      <c r="K4451" s="50"/>
      <c r="P4451" s="17"/>
    </row>
    <row r="4452" spans="6:16">
      <c r="F4452" s="13"/>
      <c r="G4452" s="50"/>
      <c r="I4452" s="17"/>
      <c r="K4452" s="50"/>
      <c r="P4452" s="17"/>
    </row>
    <row r="4453" spans="6:16">
      <c r="F4453" s="13"/>
      <c r="G4453" s="50"/>
      <c r="I4453" s="17"/>
      <c r="K4453" s="50"/>
      <c r="P4453" s="17"/>
    </row>
    <row r="4454" spans="6:16">
      <c r="F4454" s="13"/>
      <c r="G4454" s="50"/>
      <c r="I4454" s="17"/>
      <c r="K4454" s="50"/>
      <c r="P4454" s="17"/>
    </row>
    <row r="4455" spans="6:16">
      <c r="F4455" s="13"/>
      <c r="G4455" s="50"/>
      <c r="I4455" s="17"/>
      <c r="K4455" s="50"/>
      <c r="P4455" s="17"/>
    </row>
    <row r="4456" spans="6:16">
      <c r="F4456" s="13"/>
      <c r="G4456" s="50"/>
      <c r="I4456" s="17"/>
      <c r="K4456" s="50"/>
      <c r="P4456" s="17"/>
    </row>
    <row r="4457" spans="6:16">
      <c r="F4457" s="13"/>
      <c r="G4457" s="50"/>
      <c r="I4457" s="17"/>
      <c r="K4457" s="50"/>
      <c r="P4457" s="17"/>
    </row>
    <row r="4458" spans="6:16">
      <c r="F4458" s="13"/>
      <c r="G4458" s="50"/>
      <c r="I4458" s="17"/>
      <c r="K4458" s="50"/>
      <c r="P4458" s="17"/>
    </row>
    <row r="4459" spans="6:16">
      <c r="F4459" s="13"/>
      <c r="G4459" s="50"/>
      <c r="I4459" s="17"/>
      <c r="K4459" s="50"/>
      <c r="P4459" s="17"/>
    </row>
    <row r="4460" spans="6:16">
      <c r="F4460" s="13"/>
      <c r="G4460" s="50"/>
      <c r="I4460" s="17"/>
      <c r="K4460" s="50"/>
      <c r="P4460" s="17"/>
    </row>
    <row r="4461" spans="6:16">
      <c r="F4461" s="13"/>
      <c r="G4461" s="50"/>
      <c r="I4461" s="17"/>
      <c r="K4461" s="50"/>
      <c r="P4461" s="17"/>
    </row>
    <row r="4462" spans="6:16">
      <c r="F4462" s="13"/>
      <c r="G4462" s="50"/>
      <c r="I4462" s="17"/>
      <c r="K4462" s="50"/>
      <c r="P4462" s="17"/>
    </row>
    <row r="4463" spans="6:16">
      <c r="F4463" s="13"/>
      <c r="G4463" s="50"/>
      <c r="I4463" s="17"/>
      <c r="K4463" s="50"/>
      <c r="P4463" s="17"/>
    </row>
    <row r="4464" spans="6:16">
      <c r="F4464" s="13"/>
      <c r="G4464" s="50"/>
      <c r="I4464" s="17"/>
      <c r="K4464" s="50"/>
      <c r="P4464" s="17"/>
    </row>
    <row r="4465" spans="6:16">
      <c r="F4465" s="13"/>
      <c r="G4465" s="50"/>
      <c r="I4465" s="17"/>
      <c r="K4465" s="50"/>
      <c r="P4465" s="17"/>
    </row>
    <row r="4466" spans="6:16">
      <c r="F4466" s="13"/>
      <c r="G4466" s="50"/>
      <c r="I4466" s="17"/>
      <c r="K4466" s="50"/>
      <c r="P4466" s="17"/>
    </row>
    <row r="4467" spans="6:16">
      <c r="F4467" s="13"/>
      <c r="G4467" s="50"/>
      <c r="I4467" s="17"/>
      <c r="K4467" s="50"/>
      <c r="P4467" s="17"/>
    </row>
    <row r="4468" spans="6:16">
      <c r="F4468" s="13"/>
      <c r="G4468" s="50"/>
      <c r="I4468" s="17"/>
      <c r="K4468" s="50"/>
      <c r="P4468" s="17"/>
    </row>
    <row r="4469" spans="6:16">
      <c r="F4469" s="13"/>
      <c r="G4469" s="50"/>
      <c r="I4469" s="17"/>
      <c r="K4469" s="50"/>
      <c r="P4469" s="17"/>
    </row>
    <row r="4470" spans="6:16">
      <c r="F4470" s="13"/>
      <c r="G4470" s="50"/>
      <c r="I4470" s="17"/>
      <c r="K4470" s="50"/>
      <c r="P4470" s="17"/>
    </row>
    <row r="4471" spans="6:16">
      <c r="F4471" s="13"/>
      <c r="G4471" s="50"/>
      <c r="I4471" s="17"/>
      <c r="K4471" s="50"/>
      <c r="P4471" s="17"/>
    </row>
    <row r="4472" spans="6:16">
      <c r="F4472" s="13"/>
      <c r="G4472" s="50"/>
      <c r="I4472" s="17"/>
      <c r="K4472" s="50"/>
      <c r="P4472" s="17"/>
    </row>
    <row r="4473" spans="6:16">
      <c r="F4473" s="13"/>
      <c r="G4473" s="50"/>
      <c r="I4473" s="17"/>
      <c r="K4473" s="50"/>
      <c r="P4473" s="17"/>
    </row>
    <row r="4474" spans="6:16">
      <c r="F4474" s="13"/>
      <c r="G4474" s="50"/>
      <c r="I4474" s="17"/>
      <c r="K4474" s="50"/>
      <c r="P4474" s="17"/>
    </row>
    <row r="4475" spans="6:16">
      <c r="F4475" s="13"/>
      <c r="G4475" s="50"/>
      <c r="I4475" s="17"/>
      <c r="K4475" s="50"/>
      <c r="P4475" s="17"/>
    </row>
    <row r="4476" spans="6:16">
      <c r="F4476" s="13"/>
      <c r="G4476" s="50"/>
      <c r="I4476" s="17"/>
      <c r="K4476" s="50"/>
      <c r="P4476" s="17"/>
    </row>
    <row r="4477" spans="6:16">
      <c r="F4477" s="13"/>
      <c r="G4477" s="50"/>
      <c r="I4477" s="17"/>
      <c r="K4477" s="50"/>
      <c r="P4477" s="17"/>
    </row>
    <row r="4478" spans="6:16">
      <c r="F4478" s="13"/>
      <c r="G4478" s="50"/>
      <c r="I4478" s="17"/>
      <c r="K4478" s="50"/>
      <c r="P4478" s="17"/>
    </row>
    <row r="4479" spans="6:16">
      <c r="F4479" s="13"/>
      <c r="G4479" s="50"/>
      <c r="I4479" s="17"/>
      <c r="K4479" s="50"/>
      <c r="P4479" s="17"/>
    </row>
    <row r="4480" spans="6:16">
      <c r="F4480" s="13"/>
      <c r="G4480" s="50"/>
      <c r="I4480" s="17"/>
      <c r="K4480" s="50"/>
      <c r="P4480" s="17"/>
    </row>
    <row r="4481" spans="6:16">
      <c r="F4481" s="13"/>
      <c r="G4481" s="50"/>
      <c r="I4481" s="17"/>
      <c r="K4481" s="50"/>
      <c r="P4481" s="17"/>
    </row>
    <row r="4482" spans="6:16">
      <c r="F4482" s="13"/>
      <c r="G4482" s="50"/>
      <c r="I4482" s="17"/>
      <c r="K4482" s="50"/>
      <c r="P4482" s="17"/>
    </row>
    <row r="4483" spans="6:16">
      <c r="F4483" s="13"/>
      <c r="G4483" s="50"/>
      <c r="I4483" s="17"/>
      <c r="K4483" s="50"/>
      <c r="P4483" s="17"/>
    </row>
    <row r="4484" spans="6:16">
      <c r="F4484" s="13"/>
      <c r="G4484" s="50"/>
      <c r="I4484" s="17"/>
      <c r="K4484" s="50"/>
      <c r="P4484" s="17"/>
    </row>
    <row r="4485" spans="6:16">
      <c r="F4485" s="13"/>
      <c r="G4485" s="50"/>
      <c r="I4485" s="17"/>
      <c r="K4485" s="50"/>
      <c r="P4485" s="17"/>
    </row>
    <row r="4486" spans="6:16">
      <c r="F4486" s="13"/>
      <c r="G4486" s="50"/>
      <c r="I4486" s="17"/>
      <c r="K4486" s="50"/>
      <c r="P4486" s="17"/>
    </row>
    <row r="4487" spans="6:16">
      <c r="F4487" s="13"/>
      <c r="G4487" s="50"/>
      <c r="I4487" s="17"/>
      <c r="K4487" s="50"/>
      <c r="P4487" s="17"/>
    </row>
    <row r="4488" spans="6:16">
      <c r="F4488" s="13"/>
      <c r="G4488" s="50"/>
      <c r="I4488" s="17"/>
      <c r="K4488" s="50"/>
      <c r="P4488" s="17"/>
    </row>
    <row r="4489" spans="6:16">
      <c r="F4489" s="13"/>
      <c r="G4489" s="50"/>
      <c r="I4489" s="17"/>
      <c r="K4489" s="50"/>
      <c r="P4489" s="17"/>
    </row>
    <row r="4490" spans="6:16">
      <c r="F4490" s="13"/>
      <c r="G4490" s="50"/>
      <c r="I4490" s="17"/>
      <c r="K4490" s="50"/>
      <c r="P4490" s="17"/>
    </row>
    <row r="4491" spans="6:16">
      <c r="F4491" s="13"/>
      <c r="G4491" s="50"/>
      <c r="I4491" s="17"/>
      <c r="K4491" s="50"/>
      <c r="P4491" s="17"/>
    </row>
    <row r="4492" spans="6:16">
      <c r="F4492" s="13"/>
      <c r="G4492" s="50"/>
      <c r="I4492" s="17"/>
      <c r="K4492" s="50"/>
      <c r="P4492" s="17"/>
    </row>
    <row r="4493" spans="6:16">
      <c r="F4493" s="13"/>
      <c r="G4493" s="50"/>
      <c r="I4493" s="17"/>
      <c r="K4493" s="50"/>
      <c r="P4493" s="17"/>
    </row>
    <row r="4494" spans="6:16">
      <c r="F4494" s="13"/>
      <c r="G4494" s="50"/>
      <c r="I4494" s="17"/>
      <c r="K4494" s="50"/>
      <c r="P4494" s="17"/>
    </row>
    <row r="4495" spans="6:16">
      <c r="F4495" s="13"/>
      <c r="G4495" s="50"/>
      <c r="I4495" s="17"/>
      <c r="K4495" s="50"/>
      <c r="P4495" s="17"/>
    </row>
    <row r="4496" spans="6:16">
      <c r="F4496" s="13"/>
      <c r="G4496" s="50"/>
      <c r="I4496" s="17"/>
      <c r="K4496" s="50"/>
      <c r="P4496" s="17"/>
    </row>
    <row r="4497" spans="6:16">
      <c r="F4497" s="13"/>
      <c r="G4497" s="50"/>
      <c r="I4497" s="17"/>
      <c r="K4497" s="50"/>
      <c r="P4497" s="17"/>
    </row>
    <row r="4498" spans="6:16">
      <c r="F4498" s="13"/>
      <c r="G4498" s="50"/>
      <c r="I4498" s="17"/>
      <c r="K4498" s="50"/>
      <c r="P4498" s="17"/>
    </row>
    <row r="4499" spans="6:16">
      <c r="F4499" s="13"/>
      <c r="G4499" s="50"/>
      <c r="I4499" s="17"/>
      <c r="K4499" s="50"/>
      <c r="P4499" s="17"/>
    </row>
    <row r="4500" spans="6:16">
      <c r="F4500" s="13"/>
      <c r="G4500" s="50"/>
      <c r="I4500" s="17"/>
      <c r="K4500" s="50"/>
      <c r="P4500" s="17"/>
    </row>
    <row r="4501" spans="6:16">
      <c r="F4501" s="13"/>
      <c r="G4501" s="50"/>
      <c r="I4501" s="17"/>
      <c r="K4501" s="50"/>
      <c r="P4501" s="17"/>
    </row>
    <row r="4502" spans="6:16">
      <c r="F4502" s="13"/>
      <c r="G4502" s="50"/>
      <c r="I4502" s="17"/>
      <c r="K4502" s="50"/>
      <c r="P4502" s="17"/>
    </row>
    <row r="4503" spans="6:16">
      <c r="F4503" s="13"/>
      <c r="G4503" s="50"/>
      <c r="I4503" s="17"/>
      <c r="K4503" s="50"/>
      <c r="P4503" s="17"/>
    </row>
    <row r="4504" spans="6:16">
      <c r="F4504" s="13"/>
      <c r="G4504" s="50"/>
      <c r="I4504" s="17"/>
      <c r="K4504" s="50"/>
      <c r="P4504" s="17"/>
    </row>
    <row r="4505" spans="6:16">
      <c r="F4505" s="13"/>
      <c r="G4505" s="50"/>
      <c r="I4505" s="17"/>
      <c r="K4505" s="50"/>
      <c r="P4505" s="17"/>
    </row>
    <row r="4506" spans="6:16">
      <c r="F4506" s="13"/>
      <c r="G4506" s="50"/>
      <c r="I4506" s="17"/>
      <c r="K4506" s="50"/>
      <c r="P4506" s="17"/>
    </row>
    <row r="4507" spans="6:16">
      <c r="F4507" s="13"/>
      <c r="G4507" s="50"/>
      <c r="I4507" s="17"/>
      <c r="K4507" s="50"/>
      <c r="P4507" s="17"/>
    </row>
    <row r="4508" spans="6:16">
      <c r="F4508" s="13"/>
      <c r="G4508" s="50"/>
      <c r="I4508" s="17"/>
      <c r="K4508" s="50"/>
      <c r="P4508" s="17"/>
    </row>
    <row r="4509" spans="6:16">
      <c r="F4509" s="13"/>
      <c r="G4509" s="50"/>
      <c r="I4509" s="17"/>
      <c r="K4509" s="50"/>
      <c r="P4509" s="17"/>
    </row>
    <row r="4510" spans="6:16">
      <c r="F4510" s="13"/>
      <c r="G4510" s="50"/>
      <c r="I4510" s="17"/>
      <c r="K4510" s="50"/>
      <c r="P4510" s="17"/>
    </row>
    <row r="4511" spans="6:16">
      <c r="F4511" s="13"/>
      <c r="G4511" s="50"/>
      <c r="I4511" s="17"/>
      <c r="K4511" s="50"/>
      <c r="P4511" s="17"/>
    </row>
    <row r="4512" spans="6:16">
      <c r="F4512" s="13"/>
      <c r="G4512" s="50"/>
      <c r="I4512" s="17"/>
      <c r="K4512" s="50"/>
      <c r="P4512" s="17"/>
    </row>
    <row r="4513" spans="6:16">
      <c r="F4513" s="13"/>
      <c r="G4513" s="50"/>
      <c r="I4513" s="17"/>
      <c r="K4513" s="50"/>
      <c r="P4513" s="17"/>
    </row>
    <row r="4514" spans="6:16">
      <c r="F4514" s="13"/>
      <c r="G4514" s="50"/>
      <c r="I4514" s="17"/>
      <c r="K4514" s="50"/>
      <c r="P4514" s="17"/>
    </row>
    <row r="4515" spans="6:16">
      <c r="F4515" s="13"/>
      <c r="G4515" s="50"/>
      <c r="I4515" s="17"/>
      <c r="K4515" s="50"/>
      <c r="P4515" s="17"/>
    </row>
    <row r="4516" spans="6:16">
      <c r="F4516" s="13"/>
      <c r="G4516" s="50"/>
      <c r="I4516" s="17"/>
      <c r="K4516" s="50"/>
      <c r="P4516" s="17"/>
    </row>
    <row r="4517" spans="6:16">
      <c r="F4517" s="13"/>
      <c r="G4517" s="50"/>
      <c r="I4517" s="17"/>
      <c r="K4517" s="50"/>
      <c r="P4517" s="17"/>
    </row>
    <row r="4518" spans="6:16">
      <c r="F4518" s="13"/>
      <c r="G4518" s="50"/>
      <c r="I4518" s="17"/>
      <c r="K4518" s="50"/>
      <c r="P4518" s="17"/>
    </row>
    <row r="4519" spans="6:16">
      <c r="F4519" s="13"/>
      <c r="G4519" s="50"/>
      <c r="I4519" s="17"/>
      <c r="K4519" s="50"/>
      <c r="P4519" s="17"/>
    </row>
    <row r="4520" spans="6:16">
      <c r="F4520" s="13"/>
      <c r="G4520" s="50"/>
      <c r="I4520" s="17"/>
      <c r="K4520" s="50"/>
      <c r="P4520" s="17"/>
    </row>
    <row r="4521" spans="6:16">
      <c r="F4521" s="13"/>
      <c r="G4521" s="50"/>
      <c r="I4521" s="17"/>
      <c r="K4521" s="50"/>
      <c r="P4521" s="17"/>
    </row>
    <row r="4522" spans="6:16">
      <c r="F4522" s="13"/>
      <c r="G4522" s="50"/>
      <c r="I4522" s="17"/>
      <c r="K4522" s="50"/>
      <c r="P4522" s="17"/>
    </row>
    <row r="4523" spans="6:16">
      <c r="F4523" s="13"/>
      <c r="G4523" s="50"/>
      <c r="I4523" s="17"/>
      <c r="K4523" s="50"/>
      <c r="P4523" s="17"/>
    </row>
    <row r="4524" spans="6:16">
      <c r="F4524" s="13"/>
      <c r="G4524" s="50"/>
      <c r="I4524" s="17"/>
      <c r="K4524" s="50"/>
      <c r="P4524" s="17"/>
    </row>
    <row r="4525" spans="6:16">
      <c r="F4525" s="13"/>
      <c r="G4525" s="50"/>
      <c r="I4525" s="17"/>
      <c r="K4525" s="50"/>
      <c r="P4525" s="17"/>
    </row>
    <row r="4526" spans="6:16">
      <c r="F4526" s="13"/>
      <c r="G4526" s="50"/>
      <c r="I4526" s="17"/>
      <c r="K4526" s="50"/>
      <c r="P4526" s="17"/>
    </row>
    <row r="4527" spans="6:16">
      <c r="F4527" s="13"/>
      <c r="G4527" s="50"/>
      <c r="I4527" s="17"/>
      <c r="K4527" s="50"/>
      <c r="P4527" s="17"/>
    </row>
    <row r="4528" spans="6:16">
      <c r="F4528" s="13"/>
      <c r="G4528" s="50"/>
      <c r="I4528" s="17"/>
      <c r="K4528" s="50"/>
      <c r="P4528" s="17"/>
    </row>
    <row r="4529" spans="6:16">
      <c r="F4529" s="13"/>
      <c r="G4529" s="50"/>
      <c r="I4529" s="17"/>
      <c r="K4529" s="50"/>
      <c r="P4529" s="17"/>
    </row>
    <row r="4530" spans="6:16">
      <c r="F4530" s="13"/>
      <c r="G4530" s="50"/>
      <c r="I4530" s="17"/>
      <c r="K4530" s="50"/>
      <c r="P4530" s="17"/>
    </row>
    <row r="4531" spans="6:16">
      <c r="F4531" s="13"/>
      <c r="G4531" s="50"/>
      <c r="I4531" s="17"/>
      <c r="K4531" s="50"/>
      <c r="P4531" s="17"/>
    </row>
    <row r="4532" spans="6:16">
      <c r="F4532" s="13"/>
      <c r="G4532" s="50"/>
      <c r="I4532" s="17"/>
      <c r="K4532" s="50"/>
      <c r="P4532" s="17"/>
    </row>
    <row r="4533" spans="6:16">
      <c r="F4533" s="13"/>
      <c r="G4533" s="50"/>
      <c r="I4533" s="17"/>
      <c r="K4533" s="50"/>
      <c r="P4533" s="17"/>
    </row>
    <row r="4534" spans="6:16">
      <c r="F4534" s="13"/>
      <c r="G4534" s="50"/>
      <c r="I4534" s="17"/>
      <c r="K4534" s="50"/>
      <c r="P4534" s="17"/>
    </row>
    <row r="4535" spans="6:16">
      <c r="F4535" s="13"/>
      <c r="G4535" s="50"/>
      <c r="I4535" s="17"/>
      <c r="K4535" s="50"/>
      <c r="P4535" s="17"/>
    </row>
    <row r="4536" spans="6:16">
      <c r="F4536" s="13"/>
      <c r="G4536" s="50"/>
      <c r="I4536" s="17"/>
      <c r="K4536" s="50"/>
      <c r="P4536" s="17"/>
    </row>
    <row r="4537" spans="6:16">
      <c r="F4537" s="13"/>
      <c r="G4537" s="50"/>
      <c r="I4537" s="17"/>
      <c r="K4537" s="50"/>
      <c r="P4537" s="17"/>
    </row>
    <row r="4538" spans="6:16">
      <c r="F4538" s="13"/>
      <c r="G4538" s="50"/>
      <c r="I4538" s="17"/>
      <c r="K4538" s="50"/>
      <c r="P4538" s="17"/>
    </row>
    <row r="4539" spans="6:16">
      <c r="F4539" s="13"/>
      <c r="G4539" s="50"/>
      <c r="I4539" s="17"/>
      <c r="K4539" s="50"/>
      <c r="P4539" s="17"/>
    </row>
    <row r="4540" spans="6:16">
      <c r="F4540" s="13"/>
      <c r="G4540" s="50"/>
      <c r="I4540" s="17"/>
      <c r="K4540" s="50"/>
      <c r="P4540" s="17"/>
    </row>
    <row r="4541" spans="6:16">
      <c r="F4541" s="13"/>
      <c r="G4541" s="50"/>
      <c r="I4541" s="17"/>
      <c r="K4541" s="50"/>
      <c r="P4541" s="17"/>
    </row>
    <row r="4542" spans="6:16">
      <c r="F4542" s="13"/>
      <c r="G4542" s="50"/>
      <c r="I4542" s="17"/>
      <c r="K4542" s="50"/>
      <c r="P4542" s="17"/>
    </row>
    <row r="4543" spans="6:16">
      <c r="F4543" s="13"/>
      <c r="G4543" s="50"/>
      <c r="I4543" s="17"/>
      <c r="K4543" s="50"/>
      <c r="P4543" s="17"/>
    </row>
    <row r="4544" spans="6:16">
      <c r="F4544" s="13"/>
      <c r="G4544" s="50"/>
      <c r="I4544" s="17"/>
      <c r="K4544" s="50"/>
      <c r="P4544" s="17"/>
    </row>
    <row r="4545" spans="6:16">
      <c r="F4545" s="13"/>
      <c r="G4545" s="50"/>
      <c r="I4545" s="17"/>
      <c r="K4545" s="50"/>
      <c r="P4545" s="17"/>
    </row>
    <row r="4546" spans="6:16">
      <c r="F4546" s="13"/>
      <c r="G4546" s="50"/>
      <c r="I4546" s="17"/>
      <c r="K4546" s="50"/>
      <c r="P4546" s="17"/>
    </row>
    <row r="4547" spans="6:16">
      <c r="F4547" s="13"/>
      <c r="G4547" s="50"/>
      <c r="I4547" s="17"/>
      <c r="K4547" s="50"/>
      <c r="P4547" s="17"/>
    </row>
    <row r="4548" spans="6:16">
      <c r="F4548" s="13"/>
      <c r="G4548" s="50"/>
      <c r="I4548" s="17"/>
      <c r="K4548" s="50"/>
      <c r="P4548" s="17"/>
    </row>
    <row r="4549" spans="6:16">
      <c r="F4549" s="13"/>
      <c r="G4549" s="50"/>
      <c r="I4549" s="17"/>
      <c r="K4549" s="50"/>
      <c r="P4549" s="17"/>
    </row>
    <row r="4550" spans="6:16">
      <c r="F4550" s="13"/>
      <c r="G4550" s="50"/>
      <c r="I4550" s="17"/>
      <c r="K4550" s="50"/>
      <c r="P4550" s="17"/>
    </row>
    <row r="4551" spans="6:16">
      <c r="F4551" s="13"/>
      <c r="G4551" s="50"/>
      <c r="I4551" s="17"/>
      <c r="K4551" s="50"/>
      <c r="P4551" s="17"/>
    </row>
    <row r="4552" spans="6:16">
      <c r="F4552" s="13"/>
      <c r="G4552" s="50"/>
      <c r="I4552" s="17"/>
      <c r="K4552" s="50"/>
      <c r="P4552" s="17"/>
    </row>
    <row r="4553" spans="6:16">
      <c r="F4553" s="13"/>
      <c r="G4553" s="50"/>
      <c r="I4553" s="17"/>
      <c r="K4553" s="50"/>
      <c r="P4553" s="17"/>
    </row>
    <row r="4554" spans="6:16">
      <c r="F4554" s="13"/>
      <c r="G4554" s="50"/>
      <c r="I4554" s="17"/>
      <c r="K4554" s="50"/>
      <c r="P4554" s="17"/>
    </row>
    <row r="4555" spans="6:16">
      <c r="F4555" s="13"/>
      <c r="G4555" s="50"/>
      <c r="I4555" s="17"/>
      <c r="K4555" s="50"/>
      <c r="P4555" s="17"/>
    </row>
    <row r="4556" spans="6:16">
      <c r="F4556" s="13"/>
      <c r="G4556" s="50"/>
      <c r="I4556" s="17"/>
      <c r="K4556" s="50"/>
      <c r="P4556" s="17"/>
    </row>
    <row r="4557" spans="6:16">
      <c r="F4557" s="13"/>
      <c r="G4557" s="50"/>
      <c r="I4557" s="17"/>
      <c r="K4557" s="50"/>
      <c r="P4557" s="17"/>
    </row>
    <row r="4558" spans="6:16">
      <c r="F4558" s="13"/>
      <c r="G4558" s="50"/>
      <c r="I4558" s="17"/>
      <c r="K4558" s="50"/>
      <c r="P4558" s="17"/>
    </row>
    <row r="4559" spans="6:16">
      <c r="F4559" s="13"/>
      <c r="G4559" s="50"/>
      <c r="I4559" s="17"/>
      <c r="K4559" s="50"/>
      <c r="P4559" s="17"/>
    </row>
    <row r="4560" spans="6:16">
      <c r="F4560" s="13"/>
      <c r="G4560" s="50"/>
      <c r="I4560" s="17"/>
      <c r="K4560" s="50"/>
      <c r="P4560" s="17"/>
    </row>
    <row r="4561" spans="6:16">
      <c r="F4561" s="13"/>
      <c r="G4561" s="50"/>
      <c r="I4561" s="17"/>
      <c r="K4561" s="50"/>
      <c r="P4561" s="17"/>
    </row>
    <row r="4562" spans="6:16">
      <c r="F4562" s="13"/>
      <c r="G4562" s="50"/>
      <c r="I4562" s="17"/>
      <c r="K4562" s="50"/>
      <c r="P4562" s="17"/>
    </row>
    <row r="4563" spans="6:16">
      <c r="F4563" s="13"/>
      <c r="G4563" s="50"/>
      <c r="I4563" s="17"/>
      <c r="K4563" s="50"/>
      <c r="P4563" s="17"/>
    </row>
    <row r="4564" spans="6:16">
      <c r="F4564" s="13"/>
      <c r="G4564" s="50"/>
      <c r="I4564" s="17"/>
      <c r="K4564" s="50"/>
      <c r="P4564" s="17"/>
    </row>
    <row r="4565" spans="6:16">
      <c r="F4565" s="13"/>
      <c r="G4565" s="50"/>
      <c r="I4565" s="17"/>
      <c r="K4565" s="50"/>
      <c r="P4565" s="17"/>
    </row>
    <row r="4566" spans="6:16">
      <c r="F4566" s="13"/>
      <c r="G4566" s="50"/>
      <c r="I4566" s="17"/>
      <c r="K4566" s="50"/>
      <c r="P4566" s="17"/>
    </row>
    <row r="4567" spans="6:16">
      <c r="F4567" s="13"/>
      <c r="G4567" s="50"/>
      <c r="I4567" s="17"/>
      <c r="K4567" s="50"/>
      <c r="P4567" s="17"/>
    </row>
    <row r="4568" spans="6:16">
      <c r="F4568" s="13"/>
      <c r="G4568" s="50"/>
      <c r="I4568" s="17"/>
      <c r="K4568" s="50"/>
      <c r="P4568" s="17"/>
    </row>
    <row r="4569" spans="6:16">
      <c r="F4569" s="13"/>
      <c r="G4569" s="50"/>
      <c r="I4569" s="17"/>
      <c r="K4569" s="50"/>
      <c r="P4569" s="17"/>
    </row>
    <row r="4570" spans="6:16">
      <c r="F4570" s="13"/>
      <c r="G4570" s="50"/>
      <c r="I4570" s="17"/>
      <c r="K4570" s="50"/>
      <c r="P4570" s="17"/>
    </row>
    <row r="4571" spans="6:16">
      <c r="F4571" s="13"/>
      <c r="G4571" s="50"/>
      <c r="I4571" s="17"/>
      <c r="K4571" s="50"/>
      <c r="P4571" s="17"/>
    </row>
    <row r="4572" spans="6:16">
      <c r="F4572" s="13"/>
      <c r="G4572" s="50"/>
      <c r="I4572" s="17"/>
      <c r="K4572" s="50"/>
      <c r="P4572" s="17"/>
    </row>
    <row r="4573" spans="6:16">
      <c r="F4573" s="13"/>
      <c r="G4573" s="50"/>
      <c r="I4573" s="17"/>
      <c r="K4573" s="50"/>
      <c r="P4573" s="17"/>
    </row>
    <row r="4574" spans="6:16">
      <c r="F4574" s="13"/>
      <c r="G4574" s="50"/>
      <c r="I4574" s="17"/>
      <c r="K4574" s="50"/>
      <c r="P4574" s="17"/>
    </row>
    <row r="4575" spans="6:16">
      <c r="F4575" s="13"/>
      <c r="G4575" s="50"/>
      <c r="I4575" s="17"/>
      <c r="K4575" s="50"/>
      <c r="P4575" s="17"/>
    </row>
    <row r="4576" spans="6:16">
      <c r="F4576" s="13"/>
      <c r="G4576" s="50"/>
      <c r="I4576" s="17"/>
      <c r="K4576" s="50"/>
      <c r="P4576" s="17"/>
    </row>
    <row r="4577" spans="6:16">
      <c r="F4577" s="13"/>
      <c r="G4577" s="50"/>
      <c r="I4577" s="17"/>
      <c r="K4577" s="50"/>
      <c r="P4577" s="17"/>
    </row>
    <row r="4578" spans="6:16">
      <c r="F4578" s="13"/>
      <c r="G4578" s="50"/>
      <c r="I4578" s="17"/>
      <c r="K4578" s="50"/>
      <c r="P4578" s="17"/>
    </row>
    <row r="4579" spans="6:16">
      <c r="F4579" s="13"/>
      <c r="G4579" s="50"/>
      <c r="I4579" s="17"/>
      <c r="K4579" s="50"/>
      <c r="P4579" s="17"/>
    </row>
    <row r="4580" spans="6:16">
      <c r="F4580" s="13"/>
      <c r="G4580" s="50"/>
      <c r="I4580" s="17"/>
      <c r="K4580" s="50"/>
      <c r="P4580" s="17"/>
    </row>
    <row r="4581" spans="6:16">
      <c r="F4581" s="13"/>
      <c r="G4581" s="50"/>
      <c r="I4581" s="17"/>
      <c r="K4581" s="50"/>
      <c r="P4581" s="17"/>
    </row>
    <row r="4582" spans="6:16">
      <c r="F4582" s="13"/>
      <c r="G4582" s="50"/>
      <c r="I4582" s="17"/>
      <c r="K4582" s="50"/>
      <c r="P4582" s="17"/>
    </row>
    <row r="4583" spans="6:16">
      <c r="F4583" s="13"/>
      <c r="G4583" s="50"/>
      <c r="I4583" s="17"/>
      <c r="K4583" s="50"/>
      <c r="P4583" s="17"/>
    </row>
    <row r="4584" spans="6:16">
      <c r="F4584" s="13"/>
      <c r="G4584" s="50"/>
      <c r="I4584" s="17"/>
      <c r="K4584" s="50"/>
      <c r="P4584" s="17"/>
    </row>
    <row r="4585" spans="6:16">
      <c r="F4585" s="13"/>
      <c r="G4585" s="50"/>
      <c r="I4585" s="17"/>
      <c r="K4585" s="50"/>
      <c r="P4585" s="17"/>
    </row>
    <row r="4586" spans="6:16">
      <c r="F4586" s="13"/>
      <c r="G4586" s="50"/>
      <c r="I4586" s="17"/>
      <c r="K4586" s="50"/>
      <c r="P4586" s="17"/>
    </row>
    <row r="4587" spans="6:16">
      <c r="F4587" s="13"/>
      <c r="G4587" s="50"/>
      <c r="I4587" s="17"/>
      <c r="K4587" s="50"/>
      <c r="P4587" s="17"/>
    </row>
    <row r="4588" spans="6:16">
      <c r="F4588" s="13"/>
      <c r="G4588" s="50"/>
      <c r="I4588" s="17"/>
      <c r="K4588" s="50"/>
      <c r="P4588" s="17"/>
    </row>
    <row r="4589" spans="6:16">
      <c r="F4589" s="13"/>
      <c r="G4589" s="50"/>
      <c r="I4589" s="17"/>
      <c r="K4589" s="50"/>
      <c r="P4589" s="17"/>
    </row>
    <row r="4590" spans="6:16">
      <c r="F4590" s="13"/>
      <c r="G4590" s="50"/>
      <c r="I4590" s="17"/>
      <c r="K4590" s="50"/>
      <c r="P4590" s="17"/>
    </row>
    <row r="4591" spans="6:16">
      <c r="F4591" s="13"/>
      <c r="G4591" s="50"/>
      <c r="I4591" s="17"/>
      <c r="K4591" s="50"/>
      <c r="P4591" s="17"/>
    </row>
    <row r="4592" spans="6:16">
      <c r="F4592" s="13"/>
      <c r="G4592" s="50"/>
      <c r="I4592" s="17"/>
      <c r="K4592" s="50"/>
      <c r="P4592" s="17"/>
    </row>
    <row r="4593" spans="6:16">
      <c r="F4593" s="13"/>
      <c r="G4593" s="50"/>
      <c r="I4593" s="17"/>
      <c r="K4593" s="50"/>
      <c r="P4593" s="17"/>
    </row>
    <row r="4594" spans="6:16">
      <c r="F4594" s="13"/>
      <c r="G4594" s="50"/>
      <c r="I4594" s="17"/>
      <c r="K4594" s="50"/>
      <c r="P4594" s="17"/>
    </row>
    <row r="4595" spans="6:16">
      <c r="F4595" s="13"/>
      <c r="G4595" s="50"/>
      <c r="I4595" s="17"/>
      <c r="K4595" s="50"/>
      <c r="P4595" s="17"/>
    </row>
    <row r="4596" spans="6:16">
      <c r="F4596" s="13"/>
      <c r="G4596" s="50"/>
      <c r="I4596" s="17"/>
      <c r="K4596" s="50"/>
      <c r="P4596" s="17"/>
    </row>
    <row r="4597" spans="6:16">
      <c r="F4597" s="13"/>
      <c r="G4597" s="50"/>
      <c r="I4597" s="17"/>
      <c r="K4597" s="50"/>
      <c r="P4597" s="17"/>
    </row>
    <row r="4598" spans="6:16">
      <c r="F4598" s="13"/>
      <c r="G4598" s="50"/>
      <c r="I4598" s="17"/>
      <c r="K4598" s="50"/>
      <c r="P4598" s="17"/>
    </row>
    <row r="4599" spans="6:16">
      <c r="F4599" s="13"/>
      <c r="G4599" s="50"/>
      <c r="I4599" s="17"/>
      <c r="K4599" s="50"/>
      <c r="P4599" s="17"/>
    </row>
    <row r="4600" spans="6:16">
      <c r="F4600" s="13"/>
      <c r="G4600" s="50"/>
      <c r="I4600" s="17"/>
      <c r="K4600" s="50"/>
      <c r="P4600" s="17"/>
    </row>
    <row r="4601" spans="6:16">
      <c r="F4601" s="13"/>
      <c r="G4601" s="50"/>
      <c r="I4601" s="17"/>
      <c r="K4601" s="50"/>
      <c r="P4601" s="17"/>
    </row>
    <row r="4602" spans="6:16">
      <c r="F4602" s="13"/>
      <c r="G4602" s="50"/>
      <c r="I4602" s="17"/>
      <c r="K4602" s="50"/>
      <c r="P4602" s="17"/>
    </row>
    <row r="4603" spans="6:16">
      <c r="F4603" s="13"/>
      <c r="G4603" s="50"/>
      <c r="I4603" s="17"/>
      <c r="K4603" s="50"/>
      <c r="P4603" s="17"/>
    </row>
    <row r="4604" spans="6:16">
      <c r="F4604" s="13"/>
      <c r="G4604" s="50"/>
      <c r="I4604" s="17"/>
      <c r="K4604" s="50"/>
      <c r="P4604" s="17"/>
    </row>
    <row r="4605" spans="6:16">
      <c r="F4605" s="13"/>
      <c r="G4605" s="50"/>
      <c r="I4605" s="17"/>
      <c r="K4605" s="50"/>
      <c r="P4605" s="17"/>
    </row>
    <row r="4606" spans="6:16">
      <c r="F4606" s="13"/>
      <c r="G4606" s="50"/>
      <c r="I4606" s="17"/>
      <c r="K4606" s="50"/>
      <c r="P4606" s="17"/>
    </row>
    <row r="4607" spans="6:16">
      <c r="F4607" s="13"/>
      <c r="G4607" s="50"/>
      <c r="I4607" s="17"/>
      <c r="K4607" s="50"/>
      <c r="P4607" s="17"/>
    </row>
    <row r="4608" spans="6:16">
      <c r="F4608" s="13"/>
      <c r="G4608" s="50"/>
      <c r="I4608" s="17"/>
      <c r="K4608" s="50"/>
      <c r="P4608" s="17"/>
    </row>
    <row r="4609" spans="6:16">
      <c r="F4609" s="13"/>
      <c r="G4609" s="50"/>
      <c r="I4609" s="17"/>
      <c r="K4609" s="50"/>
      <c r="P4609" s="17"/>
    </row>
    <row r="4610" spans="6:16">
      <c r="F4610" s="13"/>
      <c r="G4610" s="50"/>
      <c r="I4610" s="17"/>
      <c r="K4610" s="50"/>
      <c r="P4610" s="17"/>
    </row>
    <row r="4611" spans="6:16">
      <c r="F4611" s="13"/>
      <c r="G4611" s="50"/>
      <c r="I4611" s="17"/>
      <c r="K4611" s="50"/>
      <c r="P4611" s="17"/>
    </row>
    <row r="4612" spans="6:16">
      <c r="F4612" s="13"/>
      <c r="G4612" s="50"/>
      <c r="I4612" s="17"/>
      <c r="K4612" s="50"/>
      <c r="P4612" s="17"/>
    </row>
    <row r="4613" spans="6:16">
      <c r="F4613" s="13"/>
      <c r="G4613" s="50"/>
      <c r="I4613" s="17"/>
      <c r="K4613" s="50"/>
      <c r="P4613" s="17"/>
    </row>
    <row r="4614" spans="6:16">
      <c r="F4614" s="13"/>
      <c r="G4614" s="50"/>
      <c r="I4614" s="17"/>
      <c r="K4614" s="50"/>
      <c r="P4614" s="17"/>
    </row>
    <row r="4615" spans="6:16">
      <c r="F4615" s="13"/>
      <c r="G4615" s="50"/>
      <c r="I4615" s="17"/>
      <c r="K4615" s="50"/>
      <c r="P4615" s="17"/>
    </row>
    <row r="4616" spans="6:16">
      <c r="F4616" s="13"/>
      <c r="G4616" s="50"/>
      <c r="I4616" s="17"/>
      <c r="K4616" s="50"/>
      <c r="P4616" s="17"/>
    </row>
    <row r="4617" spans="6:16">
      <c r="F4617" s="13"/>
      <c r="G4617" s="50"/>
      <c r="I4617" s="17"/>
      <c r="K4617" s="50"/>
      <c r="P4617" s="17"/>
    </row>
    <row r="4618" spans="6:16">
      <c r="F4618" s="13"/>
      <c r="G4618" s="50"/>
      <c r="I4618" s="17"/>
      <c r="K4618" s="50"/>
      <c r="P4618" s="17"/>
    </row>
    <row r="4619" spans="6:16">
      <c r="F4619" s="13"/>
      <c r="G4619" s="50"/>
      <c r="I4619" s="17"/>
      <c r="K4619" s="50"/>
      <c r="P4619" s="17"/>
    </row>
    <row r="4620" spans="6:16">
      <c r="F4620" s="13"/>
      <c r="G4620" s="50"/>
      <c r="I4620" s="17"/>
      <c r="K4620" s="50"/>
      <c r="P4620" s="17"/>
    </row>
    <row r="4621" spans="6:16">
      <c r="F4621" s="13"/>
      <c r="G4621" s="50"/>
      <c r="I4621" s="17"/>
      <c r="K4621" s="50"/>
      <c r="P4621" s="17"/>
    </row>
    <row r="4622" spans="6:16">
      <c r="F4622" s="13"/>
      <c r="G4622" s="50"/>
      <c r="I4622" s="17"/>
      <c r="K4622" s="50"/>
      <c r="P4622" s="17"/>
    </row>
    <row r="4623" spans="6:16">
      <c r="F4623" s="13"/>
      <c r="G4623" s="50"/>
      <c r="I4623" s="17"/>
      <c r="K4623" s="50"/>
      <c r="P4623" s="17"/>
    </row>
    <row r="4624" spans="6:16">
      <c r="F4624" s="13"/>
      <c r="G4624" s="50"/>
      <c r="I4624" s="17"/>
      <c r="K4624" s="50"/>
      <c r="P4624" s="17"/>
    </row>
    <row r="4625" spans="6:16">
      <c r="F4625" s="13"/>
      <c r="G4625" s="50"/>
      <c r="I4625" s="17"/>
      <c r="K4625" s="50"/>
      <c r="P4625" s="17"/>
    </row>
    <row r="4626" spans="6:16">
      <c r="F4626" s="13"/>
      <c r="G4626" s="50"/>
      <c r="I4626" s="17"/>
      <c r="K4626" s="50"/>
      <c r="P4626" s="17"/>
    </row>
    <row r="4627" spans="6:16">
      <c r="F4627" s="13"/>
      <c r="G4627" s="50"/>
      <c r="I4627" s="17"/>
      <c r="K4627" s="50"/>
      <c r="P4627" s="17"/>
    </row>
    <row r="4628" spans="6:16">
      <c r="F4628" s="13"/>
      <c r="G4628" s="50"/>
      <c r="I4628" s="17"/>
      <c r="K4628" s="50"/>
      <c r="P4628" s="17"/>
    </row>
    <row r="4629" spans="6:16">
      <c r="F4629" s="13"/>
      <c r="G4629" s="50"/>
      <c r="I4629" s="17"/>
      <c r="K4629" s="50"/>
      <c r="P4629" s="17"/>
    </row>
    <row r="4630" spans="6:16">
      <c r="F4630" s="13"/>
      <c r="G4630" s="50"/>
      <c r="I4630" s="17"/>
      <c r="K4630" s="50"/>
      <c r="P4630" s="17"/>
    </row>
    <row r="4631" spans="6:16">
      <c r="F4631" s="13"/>
      <c r="G4631" s="50"/>
      <c r="I4631" s="17"/>
      <c r="K4631" s="50"/>
      <c r="P4631" s="17"/>
    </row>
    <row r="4632" spans="6:16">
      <c r="F4632" s="13"/>
      <c r="G4632" s="50"/>
      <c r="I4632" s="17"/>
      <c r="K4632" s="50"/>
      <c r="P4632" s="17"/>
    </row>
    <row r="4633" spans="6:16">
      <c r="F4633" s="13"/>
      <c r="G4633" s="50"/>
      <c r="I4633" s="17"/>
      <c r="K4633" s="50"/>
      <c r="P4633" s="17"/>
    </row>
    <row r="4634" spans="6:16">
      <c r="F4634" s="13"/>
      <c r="G4634" s="50"/>
      <c r="I4634" s="17"/>
      <c r="K4634" s="50"/>
      <c r="P4634" s="17"/>
    </row>
    <row r="4635" spans="6:16">
      <c r="F4635" s="13"/>
      <c r="G4635" s="50"/>
      <c r="I4635" s="17"/>
      <c r="K4635" s="50"/>
      <c r="P4635" s="17"/>
    </row>
    <row r="4636" spans="6:16">
      <c r="F4636" s="13"/>
      <c r="G4636" s="50"/>
      <c r="I4636" s="17"/>
      <c r="K4636" s="50"/>
      <c r="P4636" s="17"/>
    </row>
    <row r="4637" spans="6:16">
      <c r="F4637" s="13"/>
      <c r="G4637" s="50"/>
      <c r="I4637" s="17"/>
      <c r="K4637" s="50"/>
      <c r="P4637" s="17"/>
    </row>
    <row r="4638" spans="6:16">
      <c r="F4638" s="13"/>
      <c r="G4638" s="50"/>
      <c r="I4638" s="17"/>
      <c r="K4638" s="50"/>
      <c r="P4638" s="17"/>
    </row>
    <row r="4639" spans="6:16">
      <c r="F4639" s="13"/>
      <c r="G4639" s="50"/>
      <c r="I4639" s="17"/>
      <c r="K4639" s="50"/>
      <c r="P4639" s="17"/>
    </row>
    <row r="4640" spans="6:16">
      <c r="F4640" s="13"/>
      <c r="G4640" s="50"/>
      <c r="I4640" s="17"/>
      <c r="K4640" s="50"/>
      <c r="P4640" s="17"/>
    </row>
    <row r="4641" spans="6:16">
      <c r="F4641" s="13"/>
      <c r="G4641" s="50"/>
      <c r="I4641" s="17"/>
      <c r="K4641" s="50"/>
      <c r="P4641" s="17"/>
    </row>
    <row r="4642" spans="6:16">
      <c r="F4642" s="13"/>
      <c r="G4642" s="50"/>
      <c r="I4642" s="17"/>
      <c r="K4642" s="50"/>
      <c r="P4642" s="17"/>
    </row>
    <row r="4643" spans="6:16">
      <c r="F4643" s="13"/>
      <c r="G4643" s="50"/>
      <c r="I4643" s="17"/>
      <c r="K4643" s="50"/>
      <c r="P4643" s="17"/>
    </row>
    <row r="4644" spans="6:16">
      <c r="F4644" s="13"/>
      <c r="G4644" s="50"/>
      <c r="I4644" s="17"/>
      <c r="K4644" s="50"/>
      <c r="P4644" s="17"/>
    </row>
    <row r="4645" spans="6:16">
      <c r="F4645" s="13"/>
      <c r="G4645" s="50"/>
      <c r="I4645" s="17"/>
      <c r="K4645" s="50"/>
      <c r="P4645" s="17"/>
    </row>
    <row r="4646" spans="6:16">
      <c r="F4646" s="13"/>
      <c r="G4646" s="50"/>
      <c r="I4646" s="17"/>
      <c r="K4646" s="50"/>
      <c r="P4646" s="17"/>
    </row>
    <row r="4647" spans="6:16">
      <c r="F4647" s="13"/>
      <c r="G4647" s="50"/>
      <c r="I4647" s="17"/>
      <c r="K4647" s="50"/>
      <c r="P4647" s="17"/>
    </row>
    <row r="4648" spans="6:16">
      <c r="F4648" s="13"/>
      <c r="G4648" s="50"/>
      <c r="I4648" s="17"/>
      <c r="K4648" s="50"/>
      <c r="P4648" s="17"/>
    </row>
    <row r="4649" spans="6:16">
      <c r="F4649" s="13"/>
      <c r="G4649" s="50"/>
      <c r="I4649" s="17"/>
      <c r="K4649" s="50"/>
      <c r="P4649" s="17"/>
    </row>
    <row r="4650" spans="6:16">
      <c r="F4650" s="13"/>
      <c r="G4650" s="50"/>
      <c r="I4650" s="17"/>
      <c r="K4650" s="50"/>
      <c r="P4650" s="17"/>
    </row>
    <row r="4651" spans="6:16">
      <c r="F4651" s="13"/>
      <c r="G4651" s="50"/>
      <c r="I4651" s="17"/>
      <c r="K4651" s="50"/>
      <c r="P4651" s="17"/>
    </row>
    <row r="4652" spans="6:16">
      <c r="F4652" s="13"/>
      <c r="G4652" s="50"/>
      <c r="I4652" s="17"/>
      <c r="K4652" s="50"/>
      <c r="P4652" s="17"/>
    </row>
    <row r="4653" spans="6:16">
      <c r="F4653" s="13"/>
      <c r="G4653" s="50"/>
      <c r="I4653" s="17"/>
      <c r="K4653" s="50"/>
      <c r="P4653" s="17"/>
    </row>
    <row r="4654" spans="6:16">
      <c r="F4654" s="13"/>
      <c r="G4654" s="50"/>
      <c r="I4654" s="17"/>
      <c r="K4654" s="50"/>
      <c r="P4654" s="17"/>
    </row>
    <row r="4655" spans="6:16">
      <c r="F4655" s="13"/>
      <c r="G4655" s="50"/>
      <c r="I4655" s="17"/>
      <c r="K4655" s="50"/>
      <c r="P4655" s="17"/>
    </row>
    <row r="4656" spans="6:16">
      <c r="F4656" s="13"/>
      <c r="G4656" s="50"/>
      <c r="I4656" s="17"/>
      <c r="K4656" s="50"/>
      <c r="P4656" s="17"/>
    </row>
    <row r="4657" spans="6:16">
      <c r="F4657" s="13"/>
      <c r="G4657" s="50"/>
      <c r="I4657" s="17"/>
      <c r="K4657" s="50"/>
      <c r="P4657" s="17"/>
    </row>
    <row r="4658" spans="6:16">
      <c r="F4658" s="13"/>
      <c r="G4658" s="50"/>
      <c r="I4658" s="17"/>
      <c r="K4658" s="50"/>
      <c r="P4658" s="17"/>
    </row>
    <row r="4659" spans="6:16">
      <c r="F4659" s="13"/>
      <c r="G4659" s="50"/>
      <c r="I4659" s="17"/>
      <c r="K4659" s="50"/>
      <c r="P4659" s="17"/>
    </row>
    <row r="4660" spans="6:16">
      <c r="F4660" s="13"/>
      <c r="G4660" s="50"/>
      <c r="I4660" s="17"/>
      <c r="K4660" s="50"/>
      <c r="P4660" s="17"/>
    </row>
    <row r="4661" spans="6:16">
      <c r="F4661" s="13"/>
      <c r="G4661" s="50"/>
      <c r="I4661" s="17"/>
      <c r="K4661" s="50"/>
      <c r="P4661" s="17"/>
    </row>
    <row r="4662" spans="6:16">
      <c r="F4662" s="13"/>
      <c r="G4662" s="50"/>
      <c r="I4662" s="17"/>
      <c r="K4662" s="50"/>
      <c r="P4662" s="17"/>
    </row>
    <row r="4663" spans="6:16">
      <c r="F4663" s="13"/>
      <c r="G4663" s="50"/>
      <c r="I4663" s="17"/>
      <c r="K4663" s="50"/>
      <c r="P4663" s="17"/>
    </row>
    <row r="4664" spans="6:16">
      <c r="F4664" s="13"/>
      <c r="G4664" s="50"/>
      <c r="I4664" s="17"/>
      <c r="K4664" s="50"/>
      <c r="P4664" s="17"/>
    </row>
    <row r="4665" spans="6:16">
      <c r="F4665" s="13"/>
      <c r="G4665" s="50"/>
      <c r="I4665" s="17"/>
      <c r="K4665" s="50"/>
      <c r="P4665" s="17"/>
    </row>
    <row r="4666" spans="6:16">
      <c r="F4666" s="13"/>
      <c r="G4666" s="50"/>
      <c r="I4666" s="17"/>
      <c r="K4666" s="50"/>
      <c r="P4666" s="17"/>
    </row>
    <row r="4667" spans="6:16">
      <c r="F4667" s="13"/>
      <c r="G4667" s="50"/>
      <c r="I4667" s="17"/>
      <c r="K4667" s="50"/>
      <c r="P4667" s="17"/>
    </row>
    <row r="4668" spans="6:16">
      <c r="F4668" s="13"/>
      <c r="G4668" s="50"/>
      <c r="I4668" s="17"/>
      <c r="K4668" s="50"/>
      <c r="P4668" s="17"/>
    </row>
    <row r="4669" spans="6:16">
      <c r="F4669" s="13"/>
      <c r="G4669" s="50"/>
      <c r="I4669" s="17"/>
      <c r="K4669" s="50"/>
      <c r="P4669" s="17"/>
    </row>
    <row r="4670" spans="6:16">
      <c r="F4670" s="13"/>
      <c r="G4670" s="50"/>
      <c r="I4670" s="17"/>
      <c r="K4670" s="50"/>
      <c r="P4670" s="17"/>
    </row>
    <row r="4671" spans="6:16">
      <c r="F4671" s="13"/>
      <c r="G4671" s="50"/>
      <c r="I4671" s="17"/>
      <c r="K4671" s="50"/>
      <c r="P4671" s="17"/>
    </row>
    <row r="4672" spans="6:16">
      <c r="F4672" s="13"/>
      <c r="G4672" s="50"/>
      <c r="I4672" s="17"/>
      <c r="K4672" s="50"/>
      <c r="P4672" s="17"/>
    </row>
    <row r="4673" spans="6:16">
      <c r="F4673" s="13"/>
      <c r="G4673" s="50"/>
      <c r="I4673" s="17"/>
      <c r="K4673" s="50"/>
      <c r="P4673" s="17"/>
    </row>
    <row r="4674" spans="6:16">
      <c r="F4674" s="13"/>
      <c r="G4674" s="50"/>
      <c r="I4674" s="17"/>
      <c r="K4674" s="50"/>
      <c r="P4674" s="17"/>
    </row>
    <row r="4675" spans="6:16">
      <c r="F4675" s="13"/>
      <c r="G4675" s="50"/>
      <c r="I4675" s="17"/>
      <c r="K4675" s="50"/>
      <c r="P4675" s="17"/>
    </row>
    <row r="4676" spans="6:16">
      <c r="F4676" s="13"/>
      <c r="G4676" s="50"/>
      <c r="I4676" s="17"/>
      <c r="K4676" s="50"/>
      <c r="P4676" s="17"/>
    </row>
    <row r="4677" spans="6:16">
      <c r="F4677" s="13"/>
      <c r="G4677" s="50"/>
      <c r="I4677" s="17"/>
      <c r="K4677" s="50"/>
      <c r="P4677" s="17"/>
    </row>
    <row r="4678" spans="6:16">
      <c r="F4678" s="13"/>
      <c r="G4678" s="50"/>
      <c r="I4678" s="17"/>
      <c r="K4678" s="50"/>
      <c r="P4678" s="17"/>
    </row>
    <row r="4679" spans="6:16">
      <c r="F4679" s="13"/>
      <c r="G4679" s="50"/>
      <c r="I4679" s="17"/>
      <c r="K4679" s="50"/>
      <c r="P4679" s="17"/>
    </row>
    <row r="4680" spans="6:16">
      <c r="F4680" s="13"/>
      <c r="G4680" s="50"/>
      <c r="I4680" s="17"/>
      <c r="K4680" s="50"/>
      <c r="P4680" s="17"/>
    </row>
    <row r="4681" spans="6:16">
      <c r="F4681" s="13"/>
      <c r="G4681" s="50"/>
      <c r="I4681" s="17"/>
      <c r="K4681" s="50"/>
      <c r="P4681" s="17"/>
    </row>
    <row r="4682" spans="6:16">
      <c r="F4682" s="13"/>
      <c r="G4682" s="50"/>
      <c r="I4682" s="17"/>
      <c r="K4682" s="50"/>
      <c r="P4682" s="17"/>
    </row>
    <row r="4683" spans="6:16">
      <c r="F4683" s="13"/>
      <c r="G4683" s="50"/>
      <c r="I4683" s="17"/>
      <c r="K4683" s="50"/>
      <c r="P4683" s="17"/>
    </row>
    <row r="4684" spans="6:16">
      <c r="F4684" s="13"/>
      <c r="G4684" s="50"/>
      <c r="I4684" s="17"/>
      <c r="K4684" s="50"/>
      <c r="P4684" s="17"/>
    </row>
    <row r="4685" spans="6:16">
      <c r="F4685" s="13"/>
      <c r="G4685" s="50"/>
      <c r="I4685" s="17"/>
      <c r="K4685" s="50"/>
      <c r="P4685" s="17"/>
    </row>
    <row r="4686" spans="6:16">
      <c r="F4686" s="13"/>
      <c r="G4686" s="50"/>
      <c r="I4686" s="17"/>
      <c r="K4686" s="50"/>
      <c r="P4686" s="17"/>
    </row>
    <row r="4687" spans="6:16">
      <c r="F4687" s="13"/>
      <c r="G4687" s="50"/>
      <c r="I4687" s="17"/>
      <c r="K4687" s="50"/>
      <c r="P4687" s="17"/>
    </row>
    <row r="4688" spans="6:16">
      <c r="F4688" s="13"/>
      <c r="G4688" s="50"/>
      <c r="I4688" s="17"/>
      <c r="K4688" s="50"/>
      <c r="P4688" s="17"/>
    </row>
    <row r="4689" spans="6:16">
      <c r="F4689" s="13"/>
      <c r="G4689" s="50"/>
      <c r="I4689" s="17"/>
      <c r="K4689" s="50"/>
      <c r="P4689" s="17"/>
    </row>
    <row r="4690" spans="6:16">
      <c r="F4690" s="13"/>
      <c r="G4690" s="50"/>
      <c r="I4690" s="17"/>
      <c r="K4690" s="50"/>
      <c r="P4690" s="17"/>
    </row>
    <row r="4691" spans="6:16">
      <c r="F4691" s="13"/>
      <c r="G4691" s="50"/>
      <c r="I4691" s="17"/>
      <c r="K4691" s="50"/>
      <c r="P4691" s="17"/>
    </row>
    <row r="4692" spans="6:16">
      <c r="F4692" s="13"/>
      <c r="G4692" s="50"/>
      <c r="I4692" s="17"/>
      <c r="K4692" s="50"/>
      <c r="P4692" s="17"/>
    </row>
    <row r="4693" spans="6:16">
      <c r="F4693" s="13"/>
      <c r="G4693" s="50"/>
      <c r="I4693" s="17"/>
      <c r="K4693" s="50"/>
      <c r="P4693" s="17"/>
    </row>
    <row r="4694" spans="6:16">
      <c r="F4694" s="13"/>
      <c r="G4694" s="50"/>
      <c r="I4694" s="17"/>
      <c r="K4694" s="50"/>
      <c r="P4694" s="17"/>
    </row>
    <row r="4695" spans="6:16">
      <c r="F4695" s="13"/>
      <c r="G4695" s="50"/>
      <c r="I4695" s="17"/>
      <c r="K4695" s="50"/>
      <c r="P4695" s="17"/>
    </row>
    <row r="4696" spans="6:16">
      <c r="F4696" s="13"/>
      <c r="G4696" s="50"/>
      <c r="I4696" s="17"/>
      <c r="K4696" s="50"/>
      <c r="P4696" s="17"/>
    </row>
    <row r="4697" spans="6:16">
      <c r="F4697" s="13"/>
      <c r="G4697" s="50"/>
      <c r="I4697" s="17"/>
      <c r="K4697" s="50"/>
      <c r="P4697" s="17"/>
    </row>
    <row r="4698" spans="6:16">
      <c r="F4698" s="13"/>
      <c r="G4698" s="50"/>
      <c r="I4698" s="17"/>
      <c r="K4698" s="50"/>
      <c r="P4698" s="17"/>
    </row>
    <row r="4699" spans="6:16">
      <c r="F4699" s="13"/>
      <c r="G4699" s="50"/>
      <c r="I4699" s="17"/>
      <c r="K4699" s="50"/>
      <c r="P4699" s="17"/>
    </row>
    <row r="4700" spans="6:16">
      <c r="F4700" s="13"/>
      <c r="G4700" s="50"/>
      <c r="I4700" s="17"/>
      <c r="K4700" s="50"/>
      <c r="P4700" s="17"/>
    </row>
    <row r="4701" spans="6:16">
      <c r="F4701" s="13"/>
      <c r="G4701" s="50"/>
      <c r="I4701" s="17"/>
      <c r="K4701" s="50"/>
      <c r="P4701" s="17"/>
    </row>
    <row r="4702" spans="6:16">
      <c r="F4702" s="13"/>
      <c r="G4702" s="50"/>
      <c r="I4702" s="17"/>
      <c r="K4702" s="50"/>
      <c r="P4702" s="17"/>
    </row>
    <row r="4703" spans="6:16">
      <c r="F4703" s="13"/>
      <c r="G4703" s="50"/>
      <c r="I4703" s="17"/>
      <c r="K4703" s="50"/>
      <c r="P4703" s="17"/>
    </row>
    <row r="4704" spans="6:16">
      <c r="F4704" s="13"/>
      <c r="G4704" s="50"/>
      <c r="I4704" s="17"/>
      <c r="K4704" s="50"/>
      <c r="P4704" s="17"/>
    </row>
    <row r="4705" spans="6:16">
      <c r="F4705" s="13"/>
      <c r="G4705" s="50"/>
      <c r="I4705" s="17"/>
      <c r="K4705" s="50"/>
      <c r="P4705" s="17"/>
    </row>
    <row r="4706" spans="6:16">
      <c r="F4706" s="13"/>
      <c r="G4706" s="50"/>
      <c r="I4706" s="17"/>
      <c r="K4706" s="50"/>
      <c r="P4706" s="17"/>
    </row>
    <row r="4707" spans="6:16">
      <c r="F4707" s="13"/>
      <c r="G4707" s="50"/>
      <c r="I4707" s="17"/>
      <c r="K4707" s="50"/>
      <c r="P4707" s="17"/>
    </row>
    <row r="4708" spans="6:16">
      <c r="F4708" s="13"/>
      <c r="G4708" s="50"/>
      <c r="I4708" s="17"/>
      <c r="K4708" s="50"/>
      <c r="P4708" s="17"/>
    </row>
    <row r="4709" spans="6:16">
      <c r="F4709" s="13"/>
      <c r="G4709" s="50"/>
      <c r="I4709" s="17"/>
      <c r="K4709" s="50"/>
      <c r="P4709" s="17"/>
    </row>
    <row r="4710" spans="6:16">
      <c r="F4710" s="13"/>
      <c r="G4710" s="50"/>
      <c r="I4710" s="17"/>
      <c r="K4710" s="50"/>
      <c r="P4710" s="17"/>
    </row>
    <row r="4711" spans="6:16">
      <c r="F4711" s="13"/>
      <c r="G4711" s="50"/>
      <c r="I4711" s="17"/>
      <c r="K4711" s="50"/>
      <c r="P4711" s="17"/>
    </row>
    <row r="4712" spans="6:16">
      <c r="F4712" s="13"/>
      <c r="G4712" s="50"/>
      <c r="I4712" s="17"/>
      <c r="K4712" s="50"/>
      <c r="P4712" s="17"/>
    </row>
    <row r="4713" spans="6:16">
      <c r="F4713" s="13"/>
      <c r="G4713" s="50"/>
      <c r="I4713" s="17"/>
      <c r="K4713" s="50"/>
      <c r="P4713" s="17"/>
    </row>
    <row r="4714" spans="6:16">
      <c r="F4714" s="13"/>
      <c r="G4714" s="50"/>
      <c r="I4714" s="17"/>
      <c r="K4714" s="50"/>
      <c r="P4714" s="17"/>
    </row>
    <row r="4715" spans="6:16">
      <c r="F4715" s="13"/>
      <c r="G4715" s="50"/>
      <c r="I4715" s="17"/>
      <c r="K4715" s="50"/>
      <c r="P4715" s="17"/>
    </row>
    <row r="4716" spans="6:16">
      <c r="F4716" s="13"/>
      <c r="G4716" s="50"/>
      <c r="I4716" s="17"/>
      <c r="K4716" s="50"/>
      <c r="P4716" s="17"/>
    </row>
    <row r="4717" spans="6:16">
      <c r="F4717" s="13"/>
      <c r="G4717" s="50"/>
      <c r="I4717" s="17"/>
      <c r="K4717" s="50"/>
      <c r="P4717" s="17"/>
    </row>
    <row r="4718" spans="6:16">
      <c r="F4718" s="13"/>
      <c r="G4718" s="50"/>
      <c r="I4718" s="17"/>
      <c r="K4718" s="50"/>
      <c r="P4718" s="17"/>
    </row>
    <row r="4719" spans="6:16">
      <c r="F4719" s="13"/>
      <c r="G4719" s="50"/>
      <c r="I4719" s="17"/>
      <c r="K4719" s="50"/>
      <c r="P4719" s="17"/>
    </row>
    <row r="4720" spans="6:16">
      <c r="F4720" s="13"/>
      <c r="G4720" s="50"/>
      <c r="I4720" s="17"/>
      <c r="K4720" s="50"/>
      <c r="P4720" s="17"/>
    </row>
    <row r="4721" spans="6:16">
      <c r="F4721" s="13"/>
      <c r="G4721" s="50"/>
      <c r="I4721" s="17"/>
      <c r="K4721" s="50"/>
      <c r="P4721" s="17"/>
    </row>
    <row r="4722" spans="6:16">
      <c r="F4722" s="13"/>
      <c r="G4722" s="50"/>
      <c r="I4722" s="17"/>
      <c r="K4722" s="50"/>
      <c r="P4722" s="17"/>
    </row>
    <row r="4723" spans="6:16">
      <c r="F4723" s="13"/>
      <c r="G4723" s="50"/>
      <c r="I4723" s="17"/>
      <c r="K4723" s="50"/>
      <c r="P4723" s="17"/>
    </row>
    <row r="4724" spans="6:16">
      <c r="F4724" s="13"/>
      <c r="G4724" s="50"/>
      <c r="I4724" s="17"/>
      <c r="K4724" s="50"/>
      <c r="P4724" s="17"/>
    </row>
    <row r="4725" spans="6:16">
      <c r="F4725" s="13"/>
      <c r="G4725" s="50"/>
      <c r="I4725" s="17"/>
      <c r="K4725" s="50"/>
      <c r="P4725" s="17"/>
    </row>
    <row r="4726" spans="6:16">
      <c r="F4726" s="13"/>
      <c r="G4726" s="50"/>
      <c r="I4726" s="17"/>
      <c r="K4726" s="50"/>
      <c r="P4726" s="17"/>
    </row>
    <row r="4727" spans="6:16">
      <c r="F4727" s="13"/>
      <c r="G4727" s="50"/>
      <c r="I4727" s="17"/>
      <c r="K4727" s="50"/>
      <c r="P4727" s="17"/>
    </row>
    <row r="4728" spans="6:16">
      <c r="F4728" s="13"/>
      <c r="G4728" s="50"/>
      <c r="I4728" s="17"/>
      <c r="K4728" s="50"/>
      <c r="P4728" s="17"/>
    </row>
    <row r="4729" spans="6:16">
      <c r="F4729" s="13"/>
      <c r="G4729" s="50"/>
      <c r="I4729" s="17"/>
      <c r="K4729" s="50"/>
      <c r="P4729" s="17"/>
    </row>
    <row r="4730" spans="6:16">
      <c r="F4730" s="13"/>
      <c r="G4730" s="50"/>
      <c r="I4730" s="17"/>
      <c r="K4730" s="50"/>
      <c r="P4730" s="17"/>
    </row>
    <row r="4731" spans="6:16">
      <c r="F4731" s="13"/>
      <c r="G4731" s="50"/>
      <c r="I4731" s="17"/>
      <c r="K4731" s="50"/>
      <c r="P4731" s="17"/>
    </row>
    <row r="4732" spans="6:16">
      <c r="F4732" s="13"/>
      <c r="G4732" s="50"/>
      <c r="I4732" s="17"/>
      <c r="K4732" s="50"/>
      <c r="P4732" s="17"/>
    </row>
    <row r="4733" spans="6:16">
      <c r="F4733" s="13"/>
      <c r="G4733" s="50"/>
      <c r="I4733" s="17"/>
      <c r="K4733" s="50"/>
      <c r="P4733" s="17"/>
    </row>
    <row r="4734" spans="6:16">
      <c r="F4734" s="13"/>
      <c r="G4734" s="50"/>
      <c r="I4734" s="17"/>
      <c r="K4734" s="50"/>
      <c r="P4734" s="17"/>
    </row>
    <row r="4735" spans="6:16">
      <c r="F4735" s="13"/>
      <c r="G4735" s="50"/>
      <c r="I4735" s="17"/>
      <c r="K4735" s="50"/>
      <c r="P4735" s="17"/>
    </row>
    <row r="4736" spans="6:16">
      <c r="F4736" s="13"/>
      <c r="G4736" s="50"/>
      <c r="I4736" s="17"/>
      <c r="K4736" s="50"/>
      <c r="P4736" s="17"/>
    </row>
    <row r="4737" spans="6:16">
      <c r="F4737" s="13"/>
      <c r="G4737" s="50"/>
      <c r="I4737" s="17"/>
      <c r="K4737" s="50"/>
      <c r="P4737" s="17"/>
    </row>
    <row r="4738" spans="6:16">
      <c r="F4738" s="13"/>
      <c r="G4738" s="50"/>
      <c r="I4738" s="17"/>
      <c r="K4738" s="50"/>
      <c r="P4738" s="17"/>
    </row>
    <row r="4739" spans="6:16">
      <c r="F4739" s="13"/>
      <c r="G4739" s="50"/>
      <c r="I4739" s="17"/>
      <c r="K4739" s="50"/>
      <c r="P4739" s="17"/>
    </row>
    <row r="4740" spans="6:16">
      <c r="F4740" s="13"/>
      <c r="G4740" s="50"/>
      <c r="I4740" s="17"/>
      <c r="K4740" s="50"/>
      <c r="P4740" s="17"/>
    </row>
    <row r="4741" spans="6:16">
      <c r="F4741" s="13"/>
      <c r="G4741" s="50"/>
      <c r="I4741" s="17"/>
      <c r="K4741" s="50"/>
      <c r="P4741" s="17"/>
    </row>
    <row r="4742" spans="6:16">
      <c r="F4742" s="13"/>
      <c r="G4742" s="50"/>
      <c r="I4742" s="17"/>
      <c r="K4742" s="50"/>
      <c r="P4742" s="17"/>
    </row>
    <row r="4743" spans="6:16">
      <c r="F4743" s="13"/>
      <c r="G4743" s="50"/>
      <c r="I4743" s="17"/>
      <c r="K4743" s="50"/>
      <c r="P4743" s="17"/>
    </row>
    <row r="4744" spans="6:16">
      <c r="F4744" s="13"/>
      <c r="G4744" s="50"/>
      <c r="I4744" s="17"/>
      <c r="K4744" s="50"/>
      <c r="P4744" s="17"/>
    </row>
    <row r="4745" spans="6:16">
      <c r="F4745" s="13"/>
      <c r="G4745" s="50"/>
      <c r="I4745" s="17"/>
      <c r="K4745" s="50"/>
      <c r="P4745" s="17"/>
    </row>
    <row r="4746" spans="6:16">
      <c r="F4746" s="13"/>
      <c r="G4746" s="50"/>
      <c r="I4746" s="17"/>
      <c r="K4746" s="50"/>
      <c r="P4746" s="17"/>
    </row>
    <row r="4747" spans="6:16">
      <c r="F4747" s="13"/>
      <c r="G4747" s="50"/>
      <c r="I4747" s="17"/>
      <c r="K4747" s="50"/>
      <c r="P4747" s="17"/>
    </row>
    <row r="4748" spans="6:16">
      <c r="F4748" s="13"/>
      <c r="G4748" s="50"/>
      <c r="I4748" s="17"/>
      <c r="K4748" s="50"/>
      <c r="P4748" s="17"/>
    </row>
    <row r="4749" spans="6:16">
      <c r="F4749" s="13"/>
      <c r="G4749" s="50"/>
      <c r="I4749" s="17"/>
      <c r="K4749" s="50"/>
      <c r="P4749" s="17"/>
    </row>
    <row r="4750" spans="6:16">
      <c r="F4750" s="13"/>
      <c r="G4750" s="50"/>
      <c r="I4750" s="17"/>
      <c r="K4750" s="50"/>
      <c r="P4750" s="17"/>
    </row>
    <row r="4751" spans="6:16">
      <c r="F4751" s="13"/>
      <c r="G4751" s="50"/>
      <c r="I4751" s="17"/>
      <c r="K4751" s="50"/>
      <c r="P4751" s="17"/>
    </row>
    <row r="4752" spans="6:16">
      <c r="F4752" s="13"/>
      <c r="G4752" s="50"/>
      <c r="I4752" s="17"/>
      <c r="K4752" s="50"/>
      <c r="P4752" s="17"/>
    </row>
    <row r="4753" spans="6:16">
      <c r="F4753" s="13"/>
      <c r="G4753" s="50"/>
      <c r="I4753" s="17"/>
      <c r="K4753" s="50"/>
      <c r="P4753" s="17"/>
    </row>
    <row r="4754" spans="6:16">
      <c r="F4754" s="13"/>
      <c r="G4754" s="50"/>
      <c r="I4754" s="17"/>
      <c r="K4754" s="50"/>
      <c r="P4754" s="17"/>
    </row>
    <row r="4755" spans="6:16">
      <c r="F4755" s="13"/>
      <c r="G4755" s="50"/>
      <c r="I4755" s="17"/>
      <c r="K4755" s="50"/>
      <c r="P4755" s="17"/>
    </row>
    <row r="4756" spans="6:16">
      <c r="F4756" s="13"/>
      <c r="G4756" s="50"/>
      <c r="I4756" s="17"/>
      <c r="K4756" s="50"/>
      <c r="P4756" s="17"/>
    </row>
    <row r="4757" spans="6:16">
      <c r="F4757" s="13"/>
      <c r="G4757" s="50"/>
      <c r="I4757" s="17"/>
      <c r="K4757" s="50"/>
      <c r="P4757" s="17"/>
    </row>
    <row r="4758" spans="6:16">
      <c r="F4758" s="13"/>
      <c r="G4758" s="50"/>
      <c r="I4758" s="17"/>
      <c r="K4758" s="50"/>
      <c r="P4758" s="17"/>
    </row>
    <row r="4759" spans="6:16">
      <c r="F4759" s="13"/>
      <c r="G4759" s="50"/>
      <c r="I4759" s="17"/>
      <c r="K4759" s="50"/>
      <c r="P4759" s="17"/>
    </row>
    <row r="4760" spans="6:16">
      <c r="F4760" s="13"/>
      <c r="G4760" s="50"/>
      <c r="I4760" s="17"/>
      <c r="K4760" s="50"/>
      <c r="P4760" s="17"/>
    </row>
    <row r="4761" spans="6:16">
      <c r="F4761" s="13"/>
      <c r="G4761" s="50"/>
      <c r="I4761" s="17"/>
      <c r="K4761" s="50"/>
      <c r="P4761" s="17"/>
    </row>
    <row r="4762" spans="6:16">
      <c r="F4762" s="13"/>
      <c r="G4762" s="50"/>
      <c r="I4762" s="17"/>
      <c r="K4762" s="50"/>
      <c r="P4762" s="17"/>
    </row>
    <row r="4763" spans="6:16">
      <c r="F4763" s="13"/>
      <c r="G4763" s="50"/>
      <c r="I4763" s="17"/>
      <c r="K4763" s="50"/>
      <c r="P4763" s="17"/>
    </row>
    <row r="4764" spans="6:16">
      <c r="F4764" s="13"/>
      <c r="G4764" s="50"/>
      <c r="I4764" s="17"/>
      <c r="K4764" s="50"/>
      <c r="P4764" s="17"/>
    </row>
    <row r="4765" spans="6:16">
      <c r="F4765" s="13"/>
      <c r="G4765" s="50"/>
      <c r="I4765" s="17"/>
      <c r="K4765" s="50"/>
      <c r="P4765" s="17"/>
    </row>
    <row r="4766" spans="6:16">
      <c r="F4766" s="13"/>
      <c r="G4766" s="50"/>
      <c r="I4766" s="17"/>
      <c r="K4766" s="50"/>
      <c r="P4766" s="17"/>
    </row>
    <row r="4767" spans="6:16">
      <c r="F4767" s="13"/>
      <c r="G4767" s="50"/>
      <c r="I4767" s="17"/>
      <c r="K4767" s="50"/>
      <c r="P4767" s="17"/>
    </row>
    <row r="4768" spans="6:16">
      <c r="F4768" s="13"/>
      <c r="G4768" s="50"/>
      <c r="I4768" s="17"/>
      <c r="K4768" s="50"/>
      <c r="P4768" s="17"/>
    </row>
    <row r="4769" spans="6:16">
      <c r="F4769" s="13"/>
      <c r="G4769" s="50"/>
      <c r="I4769" s="17"/>
      <c r="K4769" s="50"/>
      <c r="P4769" s="17"/>
    </row>
    <row r="4770" spans="6:16">
      <c r="F4770" s="13"/>
      <c r="G4770" s="50"/>
      <c r="I4770" s="17"/>
      <c r="K4770" s="50"/>
      <c r="P4770" s="17"/>
    </row>
    <row r="4771" spans="6:16">
      <c r="F4771" s="13"/>
      <c r="G4771" s="50"/>
      <c r="I4771" s="17"/>
      <c r="K4771" s="50"/>
      <c r="P4771" s="17"/>
    </row>
    <row r="4772" spans="6:16">
      <c r="F4772" s="13"/>
      <c r="G4772" s="50"/>
      <c r="I4772" s="17"/>
      <c r="K4772" s="50"/>
      <c r="P4772" s="17"/>
    </row>
    <row r="4773" spans="6:16">
      <c r="F4773" s="13"/>
      <c r="G4773" s="50"/>
      <c r="I4773" s="17"/>
      <c r="K4773" s="50"/>
      <c r="P4773" s="17"/>
    </row>
    <row r="4774" spans="6:16">
      <c r="F4774" s="13"/>
      <c r="G4774" s="50"/>
      <c r="I4774" s="17"/>
      <c r="K4774" s="50"/>
      <c r="P4774" s="17"/>
    </row>
    <row r="4775" spans="6:16">
      <c r="F4775" s="13"/>
      <c r="G4775" s="50"/>
      <c r="I4775" s="17"/>
      <c r="K4775" s="50"/>
      <c r="P4775" s="17"/>
    </row>
    <row r="4776" spans="6:16">
      <c r="F4776" s="13"/>
      <c r="G4776" s="50"/>
      <c r="I4776" s="17"/>
      <c r="K4776" s="50"/>
      <c r="P4776" s="17"/>
    </row>
    <row r="4777" spans="6:16">
      <c r="F4777" s="13"/>
      <c r="G4777" s="50"/>
      <c r="I4777" s="17"/>
      <c r="K4777" s="50"/>
      <c r="P4777" s="17"/>
    </row>
    <row r="4778" spans="6:16">
      <c r="F4778" s="13"/>
      <c r="G4778" s="50"/>
      <c r="I4778" s="17"/>
      <c r="K4778" s="50"/>
      <c r="P4778" s="17"/>
    </row>
    <row r="4779" spans="6:16">
      <c r="F4779" s="13"/>
      <c r="G4779" s="50"/>
      <c r="I4779" s="17"/>
      <c r="K4779" s="50"/>
      <c r="P4779" s="17"/>
    </row>
    <row r="4780" spans="6:16">
      <c r="F4780" s="13"/>
      <c r="G4780" s="50"/>
      <c r="I4780" s="17"/>
      <c r="K4780" s="50"/>
      <c r="P4780" s="17"/>
    </row>
    <row r="4781" spans="6:16">
      <c r="F4781" s="13"/>
      <c r="G4781" s="50"/>
      <c r="I4781" s="17"/>
      <c r="K4781" s="50"/>
      <c r="P4781" s="17"/>
    </row>
    <row r="4782" spans="6:16">
      <c r="F4782" s="13"/>
      <c r="G4782" s="50"/>
      <c r="I4782" s="17"/>
      <c r="K4782" s="50"/>
      <c r="P4782" s="17"/>
    </row>
    <row r="4783" spans="6:16">
      <c r="F4783" s="13"/>
      <c r="G4783" s="50"/>
      <c r="I4783" s="17"/>
      <c r="K4783" s="50"/>
      <c r="P4783" s="17"/>
    </row>
    <row r="4784" spans="6:16">
      <c r="F4784" s="13"/>
      <c r="G4784" s="50"/>
      <c r="I4784" s="17"/>
      <c r="K4784" s="50"/>
      <c r="P4784" s="17"/>
    </row>
    <row r="4785" spans="6:16">
      <c r="F4785" s="13"/>
      <c r="G4785" s="50"/>
      <c r="I4785" s="17"/>
      <c r="K4785" s="50"/>
      <c r="P4785" s="17"/>
    </row>
    <row r="4786" spans="6:16">
      <c r="F4786" s="13"/>
      <c r="G4786" s="50"/>
      <c r="I4786" s="17"/>
      <c r="K4786" s="50"/>
      <c r="P4786" s="17"/>
    </row>
    <row r="4787" spans="6:16">
      <c r="F4787" s="13"/>
      <c r="G4787" s="50"/>
      <c r="I4787" s="17"/>
      <c r="K4787" s="50"/>
      <c r="P4787" s="17"/>
    </row>
    <row r="4788" spans="6:16">
      <c r="F4788" s="13"/>
      <c r="G4788" s="50"/>
      <c r="I4788" s="17"/>
      <c r="K4788" s="50"/>
      <c r="P4788" s="17"/>
    </row>
    <row r="4789" spans="6:16">
      <c r="F4789" s="13"/>
      <c r="G4789" s="50"/>
      <c r="I4789" s="17"/>
      <c r="K4789" s="50"/>
      <c r="P4789" s="17"/>
    </row>
    <row r="4790" spans="6:16">
      <c r="F4790" s="13"/>
      <c r="G4790" s="50"/>
      <c r="I4790" s="17"/>
      <c r="K4790" s="50"/>
      <c r="P4790" s="17"/>
    </row>
    <row r="4791" spans="6:16">
      <c r="F4791" s="13"/>
      <c r="G4791" s="50"/>
      <c r="I4791" s="17"/>
      <c r="K4791" s="50"/>
      <c r="P4791" s="17"/>
    </row>
    <row r="4792" spans="6:16">
      <c r="F4792" s="13"/>
      <c r="G4792" s="50"/>
      <c r="I4792" s="17"/>
      <c r="K4792" s="50"/>
      <c r="P4792" s="17"/>
    </row>
    <row r="4793" spans="6:16">
      <c r="F4793" s="13"/>
      <c r="G4793" s="50"/>
      <c r="I4793" s="17"/>
      <c r="K4793" s="50"/>
      <c r="P4793" s="17"/>
    </row>
    <row r="4794" spans="6:16">
      <c r="F4794" s="13"/>
      <c r="G4794" s="50"/>
      <c r="I4794" s="17"/>
      <c r="K4794" s="50"/>
      <c r="P4794" s="17"/>
    </row>
    <row r="4795" spans="6:16">
      <c r="F4795" s="13"/>
      <c r="G4795" s="50"/>
      <c r="I4795" s="17"/>
      <c r="K4795" s="50"/>
      <c r="P4795" s="17"/>
    </row>
    <row r="4796" spans="6:16">
      <c r="F4796" s="13"/>
      <c r="G4796" s="50"/>
      <c r="I4796" s="17"/>
      <c r="K4796" s="50"/>
      <c r="P4796" s="17"/>
    </row>
    <row r="4797" spans="6:16">
      <c r="F4797" s="13"/>
      <c r="G4797" s="50"/>
      <c r="I4797" s="17"/>
      <c r="K4797" s="50"/>
      <c r="P4797" s="17"/>
    </row>
    <row r="4798" spans="6:16">
      <c r="F4798" s="13"/>
      <c r="G4798" s="50"/>
      <c r="I4798" s="17"/>
      <c r="K4798" s="50"/>
      <c r="P4798" s="17"/>
    </row>
    <row r="4799" spans="6:16">
      <c r="F4799" s="13"/>
      <c r="G4799" s="50"/>
      <c r="I4799" s="17"/>
      <c r="K4799" s="50"/>
      <c r="P4799" s="17"/>
    </row>
    <row r="4800" spans="6:16">
      <c r="F4800" s="13"/>
      <c r="G4800" s="50"/>
      <c r="I4800" s="17"/>
      <c r="K4800" s="50"/>
      <c r="P4800" s="17"/>
    </row>
    <row r="4801" spans="6:16">
      <c r="F4801" s="13"/>
      <c r="G4801" s="50"/>
      <c r="I4801" s="17"/>
      <c r="K4801" s="50"/>
      <c r="P4801" s="17"/>
    </row>
    <row r="4802" spans="6:16">
      <c r="F4802" s="13"/>
      <c r="G4802" s="50"/>
      <c r="I4802" s="17"/>
      <c r="K4802" s="50"/>
      <c r="P4802" s="17"/>
    </row>
    <row r="4803" spans="6:16">
      <c r="F4803" s="13"/>
      <c r="G4803" s="50"/>
      <c r="I4803" s="17"/>
      <c r="K4803" s="50"/>
      <c r="P4803" s="17"/>
    </row>
    <row r="4804" spans="6:16">
      <c r="F4804" s="13"/>
      <c r="G4804" s="50"/>
      <c r="I4804" s="17"/>
      <c r="K4804" s="50"/>
      <c r="P4804" s="17"/>
    </row>
    <row r="4805" spans="6:16">
      <c r="F4805" s="13"/>
      <c r="G4805" s="50"/>
      <c r="I4805" s="17"/>
      <c r="K4805" s="50"/>
      <c r="P4805" s="17"/>
    </row>
    <row r="4806" spans="6:16">
      <c r="F4806" s="13"/>
      <c r="G4806" s="50"/>
      <c r="I4806" s="17"/>
      <c r="K4806" s="50"/>
      <c r="P4806" s="17"/>
    </row>
    <row r="4807" spans="6:16">
      <c r="F4807" s="13"/>
      <c r="G4807" s="50"/>
      <c r="I4807" s="17"/>
      <c r="K4807" s="50"/>
      <c r="P4807" s="17"/>
    </row>
    <row r="4808" spans="6:16">
      <c r="F4808" s="13"/>
      <c r="G4808" s="50"/>
      <c r="I4808" s="17"/>
      <c r="K4808" s="50"/>
      <c r="P4808" s="17"/>
    </row>
    <row r="4809" spans="6:16">
      <c r="F4809" s="13"/>
      <c r="G4809" s="50"/>
      <c r="I4809" s="17"/>
      <c r="K4809" s="50"/>
      <c r="P4809" s="17"/>
    </row>
    <row r="4810" spans="6:16">
      <c r="F4810" s="13"/>
      <c r="G4810" s="50"/>
      <c r="I4810" s="17"/>
      <c r="K4810" s="50"/>
      <c r="P4810" s="17"/>
    </row>
    <row r="4811" spans="6:16">
      <c r="F4811" s="13"/>
      <c r="G4811" s="50"/>
      <c r="I4811" s="17"/>
      <c r="K4811" s="50"/>
      <c r="P4811" s="17"/>
    </row>
    <row r="4812" spans="6:16">
      <c r="F4812" s="13"/>
      <c r="G4812" s="50"/>
      <c r="I4812" s="17"/>
      <c r="K4812" s="50"/>
      <c r="P4812" s="17"/>
    </row>
    <row r="4813" spans="6:16">
      <c r="F4813" s="13"/>
      <c r="G4813" s="50"/>
      <c r="I4813" s="17"/>
      <c r="K4813" s="50"/>
      <c r="P4813" s="17"/>
    </row>
    <row r="4814" spans="6:16">
      <c r="F4814" s="13"/>
      <c r="G4814" s="50"/>
      <c r="I4814" s="17"/>
      <c r="K4814" s="50"/>
      <c r="P4814" s="17"/>
    </row>
    <row r="4815" spans="6:16">
      <c r="F4815" s="13"/>
      <c r="G4815" s="50"/>
      <c r="I4815" s="17"/>
      <c r="K4815" s="50"/>
      <c r="P4815" s="17"/>
    </row>
    <row r="4816" spans="6:16">
      <c r="F4816" s="13"/>
      <c r="G4816" s="50"/>
      <c r="I4816" s="17"/>
      <c r="K4816" s="50"/>
      <c r="P4816" s="17"/>
    </row>
    <row r="4817" spans="6:16">
      <c r="F4817" s="13"/>
      <c r="G4817" s="50"/>
      <c r="I4817" s="17"/>
      <c r="K4817" s="50"/>
      <c r="P4817" s="17"/>
    </row>
    <row r="4818" spans="6:16">
      <c r="F4818" s="13"/>
      <c r="G4818" s="50"/>
      <c r="I4818" s="17"/>
      <c r="K4818" s="50"/>
      <c r="P4818" s="17"/>
    </row>
    <row r="4819" spans="6:16">
      <c r="F4819" s="13"/>
      <c r="G4819" s="50"/>
      <c r="I4819" s="17"/>
      <c r="K4819" s="50"/>
      <c r="P4819" s="17"/>
    </row>
    <row r="4820" spans="6:16">
      <c r="F4820" s="13"/>
      <c r="G4820" s="50"/>
      <c r="I4820" s="17"/>
      <c r="K4820" s="50"/>
      <c r="P4820" s="17"/>
    </row>
    <row r="4821" spans="6:16">
      <c r="F4821" s="13"/>
      <c r="G4821" s="50"/>
      <c r="I4821" s="17"/>
      <c r="K4821" s="50"/>
      <c r="P4821" s="17"/>
    </row>
    <row r="4822" spans="6:16">
      <c r="F4822" s="13"/>
      <c r="G4822" s="50"/>
      <c r="I4822" s="17"/>
      <c r="K4822" s="50"/>
      <c r="P4822" s="17"/>
    </row>
    <row r="4823" spans="6:16">
      <c r="F4823" s="13"/>
      <c r="G4823" s="50"/>
      <c r="I4823" s="17"/>
      <c r="K4823" s="50"/>
      <c r="P4823" s="17"/>
    </row>
    <row r="4824" spans="6:16">
      <c r="F4824" s="13"/>
      <c r="G4824" s="50"/>
      <c r="I4824" s="17"/>
      <c r="K4824" s="50"/>
      <c r="P4824" s="17"/>
    </row>
    <row r="4825" spans="6:16">
      <c r="F4825" s="13"/>
      <c r="G4825" s="50"/>
      <c r="I4825" s="17"/>
      <c r="K4825" s="50"/>
      <c r="P4825" s="17"/>
    </row>
    <row r="4826" spans="6:16">
      <c r="F4826" s="13"/>
      <c r="G4826" s="50"/>
      <c r="I4826" s="17"/>
      <c r="K4826" s="50"/>
      <c r="P4826" s="17"/>
    </row>
    <row r="4827" spans="6:16">
      <c r="F4827" s="13"/>
      <c r="G4827" s="50"/>
      <c r="I4827" s="17"/>
      <c r="K4827" s="50"/>
      <c r="P4827" s="17"/>
    </row>
    <row r="4828" spans="6:16">
      <c r="F4828" s="13"/>
      <c r="G4828" s="50"/>
      <c r="I4828" s="17"/>
      <c r="K4828" s="50"/>
      <c r="P4828" s="17"/>
    </row>
    <row r="4829" spans="6:16">
      <c r="F4829" s="13"/>
      <c r="G4829" s="50"/>
      <c r="I4829" s="17"/>
      <c r="K4829" s="50"/>
      <c r="P4829" s="17"/>
    </row>
    <row r="4830" spans="6:16">
      <c r="F4830" s="13"/>
      <c r="G4830" s="50"/>
      <c r="I4830" s="17"/>
      <c r="K4830" s="50"/>
      <c r="P4830" s="17"/>
    </row>
    <row r="4831" spans="6:16">
      <c r="F4831" s="13"/>
      <c r="G4831" s="50"/>
      <c r="I4831" s="17"/>
      <c r="K4831" s="50"/>
      <c r="P4831" s="17"/>
    </row>
    <row r="4832" spans="6:16">
      <c r="F4832" s="13"/>
      <c r="G4832" s="50"/>
      <c r="I4832" s="17"/>
      <c r="K4832" s="50"/>
      <c r="P4832" s="17"/>
    </row>
    <row r="4833" spans="6:16">
      <c r="F4833" s="13"/>
      <c r="G4833" s="50"/>
      <c r="I4833" s="17"/>
      <c r="K4833" s="50"/>
      <c r="P4833" s="17"/>
    </row>
    <row r="4834" spans="6:16">
      <c r="F4834" s="13"/>
      <c r="G4834" s="50"/>
      <c r="I4834" s="17"/>
      <c r="K4834" s="50"/>
      <c r="P4834" s="17"/>
    </row>
    <row r="4835" spans="6:16">
      <c r="F4835" s="13"/>
      <c r="G4835" s="50"/>
      <c r="I4835" s="17"/>
      <c r="K4835" s="50"/>
      <c r="P4835" s="17"/>
    </row>
    <row r="4836" spans="6:16">
      <c r="F4836" s="13"/>
      <c r="G4836" s="50"/>
      <c r="I4836" s="17"/>
      <c r="K4836" s="50"/>
      <c r="P4836" s="17"/>
    </row>
    <row r="4837" spans="6:16">
      <c r="F4837" s="13"/>
      <c r="G4837" s="50"/>
      <c r="I4837" s="17"/>
      <c r="K4837" s="50"/>
      <c r="P4837" s="17"/>
    </row>
    <row r="4838" spans="6:16">
      <c r="F4838" s="13"/>
      <c r="G4838" s="50"/>
      <c r="I4838" s="17"/>
      <c r="K4838" s="50"/>
      <c r="P4838" s="17"/>
    </row>
    <row r="4839" spans="6:16">
      <c r="F4839" s="13"/>
      <c r="G4839" s="50"/>
      <c r="I4839" s="17"/>
      <c r="K4839" s="50"/>
      <c r="P4839" s="17"/>
    </row>
    <row r="4840" spans="6:16">
      <c r="F4840" s="13"/>
      <c r="G4840" s="50"/>
      <c r="I4840" s="17"/>
      <c r="K4840" s="50"/>
      <c r="P4840" s="17"/>
    </row>
    <row r="4841" spans="6:16">
      <c r="F4841" s="13"/>
      <c r="G4841" s="50"/>
      <c r="I4841" s="17"/>
      <c r="K4841" s="50"/>
      <c r="P4841" s="17"/>
    </row>
    <row r="4842" spans="6:16">
      <c r="F4842" s="13"/>
      <c r="G4842" s="50"/>
      <c r="I4842" s="17"/>
      <c r="K4842" s="50"/>
      <c r="P4842" s="17"/>
    </row>
    <row r="4843" spans="6:16">
      <c r="F4843" s="13"/>
      <c r="G4843" s="50"/>
      <c r="I4843" s="17"/>
      <c r="K4843" s="50"/>
      <c r="P4843" s="17"/>
    </row>
    <row r="4844" spans="6:16">
      <c r="F4844" s="13"/>
      <c r="G4844" s="50"/>
      <c r="I4844" s="17"/>
      <c r="K4844" s="50"/>
      <c r="P4844" s="17"/>
    </row>
    <row r="4845" spans="6:16">
      <c r="F4845" s="13"/>
      <c r="G4845" s="50"/>
      <c r="I4845" s="17"/>
      <c r="K4845" s="50"/>
      <c r="P4845" s="17"/>
    </row>
    <row r="4846" spans="6:16">
      <c r="F4846" s="13"/>
      <c r="G4846" s="50"/>
      <c r="I4846" s="17"/>
      <c r="K4846" s="50"/>
      <c r="P4846" s="17"/>
    </row>
    <row r="4847" spans="6:16">
      <c r="F4847" s="13"/>
      <c r="G4847" s="50"/>
      <c r="I4847" s="17"/>
      <c r="K4847" s="50"/>
      <c r="P4847" s="17"/>
    </row>
    <row r="4848" spans="6:16">
      <c r="F4848" s="13"/>
      <c r="G4848" s="50"/>
      <c r="I4848" s="17"/>
      <c r="K4848" s="50"/>
      <c r="P4848" s="17"/>
    </row>
    <row r="4849" spans="6:16">
      <c r="F4849" s="13"/>
      <c r="G4849" s="50"/>
      <c r="I4849" s="17"/>
      <c r="K4849" s="50"/>
      <c r="P4849" s="17"/>
    </row>
    <row r="4850" spans="6:16">
      <c r="F4850" s="13"/>
      <c r="G4850" s="50"/>
      <c r="I4850" s="17"/>
      <c r="K4850" s="50"/>
      <c r="P4850" s="17"/>
    </row>
    <row r="4851" spans="6:16">
      <c r="F4851" s="13"/>
      <c r="G4851" s="50"/>
      <c r="I4851" s="17"/>
      <c r="K4851" s="50"/>
      <c r="P4851" s="17"/>
    </row>
    <row r="4852" spans="6:16">
      <c r="F4852" s="13"/>
      <c r="G4852" s="50"/>
      <c r="I4852" s="17"/>
      <c r="K4852" s="50"/>
      <c r="P4852" s="17"/>
    </row>
    <row r="4853" spans="6:16">
      <c r="F4853" s="13"/>
      <c r="G4853" s="50"/>
      <c r="I4853" s="17"/>
      <c r="K4853" s="50"/>
      <c r="P4853" s="17"/>
    </row>
    <row r="4854" spans="6:16">
      <c r="F4854" s="13"/>
      <c r="G4854" s="50"/>
      <c r="I4854" s="17"/>
      <c r="K4854" s="50"/>
      <c r="P4854" s="17"/>
    </row>
    <row r="4855" spans="6:16">
      <c r="F4855" s="13"/>
      <c r="G4855" s="50"/>
      <c r="I4855" s="17"/>
      <c r="K4855" s="50"/>
      <c r="P4855" s="17"/>
    </row>
    <row r="4856" spans="6:16">
      <c r="F4856" s="13"/>
      <c r="G4856" s="50"/>
      <c r="I4856" s="17"/>
      <c r="K4856" s="50"/>
      <c r="P4856" s="17"/>
    </row>
    <row r="4857" spans="6:16">
      <c r="F4857" s="13"/>
      <c r="G4857" s="50"/>
      <c r="I4857" s="17"/>
      <c r="K4857" s="50"/>
      <c r="P4857" s="17"/>
    </row>
    <row r="4858" spans="6:16">
      <c r="F4858" s="13"/>
      <c r="G4858" s="50"/>
      <c r="I4858" s="17"/>
      <c r="K4858" s="50"/>
      <c r="P4858" s="17"/>
    </row>
    <row r="4859" spans="6:16">
      <c r="F4859" s="13"/>
      <c r="G4859" s="50"/>
      <c r="I4859" s="17"/>
      <c r="K4859" s="50"/>
      <c r="P4859" s="17"/>
    </row>
    <row r="4860" spans="6:16">
      <c r="F4860" s="13"/>
      <c r="G4860" s="50"/>
      <c r="I4860" s="17"/>
      <c r="K4860" s="50"/>
      <c r="P4860" s="17"/>
    </row>
    <row r="4861" spans="6:16">
      <c r="F4861" s="13"/>
      <c r="G4861" s="50"/>
      <c r="I4861" s="17"/>
      <c r="K4861" s="50"/>
      <c r="P4861" s="17"/>
    </row>
    <row r="4862" spans="6:16">
      <c r="F4862" s="13"/>
      <c r="G4862" s="50"/>
      <c r="I4862" s="17"/>
      <c r="K4862" s="50"/>
      <c r="P4862" s="17"/>
    </row>
    <row r="4863" spans="6:16">
      <c r="F4863" s="13"/>
      <c r="G4863" s="50"/>
      <c r="I4863" s="17"/>
      <c r="K4863" s="50"/>
      <c r="P4863" s="17"/>
    </row>
    <row r="4864" spans="6:16">
      <c r="F4864" s="13"/>
      <c r="G4864" s="50"/>
      <c r="I4864" s="17"/>
      <c r="K4864" s="50"/>
      <c r="P4864" s="17"/>
    </row>
    <row r="4865" spans="6:16">
      <c r="F4865" s="13"/>
      <c r="G4865" s="50"/>
      <c r="I4865" s="17"/>
      <c r="K4865" s="50"/>
      <c r="P4865" s="17"/>
    </row>
    <row r="4866" spans="6:16">
      <c r="F4866" s="13"/>
      <c r="G4866" s="50"/>
      <c r="I4866" s="17"/>
      <c r="K4866" s="50"/>
      <c r="P4866" s="17"/>
    </row>
    <row r="4867" spans="6:16">
      <c r="F4867" s="13"/>
      <c r="G4867" s="50"/>
      <c r="I4867" s="17"/>
      <c r="K4867" s="50"/>
      <c r="P4867" s="17"/>
    </row>
    <row r="4868" spans="6:16">
      <c r="F4868" s="13"/>
      <c r="G4868" s="50"/>
      <c r="I4868" s="17"/>
      <c r="K4868" s="50"/>
      <c r="P4868" s="17"/>
    </row>
    <row r="4869" spans="6:16">
      <c r="F4869" s="13"/>
      <c r="G4869" s="50"/>
      <c r="I4869" s="17"/>
      <c r="K4869" s="50"/>
      <c r="P4869" s="17"/>
    </row>
    <row r="4870" spans="6:16">
      <c r="F4870" s="13"/>
      <c r="G4870" s="50"/>
      <c r="I4870" s="17"/>
      <c r="K4870" s="50"/>
      <c r="P4870" s="17"/>
    </row>
    <row r="4871" spans="6:16">
      <c r="F4871" s="13"/>
      <c r="G4871" s="50"/>
      <c r="I4871" s="17"/>
      <c r="K4871" s="50"/>
      <c r="P4871" s="17"/>
    </row>
    <row r="4872" spans="6:16">
      <c r="F4872" s="13"/>
      <c r="G4872" s="50"/>
      <c r="I4872" s="17"/>
      <c r="K4872" s="50"/>
      <c r="P4872" s="17"/>
    </row>
    <row r="4873" spans="6:16">
      <c r="F4873" s="13"/>
      <c r="G4873" s="50"/>
      <c r="I4873" s="17"/>
      <c r="K4873" s="50"/>
      <c r="P4873" s="17"/>
    </row>
    <row r="4874" spans="6:16">
      <c r="F4874" s="13"/>
      <c r="G4874" s="50"/>
      <c r="I4874" s="17"/>
      <c r="K4874" s="50"/>
      <c r="P4874" s="17"/>
    </row>
    <row r="4875" spans="6:16">
      <c r="F4875" s="13"/>
      <c r="G4875" s="50"/>
      <c r="I4875" s="17"/>
      <c r="K4875" s="50"/>
      <c r="P4875" s="17"/>
    </row>
    <row r="4876" spans="6:16">
      <c r="F4876" s="13"/>
      <c r="G4876" s="50"/>
      <c r="I4876" s="17"/>
      <c r="K4876" s="50"/>
      <c r="P4876" s="17"/>
    </row>
    <row r="4877" spans="6:16">
      <c r="F4877" s="13"/>
      <c r="G4877" s="50"/>
      <c r="I4877" s="17"/>
      <c r="K4877" s="50"/>
      <c r="P4877" s="17"/>
    </row>
    <row r="4878" spans="6:16">
      <c r="F4878" s="13"/>
      <c r="G4878" s="50"/>
      <c r="I4878" s="17"/>
      <c r="K4878" s="50"/>
      <c r="P4878" s="17"/>
    </row>
    <row r="4879" spans="6:16">
      <c r="F4879" s="13"/>
      <c r="G4879" s="50"/>
      <c r="I4879" s="17"/>
      <c r="K4879" s="50"/>
      <c r="P4879" s="17"/>
    </row>
    <row r="4880" spans="6:16">
      <c r="F4880" s="13"/>
      <c r="G4880" s="50"/>
      <c r="I4880" s="17"/>
      <c r="K4880" s="50"/>
      <c r="P4880" s="17"/>
    </row>
    <row r="4881" spans="6:16">
      <c r="F4881" s="13"/>
      <c r="G4881" s="50"/>
      <c r="I4881" s="17"/>
      <c r="K4881" s="50"/>
      <c r="P4881" s="17"/>
    </row>
    <row r="4882" spans="6:16">
      <c r="F4882" s="13"/>
      <c r="G4882" s="50"/>
      <c r="I4882" s="17"/>
      <c r="K4882" s="50"/>
      <c r="P4882" s="17"/>
    </row>
    <row r="4883" spans="6:16">
      <c r="F4883" s="13"/>
      <c r="G4883" s="50"/>
      <c r="I4883" s="17"/>
      <c r="K4883" s="50"/>
      <c r="P4883" s="17"/>
    </row>
    <row r="4884" spans="6:16">
      <c r="F4884" s="13"/>
      <c r="G4884" s="50"/>
      <c r="I4884" s="17"/>
      <c r="K4884" s="50"/>
      <c r="P4884" s="17"/>
    </row>
    <row r="4885" spans="6:16">
      <c r="F4885" s="13"/>
      <c r="G4885" s="50"/>
      <c r="I4885" s="17"/>
      <c r="K4885" s="50"/>
      <c r="P4885" s="17"/>
    </row>
    <row r="4886" spans="6:16">
      <c r="F4886" s="13"/>
      <c r="G4886" s="50"/>
      <c r="I4886" s="17"/>
      <c r="K4886" s="50"/>
      <c r="P4886" s="17"/>
    </row>
    <row r="4887" spans="6:16">
      <c r="F4887" s="13"/>
      <c r="G4887" s="50"/>
      <c r="I4887" s="17"/>
      <c r="K4887" s="50"/>
      <c r="P4887" s="17"/>
    </row>
    <row r="4888" spans="6:16">
      <c r="F4888" s="13"/>
      <c r="G4888" s="50"/>
      <c r="I4888" s="17"/>
      <c r="K4888" s="50"/>
      <c r="P4888" s="17"/>
    </row>
    <row r="4889" spans="6:16">
      <c r="F4889" s="13"/>
      <c r="G4889" s="50"/>
      <c r="I4889" s="17"/>
      <c r="K4889" s="50"/>
      <c r="P4889" s="17"/>
    </row>
    <row r="4890" spans="6:16">
      <c r="F4890" s="13"/>
      <c r="G4890" s="50"/>
      <c r="I4890" s="17"/>
      <c r="K4890" s="50"/>
      <c r="P4890" s="17"/>
    </row>
    <row r="4891" spans="6:16">
      <c r="F4891" s="13"/>
      <c r="G4891" s="50"/>
      <c r="I4891" s="17"/>
      <c r="K4891" s="50"/>
      <c r="P4891" s="17"/>
    </row>
    <row r="4892" spans="6:16">
      <c r="F4892" s="13"/>
      <c r="G4892" s="50"/>
      <c r="I4892" s="17"/>
      <c r="K4892" s="50"/>
      <c r="P4892" s="17"/>
    </row>
    <row r="4893" spans="6:16">
      <c r="F4893" s="13"/>
      <c r="G4893" s="50"/>
      <c r="I4893" s="17"/>
      <c r="K4893" s="50"/>
      <c r="P4893" s="17"/>
    </row>
    <row r="4894" spans="6:16">
      <c r="F4894" s="13"/>
      <c r="G4894" s="50"/>
      <c r="I4894" s="17"/>
      <c r="K4894" s="50"/>
      <c r="P4894" s="17"/>
    </row>
    <row r="4895" spans="6:16">
      <c r="F4895" s="13"/>
      <c r="G4895" s="50"/>
      <c r="I4895" s="17"/>
      <c r="K4895" s="50"/>
      <c r="P4895" s="17"/>
    </row>
    <row r="4896" spans="6:16">
      <c r="F4896" s="13"/>
      <c r="G4896" s="50"/>
      <c r="I4896" s="17"/>
      <c r="K4896" s="50"/>
      <c r="P4896" s="17"/>
    </row>
    <row r="4897" spans="6:16">
      <c r="F4897" s="13"/>
      <c r="G4897" s="50"/>
      <c r="I4897" s="17"/>
      <c r="K4897" s="50"/>
      <c r="P4897" s="17"/>
    </row>
    <row r="4898" spans="6:16">
      <c r="F4898" s="13"/>
      <c r="G4898" s="50"/>
      <c r="I4898" s="17"/>
      <c r="K4898" s="50"/>
      <c r="P4898" s="17"/>
    </row>
    <row r="4899" spans="6:16">
      <c r="F4899" s="13"/>
      <c r="G4899" s="50"/>
      <c r="I4899" s="17"/>
      <c r="K4899" s="50"/>
      <c r="P4899" s="17"/>
    </row>
    <row r="4900" spans="6:16">
      <c r="F4900" s="13"/>
      <c r="G4900" s="50"/>
      <c r="I4900" s="17"/>
      <c r="K4900" s="50"/>
      <c r="P4900" s="17"/>
    </row>
    <row r="4901" spans="6:16">
      <c r="F4901" s="13"/>
      <c r="G4901" s="50"/>
      <c r="I4901" s="17"/>
      <c r="K4901" s="50"/>
      <c r="P4901" s="17"/>
    </row>
    <row r="4902" spans="6:16">
      <c r="F4902" s="13"/>
      <c r="G4902" s="50"/>
      <c r="I4902" s="17"/>
      <c r="K4902" s="50"/>
      <c r="P4902" s="17"/>
    </row>
    <row r="4903" spans="6:16">
      <c r="F4903" s="13"/>
      <c r="G4903" s="50"/>
      <c r="I4903" s="17"/>
      <c r="K4903" s="50"/>
      <c r="P4903" s="17"/>
    </row>
    <row r="4904" spans="6:16">
      <c r="F4904" s="13"/>
      <c r="G4904" s="50"/>
      <c r="I4904" s="17"/>
      <c r="K4904" s="50"/>
      <c r="P4904" s="17"/>
    </row>
    <row r="4905" spans="6:16">
      <c r="F4905" s="13"/>
      <c r="G4905" s="50"/>
      <c r="I4905" s="17"/>
      <c r="K4905" s="50"/>
      <c r="P4905" s="17"/>
    </row>
    <row r="4906" spans="6:16">
      <c r="F4906" s="13"/>
      <c r="G4906" s="50"/>
      <c r="I4906" s="17"/>
      <c r="K4906" s="50"/>
      <c r="P4906" s="17"/>
    </row>
    <row r="4907" spans="6:16">
      <c r="F4907" s="13"/>
      <c r="G4907" s="50"/>
      <c r="I4907" s="17"/>
      <c r="K4907" s="50"/>
      <c r="P4907" s="17"/>
    </row>
    <row r="4908" spans="6:16">
      <c r="F4908" s="13"/>
      <c r="G4908" s="50"/>
      <c r="I4908" s="17"/>
      <c r="K4908" s="50"/>
      <c r="P4908" s="17"/>
    </row>
    <row r="4909" spans="6:16">
      <c r="F4909" s="13"/>
      <c r="G4909" s="50"/>
      <c r="I4909" s="17"/>
      <c r="K4909" s="50"/>
      <c r="P4909" s="17"/>
    </row>
    <row r="4910" spans="6:16">
      <c r="F4910" s="13"/>
      <c r="G4910" s="50"/>
      <c r="I4910" s="17"/>
      <c r="K4910" s="50"/>
      <c r="P4910" s="17"/>
    </row>
    <row r="4911" spans="6:16">
      <c r="F4911" s="13"/>
      <c r="G4911" s="50"/>
      <c r="I4911" s="17"/>
      <c r="K4911" s="50"/>
      <c r="P4911" s="17"/>
    </row>
    <row r="4912" spans="6:16">
      <c r="F4912" s="13"/>
      <c r="G4912" s="50"/>
      <c r="I4912" s="17"/>
      <c r="K4912" s="50"/>
      <c r="P4912" s="17"/>
    </row>
    <row r="4913" spans="6:16">
      <c r="F4913" s="13"/>
      <c r="G4913" s="50"/>
      <c r="I4913" s="17"/>
      <c r="K4913" s="50"/>
      <c r="P4913" s="17"/>
    </row>
    <row r="4914" spans="6:16">
      <c r="F4914" s="13"/>
      <c r="G4914" s="50"/>
      <c r="I4914" s="17"/>
      <c r="K4914" s="50"/>
      <c r="P4914" s="17"/>
    </row>
    <row r="4915" spans="6:16">
      <c r="F4915" s="13"/>
      <c r="G4915" s="50"/>
      <c r="I4915" s="17"/>
      <c r="K4915" s="50"/>
      <c r="P4915" s="17"/>
    </row>
    <row r="4916" spans="6:16">
      <c r="F4916" s="13"/>
      <c r="G4916" s="50"/>
      <c r="I4916" s="17"/>
      <c r="K4916" s="50"/>
      <c r="P4916" s="17"/>
    </row>
    <row r="4917" spans="6:16">
      <c r="F4917" s="13"/>
      <c r="G4917" s="50"/>
      <c r="I4917" s="17"/>
      <c r="K4917" s="50"/>
      <c r="P4917" s="17"/>
    </row>
    <row r="4918" spans="6:16">
      <c r="F4918" s="13"/>
      <c r="G4918" s="50"/>
      <c r="I4918" s="17"/>
      <c r="K4918" s="50"/>
      <c r="P4918" s="17"/>
    </row>
    <row r="4919" spans="6:16">
      <c r="F4919" s="13"/>
      <c r="G4919" s="50"/>
      <c r="I4919" s="17"/>
      <c r="K4919" s="50"/>
      <c r="P4919" s="17"/>
    </row>
    <row r="4920" spans="6:16">
      <c r="F4920" s="13"/>
      <c r="G4920" s="50"/>
      <c r="I4920" s="17"/>
      <c r="K4920" s="50"/>
      <c r="P4920" s="17"/>
    </row>
    <row r="4921" spans="6:16">
      <c r="F4921" s="13"/>
      <c r="G4921" s="50"/>
      <c r="I4921" s="17"/>
      <c r="K4921" s="50"/>
      <c r="P4921" s="17"/>
    </row>
    <row r="4922" spans="6:16">
      <c r="F4922" s="13"/>
      <c r="G4922" s="50"/>
      <c r="I4922" s="17"/>
      <c r="K4922" s="50"/>
      <c r="P4922" s="17"/>
    </row>
    <row r="4923" spans="6:16">
      <c r="F4923" s="13"/>
      <c r="G4923" s="50"/>
      <c r="I4923" s="17"/>
      <c r="K4923" s="50"/>
      <c r="P4923" s="17"/>
    </row>
    <row r="4924" spans="6:16">
      <c r="F4924" s="13"/>
      <c r="G4924" s="50"/>
      <c r="I4924" s="17"/>
      <c r="K4924" s="50"/>
      <c r="P4924" s="17"/>
    </row>
    <row r="4925" spans="6:16">
      <c r="F4925" s="13"/>
      <c r="G4925" s="50"/>
      <c r="I4925" s="17"/>
      <c r="K4925" s="50"/>
      <c r="P4925" s="17"/>
    </row>
    <row r="4926" spans="6:16">
      <c r="F4926" s="13"/>
      <c r="G4926" s="50"/>
      <c r="I4926" s="17"/>
      <c r="K4926" s="50"/>
      <c r="P4926" s="17"/>
    </row>
    <row r="4927" spans="6:16">
      <c r="F4927" s="13"/>
      <c r="G4927" s="50"/>
      <c r="I4927" s="17"/>
      <c r="K4927" s="50"/>
      <c r="P4927" s="17"/>
    </row>
    <row r="4928" spans="6:16">
      <c r="F4928" s="13"/>
      <c r="G4928" s="50"/>
      <c r="I4928" s="17"/>
      <c r="K4928" s="50"/>
      <c r="P4928" s="17"/>
    </row>
    <row r="4929" spans="6:16">
      <c r="F4929" s="13"/>
      <c r="G4929" s="50"/>
      <c r="I4929" s="17"/>
      <c r="K4929" s="50"/>
      <c r="P4929" s="17"/>
    </row>
    <row r="4930" spans="6:16">
      <c r="F4930" s="13"/>
      <c r="G4930" s="50"/>
      <c r="I4930" s="17"/>
      <c r="K4930" s="50"/>
      <c r="P4930" s="17"/>
    </row>
    <row r="4931" spans="6:16">
      <c r="F4931" s="13"/>
      <c r="G4931" s="50"/>
      <c r="I4931" s="17"/>
      <c r="K4931" s="50"/>
      <c r="P4931" s="17"/>
    </row>
    <row r="4932" spans="6:16">
      <c r="F4932" s="13"/>
      <c r="G4932" s="50"/>
      <c r="I4932" s="17"/>
      <c r="K4932" s="50"/>
      <c r="P4932" s="17"/>
    </row>
    <row r="4933" spans="6:16">
      <c r="F4933" s="13"/>
      <c r="G4933" s="50"/>
      <c r="I4933" s="17"/>
      <c r="K4933" s="50"/>
      <c r="P4933" s="17"/>
    </row>
    <row r="4934" spans="6:16">
      <c r="F4934" s="13"/>
      <c r="G4934" s="50"/>
      <c r="I4934" s="17"/>
      <c r="K4934" s="50"/>
      <c r="P4934" s="17"/>
    </row>
    <row r="4935" spans="6:16">
      <c r="F4935" s="13"/>
      <c r="G4935" s="50"/>
      <c r="I4935" s="17"/>
      <c r="K4935" s="50"/>
      <c r="P4935" s="17"/>
    </row>
    <row r="4936" spans="6:16">
      <c r="F4936" s="13"/>
      <c r="G4936" s="50"/>
      <c r="I4936" s="17"/>
      <c r="K4936" s="50"/>
      <c r="P4936" s="17"/>
    </row>
    <row r="4937" spans="6:16">
      <c r="F4937" s="13"/>
      <c r="G4937" s="50"/>
      <c r="I4937" s="17"/>
      <c r="K4937" s="50"/>
      <c r="P4937" s="17"/>
    </row>
    <row r="4938" spans="6:16">
      <c r="F4938" s="13"/>
      <c r="G4938" s="50"/>
      <c r="I4938" s="17"/>
      <c r="K4938" s="50"/>
      <c r="P4938" s="17"/>
    </row>
    <row r="4939" spans="6:16">
      <c r="F4939" s="13"/>
      <c r="G4939" s="50"/>
      <c r="I4939" s="17"/>
      <c r="K4939" s="50"/>
      <c r="P4939" s="17"/>
    </row>
    <row r="4940" spans="6:16">
      <c r="F4940" s="13"/>
      <c r="G4940" s="50"/>
      <c r="I4940" s="17"/>
      <c r="K4940" s="50"/>
      <c r="P4940" s="17"/>
    </row>
    <row r="4941" spans="6:16">
      <c r="F4941" s="13"/>
      <c r="G4941" s="50"/>
      <c r="I4941" s="17"/>
      <c r="K4941" s="50"/>
      <c r="P4941" s="17"/>
    </row>
    <row r="4942" spans="6:16">
      <c r="F4942" s="13"/>
      <c r="G4942" s="50"/>
      <c r="I4942" s="17"/>
      <c r="K4942" s="50"/>
      <c r="P4942" s="17"/>
    </row>
    <row r="4943" spans="6:16">
      <c r="F4943" s="13"/>
      <c r="G4943" s="50"/>
      <c r="I4943" s="17"/>
      <c r="K4943" s="50"/>
      <c r="P4943" s="17"/>
    </row>
    <row r="4944" spans="6:16">
      <c r="F4944" s="13"/>
      <c r="G4944" s="50"/>
      <c r="I4944" s="17"/>
      <c r="K4944" s="50"/>
      <c r="P4944" s="17"/>
    </row>
    <row r="4945" spans="6:16">
      <c r="F4945" s="13"/>
      <c r="G4945" s="50"/>
      <c r="I4945" s="17"/>
      <c r="K4945" s="50"/>
      <c r="P4945" s="17"/>
    </row>
    <row r="4946" spans="6:16">
      <c r="F4946" s="13"/>
      <c r="G4946" s="50"/>
      <c r="I4946" s="17"/>
      <c r="K4946" s="50"/>
      <c r="P4946" s="17"/>
    </row>
    <row r="4947" spans="6:16">
      <c r="F4947" s="13"/>
      <c r="G4947" s="50"/>
      <c r="I4947" s="17"/>
      <c r="K4947" s="50"/>
      <c r="P4947" s="17"/>
    </row>
    <row r="4948" spans="6:16">
      <c r="F4948" s="13"/>
      <c r="G4948" s="50"/>
      <c r="I4948" s="17"/>
      <c r="K4948" s="50"/>
      <c r="P4948" s="17"/>
    </row>
    <row r="4949" spans="6:16">
      <c r="F4949" s="13"/>
      <c r="G4949" s="50"/>
      <c r="I4949" s="17"/>
      <c r="K4949" s="50"/>
      <c r="P4949" s="17"/>
    </row>
    <row r="4950" spans="6:16">
      <c r="F4950" s="13"/>
      <c r="G4950" s="50"/>
      <c r="I4950" s="17"/>
      <c r="K4950" s="50"/>
      <c r="P4950" s="17"/>
    </row>
    <row r="4951" spans="6:16">
      <c r="F4951" s="13"/>
      <c r="G4951" s="50"/>
      <c r="I4951" s="17"/>
      <c r="K4951" s="50"/>
      <c r="P4951" s="17"/>
    </row>
    <row r="4952" spans="6:16">
      <c r="F4952" s="13"/>
      <c r="G4952" s="50"/>
      <c r="I4952" s="17"/>
      <c r="K4952" s="50"/>
      <c r="P4952" s="17"/>
    </row>
    <row r="4953" spans="6:16">
      <c r="F4953" s="13"/>
      <c r="G4953" s="50"/>
      <c r="I4953" s="17"/>
      <c r="K4953" s="50"/>
      <c r="P4953" s="17"/>
    </row>
    <row r="4954" spans="6:16">
      <c r="F4954" s="13"/>
      <c r="G4954" s="50"/>
      <c r="I4954" s="17"/>
      <c r="K4954" s="50"/>
      <c r="P4954" s="17"/>
    </row>
    <row r="4955" spans="6:16">
      <c r="F4955" s="13"/>
      <c r="G4955" s="50"/>
      <c r="I4955" s="17"/>
      <c r="K4955" s="50"/>
      <c r="P4955" s="17"/>
    </row>
    <row r="4956" spans="6:16">
      <c r="F4956" s="13"/>
      <c r="G4956" s="50"/>
      <c r="I4956" s="17"/>
      <c r="K4956" s="50"/>
      <c r="P4956" s="17"/>
    </row>
    <row r="4957" spans="6:16">
      <c r="F4957" s="13"/>
      <c r="G4957" s="50"/>
      <c r="I4957" s="17"/>
      <c r="K4957" s="50"/>
      <c r="P4957" s="17"/>
    </row>
    <row r="4958" spans="6:16">
      <c r="F4958" s="13"/>
      <c r="G4958" s="50"/>
      <c r="I4958" s="17"/>
      <c r="K4958" s="50"/>
      <c r="P4958" s="17"/>
    </row>
    <row r="4959" spans="6:16">
      <c r="F4959" s="13"/>
      <c r="G4959" s="50"/>
      <c r="I4959" s="17"/>
      <c r="K4959" s="50"/>
      <c r="P4959" s="17"/>
    </row>
    <row r="4960" spans="6:16">
      <c r="F4960" s="13"/>
      <c r="G4960" s="50"/>
      <c r="I4960" s="17"/>
      <c r="K4960" s="50"/>
      <c r="P4960" s="17"/>
    </row>
    <row r="4961" spans="6:16">
      <c r="F4961" s="13"/>
      <c r="G4961" s="50"/>
      <c r="I4961" s="17"/>
      <c r="K4961" s="50"/>
      <c r="P4961" s="17"/>
    </row>
    <row r="4962" spans="6:16">
      <c r="F4962" s="13"/>
      <c r="G4962" s="50"/>
      <c r="I4962" s="17"/>
      <c r="K4962" s="50"/>
      <c r="P4962" s="17"/>
    </row>
    <row r="4963" spans="6:16">
      <c r="F4963" s="13"/>
      <c r="G4963" s="50"/>
      <c r="I4963" s="17"/>
      <c r="K4963" s="50"/>
      <c r="P4963" s="17"/>
    </row>
    <row r="4964" spans="6:16">
      <c r="F4964" s="13"/>
      <c r="G4964" s="50"/>
      <c r="I4964" s="17"/>
      <c r="K4964" s="50"/>
      <c r="P4964" s="17"/>
    </row>
    <row r="4965" spans="6:16">
      <c r="F4965" s="13"/>
      <c r="G4965" s="50"/>
      <c r="I4965" s="17"/>
      <c r="K4965" s="50"/>
      <c r="P4965" s="17"/>
    </row>
    <row r="4966" spans="6:16">
      <c r="F4966" s="13"/>
      <c r="G4966" s="50"/>
      <c r="I4966" s="17"/>
      <c r="K4966" s="50"/>
      <c r="P4966" s="17"/>
    </row>
    <row r="4967" spans="6:16">
      <c r="F4967" s="13"/>
      <c r="G4967" s="50"/>
      <c r="I4967" s="17"/>
      <c r="K4967" s="50"/>
      <c r="P4967" s="17"/>
    </row>
    <row r="4968" spans="6:16">
      <c r="F4968" s="13"/>
      <c r="G4968" s="50"/>
      <c r="I4968" s="17"/>
      <c r="K4968" s="50"/>
      <c r="P4968" s="17"/>
    </row>
    <row r="4969" spans="6:16">
      <c r="F4969" s="13"/>
      <c r="G4969" s="50"/>
      <c r="I4969" s="17"/>
      <c r="K4969" s="50"/>
      <c r="P4969" s="17"/>
    </row>
    <row r="4970" spans="6:16">
      <c r="F4970" s="13"/>
      <c r="G4970" s="50"/>
      <c r="I4970" s="17"/>
      <c r="K4970" s="50"/>
      <c r="P4970" s="17"/>
    </row>
    <row r="4971" spans="6:16">
      <c r="F4971" s="13"/>
      <c r="G4971" s="50"/>
      <c r="I4971" s="17"/>
      <c r="K4971" s="50"/>
      <c r="P4971" s="17"/>
    </row>
    <row r="4972" spans="6:16">
      <c r="F4972" s="13"/>
      <c r="G4972" s="50"/>
      <c r="I4972" s="17"/>
      <c r="K4972" s="50"/>
      <c r="P4972" s="17"/>
    </row>
    <row r="4973" spans="6:16">
      <c r="F4973" s="13"/>
      <c r="G4973" s="50"/>
      <c r="I4973" s="17"/>
      <c r="K4973" s="50"/>
      <c r="P4973" s="17"/>
    </row>
    <row r="4974" spans="6:16">
      <c r="F4974" s="13"/>
      <c r="G4974" s="50"/>
      <c r="I4974" s="17"/>
      <c r="K4974" s="50"/>
      <c r="P4974" s="17"/>
    </row>
    <row r="4975" spans="6:16">
      <c r="F4975" s="13"/>
      <c r="G4975" s="50"/>
      <c r="I4975" s="17"/>
      <c r="K4975" s="50"/>
      <c r="P4975" s="17"/>
    </row>
    <row r="4976" spans="6:16">
      <c r="F4976" s="13"/>
      <c r="G4976" s="50"/>
      <c r="I4976" s="17"/>
      <c r="K4976" s="50"/>
      <c r="P4976" s="17"/>
    </row>
    <row r="4977" spans="6:16">
      <c r="F4977" s="13"/>
      <c r="G4977" s="50"/>
      <c r="I4977" s="17"/>
      <c r="K4977" s="50"/>
      <c r="P4977" s="17"/>
    </row>
    <row r="4978" spans="6:16">
      <c r="F4978" s="13"/>
      <c r="G4978" s="50"/>
      <c r="I4978" s="17"/>
      <c r="K4978" s="50"/>
      <c r="P4978" s="17"/>
    </row>
    <row r="4979" spans="6:16">
      <c r="F4979" s="13"/>
      <c r="G4979" s="50"/>
      <c r="I4979" s="17"/>
      <c r="K4979" s="50"/>
      <c r="P4979" s="17"/>
    </row>
    <row r="4980" spans="6:16">
      <c r="F4980" s="13"/>
      <c r="G4980" s="50"/>
      <c r="I4980" s="17"/>
      <c r="K4980" s="50"/>
      <c r="P4980" s="17"/>
    </row>
    <row r="4981" spans="6:16">
      <c r="F4981" s="13"/>
      <c r="G4981" s="50"/>
      <c r="I4981" s="17"/>
      <c r="K4981" s="50"/>
      <c r="P4981" s="17"/>
    </row>
    <row r="4982" spans="6:16">
      <c r="F4982" s="13"/>
      <c r="G4982" s="50"/>
      <c r="I4982" s="17"/>
      <c r="K4982" s="50"/>
      <c r="P4982" s="17"/>
    </row>
    <row r="4983" spans="6:16">
      <c r="F4983" s="13"/>
      <c r="G4983" s="50"/>
      <c r="I4983" s="17"/>
      <c r="K4983" s="50"/>
      <c r="P4983" s="17"/>
    </row>
    <row r="4984" spans="6:16">
      <c r="F4984" s="13"/>
      <c r="G4984" s="50"/>
      <c r="I4984" s="17"/>
      <c r="K4984" s="50"/>
      <c r="P4984" s="17"/>
    </row>
    <row r="4985" spans="6:16">
      <c r="F4985" s="13"/>
      <c r="G4985" s="50"/>
      <c r="I4985" s="17"/>
      <c r="K4985" s="50"/>
      <c r="P4985" s="17"/>
    </row>
    <row r="4986" spans="6:16">
      <c r="F4986" s="13"/>
      <c r="G4986" s="50"/>
      <c r="I4986" s="17"/>
      <c r="K4986" s="50"/>
      <c r="P4986" s="17"/>
    </row>
    <row r="4987" spans="6:16">
      <c r="F4987" s="13"/>
      <c r="G4987" s="50"/>
      <c r="I4987" s="17"/>
      <c r="K4987" s="50"/>
      <c r="P4987" s="17"/>
    </row>
    <row r="4988" spans="6:16">
      <c r="F4988" s="13"/>
      <c r="G4988" s="50"/>
      <c r="I4988" s="17"/>
      <c r="K4988" s="50"/>
      <c r="P4988" s="17"/>
    </row>
    <row r="4989" spans="6:16">
      <c r="F4989" s="13"/>
      <c r="G4989" s="50"/>
      <c r="I4989" s="17"/>
      <c r="K4989" s="50"/>
      <c r="P4989" s="17"/>
    </row>
    <row r="4990" spans="6:16">
      <c r="F4990" s="13"/>
      <c r="G4990" s="50"/>
      <c r="I4990" s="17"/>
      <c r="K4990" s="50"/>
      <c r="P4990" s="17"/>
    </row>
    <row r="4991" spans="6:16">
      <c r="F4991" s="13"/>
      <c r="G4991" s="50"/>
      <c r="I4991" s="17"/>
      <c r="K4991" s="50"/>
      <c r="P4991" s="17"/>
    </row>
    <row r="4992" spans="6:16">
      <c r="F4992" s="13"/>
      <c r="G4992" s="50"/>
      <c r="I4992" s="17"/>
      <c r="K4992" s="50"/>
      <c r="P4992" s="17"/>
    </row>
    <row r="4993" spans="6:16">
      <c r="F4993" s="13"/>
      <c r="G4993" s="50"/>
      <c r="I4993" s="17"/>
      <c r="K4993" s="50"/>
      <c r="P4993" s="17"/>
    </row>
    <row r="4994" spans="6:16">
      <c r="F4994" s="13"/>
      <c r="G4994" s="50"/>
      <c r="I4994" s="17"/>
      <c r="K4994" s="50"/>
      <c r="P4994" s="17"/>
    </row>
    <row r="4995" spans="6:16">
      <c r="F4995" s="13"/>
      <c r="G4995" s="50"/>
      <c r="I4995" s="17"/>
      <c r="K4995" s="50"/>
      <c r="P4995" s="17"/>
    </row>
    <row r="4996" spans="6:16">
      <c r="F4996" s="13"/>
      <c r="G4996" s="50"/>
      <c r="I4996" s="17"/>
      <c r="K4996" s="50"/>
      <c r="P4996" s="17"/>
    </row>
    <row r="4997" spans="6:16">
      <c r="F4997" s="13"/>
      <c r="G4997" s="50"/>
      <c r="I4997" s="17"/>
      <c r="K4997" s="50"/>
      <c r="P4997" s="17"/>
    </row>
    <row r="4998" spans="6:16">
      <c r="F4998" s="13"/>
      <c r="G4998" s="50"/>
      <c r="I4998" s="17"/>
      <c r="K4998" s="50"/>
      <c r="P4998" s="17"/>
    </row>
    <row r="4999" spans="6:16">
      <c r="F4999" s="13"/>
      <c r="G4999" s="50"/>
      <c r="I4999" s="17"/>
      <c r="K4999" s="50"/>
      <c r="P4999" s="17"/>
    </row>
    <row r="5000" spans="6:16">
      <c r="F5000" s="13"/>
      <c r="G5000" s="50"/>
      <c r="I5000" s="17"/>
      <c r="K5000" s="50"/>
      <c r="P5000" s="17"/>
    </row>
    <row r="5001" spans="6:16">
      <c r="F5001" s="13"/>
      <c r="G5001" s="50"/>
      <c r="I5001" s="17"/>
      <c r="K5001" s="50"/>
      <c r="P5001" s="17"/>
    </row>
    <row r="5002" spans="6:16">
      <c r="F5002" s="13"/>
      <c r="G5002" s="50"/>
      <c r="I5002" s="17"/>
      <c r="K5002" s="50"/>
      <c r="P5002" s="17"/>
    </row>
    <row r="5003" spans="6:16">
      <c r="F5003" s="13"/>
      <c r="G5003" s="50"/>
      <c r="I5003" s="17"/>
      <c r="K5003" s="50"/>
      <c r="P5003" s="17"/>
    </row>
    <row r="5004" spans="6:16">
      <c r="F5004" s="13"/>
      <c r="G5004" s="50"/>
      <c r="I5004" s="17"/>
      <c r="K5004" s="50"/>
      <c r="P5004" s="17"/>
    </row>
    <row r="5005" spans="6:16">
      <c r="F5005" s="13"/>
      <c r="G5005" s="50"/>
      <c r="I5005" s="17"/>
      <c r="K5005" s="50"/>
      <c r="P5005" s="17"/>
    </row>
    <row r="5006" spans="6:16">
      <c r="F5006" s="13"/>
      <c r="G5006" s="50"/>
      <c r="I5006" s="17"/>
      <c r="K5006" s="50"/>
      <c r="P5006" s="17"/>
    </row>
    <row r="5007" spans="6:16">
      <c r="F5007" s="13"/>
      <c r="G5007" s="50"/>
      <c r="I5007" s="17"/>
      <c r="K5007" s="50"/>
      <c r="P5007" s="17"/>
    </row>
    <row r="5008" spans="6:16">
      <c r="F5008" s="13"/>
      <c r="G5008" s="50"/>
      <c r="I5008" s="17"/>
      <c r="K5008" s="50"/>
      <c r="P5008" s="17"/>
    </row>
    <row r="5009" spans="6:16">
      <c r="F5009" s="13"/>
      <c r="G5009" s="50"/>
      <c r="I5009" s="17"/>
      <c r="K5009" s="50"/>
      <c r="P5009" s="17"/>
    </row>
    <row r="5010" spans="6:16">
      <c r="F5010" s="13"/>
      <c r="G5010" s="50"/>
      <c r="I5010" s="17"/>
      <c r="K5010" s="50"/>
      <c r="P5010" s="17"/>
    </row>
    <row r="5011" spans="6:16">
      <c r="F5011" s="13"/>
      <c r="G5011" s="50"/>
      <c r="I5011" s="17"/>
      <c r="K5011" s="50"/>
      <c r="P5011" s="17"/>
    </row>
    <row r="5012" spans="6:16">
      <c r="F5012" s="13"/>
      <c r="G5012" s="50"/>
      <c r="I5012" s="17"/>
      <c r="K5012" s="50"/>
      <c r="P5012" s="17"/>
    </row>
    <row r="5013" spans="6:16">
      <c r="F5013" s="13"/>
      <c r="G5013" s="50"/>
      <c r="I5013" s="17"/>
      <c r="K5013" s="50"/>
      <c r="P5013" s="17"/>
    </row>
    <row r="5014" spans="6:16">
      <c r="F5014" s="13"/>
      <c r="G5014" s="50"/>
      <c r="I5014" s="17"/>
      <c r="K5014" s="50"/>
      <c r="P5014" s="17"/>
    </row>
    <row r="5015" spans="6:16">
      <c r="F5015" s="13"/>
      <c r="G5015" s="50"/>
      <c r="I5015" s="17"/>
      <c r="K5015" s="50"/>
      <c r="P5015" s="17"/>
    </row>
    <row r="5016" spans="6:16">
      <c r="F5016" s="13"/>
      <c r="G5016" s="50"/>
      <c r="I5016" s="17"/>
      <c r="K5016" s="50"/>
      <c r="P5016" s="17"/>
    </row>
    <row r="5017" spans="6:16">
      <c r="F5017" s="13"/>
      <c r="G5017" s="50"/>
      <c r="I5017" s="17"/>
      <c r="K5017" s="50"/>
      <c r="P5017" s="17"/>
    </row>
    <row r="5018" spans="6:16">
      <c r="F5018" s="13"/>
      <c r="G5018" s="50"/>
      <c r="I5018" s="17"/>
      <c r="K5018" s="50"/>
      <c r="P5018" s="17"/>
    </row>
    <row r="5019" spans="6:16">
      <c r="F5019" s="13"/>
      <c r="G5019" s="50"/>
      <c r="I5019" s="17"/>
      <c r="K5019" s="50"/>
      <c r="P5019" s="17"/>
    </row>
    <row r="5020" spans="6:16">
      <c r="F5020" s="13"/>
      <c r="G5020" s="50"/>
      <c r="I5020" s="17"/>
      <c r="K5020" s="50"/>
      <c r="P5020" s="17"/>
    </row>
    <row r="5021" spans="6:16">
      <c r="F5021" s="13"/>
      <c r="G5021" s="50"/>
      <c r="I5021" s="17"/>
      <c r="K5021" s="50"/>
      <c r="P5021" s="17"/>
    </row>
    <row r="5022" spans="6:16">
      <c r="F5022" s="13"/>
      <c r="G5022" s="50"/>
      <c r="I5022" s="17"/>
      <c r="K5022" s="50"/>
      <c r="P5022" s="17"/>
    </row>
    <row r="5023" spans="6:16">
      <c r="F5023" s="13"/>
      <c r="G5023" s="50"/>
      <c r="I5023" s="17"/>
      <c r="K5023" s="50"/>
      <c r="P5023" s="17"/>
    </row>
    <row r="5024" spans="6:16">
      <c r="F5024" s="13"/>
      <c r="G5024" s="50"/>
      <c r="I5024" s="17"/>
      <c r="K5024" s="50"/>
      <c r="P5024" s="17"/>
    </row>
    <row r="5025" spans="6:16">
      <c r="F5025" s="13"/>
      <c r="G5025" s="50"/>
      <c r="I5025" s="17"/>
      <c r="K5025" s="50"/>
      <c r="P5025" s="17"/>
    </row>
    <row r="5026" spans="6:16">
      <c r="F5026" s="13"/>
      <c r="G5026" s="50"/>
      <c r="I5026" s="17"/>
      <c r="K5026" s="50"/>
      <c r="P5026" s="17"/>
    </row>
    <row r="5027" spans="6:16">
      <c r="F5027" s="13"/>
      <c r="G5027" s="50"/>
      <c r="I5027" s="17"/>
      <c r="K5027" s="50"/>
      <c r="P5027" s="17"/>
    </row>
    <row r="5028" spans="6:16">
      <c r="F5028" s="13"/>
      <c r="G5028" s="50"/>
      <c r="I5028" s="17"/>
      <c r="K5028" s="50"/>
      <c r="P5028" s="17"/>
    </row>
    <row r="5029" spans="6:16">
      <c r="F5029" s="13"/>
      <c r="G5029" s="50"/>
      <c r="I5029" s="17"/>
      <c r="K5029" s="50"/>
      <c r="P5029" s="17"/>
    </row>
    <row r="5030" spans="6:16">
      <c r="F5030" s="13"/>
      <c r="G5030" s="50"/>
      <c r="I5030" s="17"/>
      <c r="K5030" s="50"/>
      <c r="P5030" s="17"/>
    </row>
    <row r="5031" spans="6:16">
      <c r="F5031" s="13"/>
      <c r="G5031" s="50"/>
      <c r="I5031" s="17"/>
      <c r="K5031" s="50"/>
      <c r="P5031" s="17"/>
    </row>
    <row r="5032" spans="6:16">
      <c r="F5032" s="13"/>
      <c r="G5032" s="50"/>
      <c r="I5032" s="17"/>
      <c r="K5032" s="50"/>
      <c r="P5032" s="17"/>
    </row>
    <row r="5033" spans="6:16">
      <c r="F5033" s="13"/>
      <c r="G5033" s="50"/>
      <c r="I5033" s="17"/>
      <c r="K5033" s="50"/>
      <c r="P5033" s="17"/>
    </row>
    <row r="5034" spans="6:16">
      <c r="F5034" s="13"/>
      <c r="G5034" s="50"/>
      <c r="I5034" s="17"/>
      <c r="K5034" s="50"/>
      <c r="P5034" s="17"/>
    </row>
    <row r="5035" spans="6:16">
      <c r="F5035" s="13"/>
      <c r="G5035" s="50"/>
      <c r="I5035" s="17"/>
      <c r="K5035" s="50"/>
      <c r="P5035" s="17"/>
    </row>
    <row r="5036" spans="6:16">
      <c r="F5036" s="13"/>
      <c r="G5036" s="50"/>
      <c r="I5036" s="17"/>
      <c r="K5036" s="50"/>
      <c r="P5036" s="17"/>
    </row>
    <row r="5037" spans="6:16">
      <c r="F5037" s="13"/>
      <c r="G5037" s="50"/>
      <c r="I5037" s="17"/>
      <c r="K5037" s="50"/>
      <c r="P5037" s="17"/>
    </row>
    <row r="5038" spans="6:16">
      <c r="F5038" s="13"/>
      <c r="G5038" s="50"/>
      <c r="I5038" s="17"/>
      <c r="K5038" s="50"/>
      <c r="P5038" s="17"/>
    </row>
    <row r="5039" spans="6:16">
      <c r="F5039" s="13"/>
      <c r="G5039" s="50"/>
      <c r="I5039" s="17"/>
      <c r="K5039" s="50"/>
      <c r="P5039" s="17"/>
    </row>
    <row r="5040" spans="6:16">
      <c r="F5040" s="13"/>
      <c r="G5040" s="50"/>
      <c r="I5040" s="17"/>
      <c r="K5040" s="50"/>
      <c r="P5040" s="17"/>
    </row>
    <row r="5041" spans="6:16">
      <c r="F5041" s="13"/>
      <c r="G5041" s="50"/>
      <c r="I5041" s="17"/>
      <c r="K5041" s="50"/>
      <c r="P5041" s="17"/>
    </row>
    <row r="5042" spans="6:16">
      <c r="F5042" s="13"/>
      <c r="G5042" s="50"/>
      <c r="I5042" s="17"/>
      <c r="K5042" s="50"/>
      <c r="P5042" s="17"/>
    </row>
    <row r="5043" spans="6:16">
      <c r="F5043" s="13"/>
      <c r="G5043" s="50"/>
      <c r="I5043" s="17"/>
      <c r="K5043" s="50"/>
      <c r="P5043" s="17"/>
    </row>
    <row r="5044" spans="6:16">
      <c r="F5044" s="13"/>
      <c r="G5044" s="50"/>
      <c r="I5044" s="17"/>
      <c r="K5044" s="50"/>
      <c r="P5044" s="17"/>
    </row>
    <row r="5045" spans="6:16">
      <c r="F5045" s="13"/>
      <c r="G5045" s="50"/>
      <c r="I5045" s="17"/>
      <c r="K5045" s="50"/>
      <c r="P5045" s="17"/>
    </row>
    <row r="5046" spans="6:16">
      <c r="F5046" s="13"/>
      <c r="G5046" s="50"/>
      <c r="I5046" s="17"/>
      <c r="K5046" s="50"/>
      <c r="P5046" s="17"/>
    </row>
    <row r="5047" spans="6:16">
      <c r="F5047" s="13"/>
      <c r="G5047" s="50"/>
      <c r="I5047" s="17"/>
      <c r="K5047" s="50"/>
      <c r="P5047" s="17"/>
    </row>
    <row r="5048" spans="6:16">
      <c r="F5048" s="13"/>
      <c r="G5048" s="50"/>
      <c r="I5048" s="17"/>
      <c r="K5048" s="50"/>
      <c r="P5048" s="17"/>
    </row>
    <row r="5049" spans="6:16">
      <c r="F5049" s="13"/>
      <c r="G5049" s="50"/>
      <c r="I5049" s="17"/>
      <c r="K5049" s="50"/>
      <c r="P5049" s="17"/>
    </row>
    <row r="5050" spans="6:16">
      <c r="F5050" s="13"/>
      <c r="G5050" s="50"/>
      <c r="I5050" s="17"/>
      <c r="K5050" s="50"/>
      <c r="P5050" s="17"/>
    </row>
    <row r="5051" spans="6:16">
      <c r="F5051" s="13"/>
      <c r="G5051" s="50"/>
      <c r="I5051" s="17"/>
      <c r="K5051" s="50"/>
      <c r="P5051" s="17"/>
    </row>
    <row r="5052" spans="6:16">
      <c r="F5052" s="13"/>
      <c r="G5052" s="50"/>
      <c r="I5052" s="17"/>
      <c r="K5052" s="50"/>
      <c r="P5052" s="17"/>
    </row>
    <row r="5053" spans="6:16">
      <c r="F5053" s="13"/>
      <c r="G5053" s="50"/>
      <c r="I5053" s="17"/>
      <c r="K5053" s="50"/>
      <c r="P5053" s="17"/>
    </row>
    <row r="5054" spans="6:16">
      <c r="F5054" s="13"/>
      <c r="G5054" s="50"/>
      <c r="I5054" s="17"/>
      <c r="K5054" s="50"/>
      <c r="P5054" s="17"/>
    </row>
    <row r="5055" spans="6:16">
      <c r="F5055" s="13"/>
      <c r="G5055" s="50"/>
      <c r="I5055" s="17"/>
      <c r="K5055" s="50"/>
      <c r="P5055" s="17"/>
    </row>
    <row r="5056" spans="6:16">
      <c r="F5056" s="13"/>
      <c r="G5056" s="50"/>
      <c r="I5056" s="17"/>
      <c r="K5056" s="50"/>
      <c r="P5056" s="17"/>
    </row>
    <row r="5057" spans="6:16">
      <c r="F5057" s="13"/>
      <c r="G5057" s="50"/>
      <c r="I5057" s="17"/>
      <c r="K5057" s="50"/>
      <c r="P5057" s="17"/>
    </row>
    <row r="5058" spans="6:16">
      <c r="F5058" s="13"/>
      <c r="G5058" s="50"/>
      <c r="I5058" s="17"/>
      <c r="K5058" s="50"/>
      <c r="P5058" s="17"/>
    </row>
    <row r="5059" spans="6:16">
      <c r="F5059" s="13"/>
      <c r="G5059" s="50"/>
      <c r="I5059" s="17"/>
      <c r="K5059" s="50"/>
      <c r="P5059" s="17"/>
    </row>
    <row r="5060" spans="6:16">
      <c r="F5060" s="13"/>
      <c r="G5060" s="50"/>
      <c r="I5060" s="17"/>
      <c r="K5060" s="50"/>
      <c r="P5060" s="17"/>
    </row>
    <row r="5061" spans="6:16">
      <c r="F5061" s="13"/>
      <c r="G5061" s="50"/>
      <c r="I5061" s="17"/>
      <c r="K5061" s="50"/>
      <c r="P5061" s="17"/>
    </row>
    <row r="5062" spans="6:16">
      <c r="F5062" s="13"/>
      <c r="G5062" s="50"/>
      <c r="I5062" s="17"/>
      <c r="K5062" s="50"/>
      <c r="P5062" s="17"/>
    </row>
    <row r="5063" spans="6:16">
      <c r="F5063" s="13"/>
      <c r="G5063" s="50"/>
      <c r="I5063" s="17"/>
      <c r="K5063" s="50"/>
      <c r="P5063" s="17"/>
    </row>
    <row r="5064" spans="6:16">
      <c r="F5064" s="13"/>
      <c r="G5064" s="50"/>
      <c r="I5064" s="17"/>
      <c r="K5064" s="50"/>
      <c r="P5064" s="17"/>
    </row>
    <row r="5065" spans="6:16">
      <c r="F5065" s="13"/>
      <c r="G5065" s="50"/>
      <c r="I5065" s="17"/>
      <c r="K5065" s="50"/>
      <c r="P5065" s="17"/>
    </row>
    <row r="5066" spans="6:16">
      <c r="F5066" s="13"/>
      <c r="G5066" s="50"/>
      <c r="I5066" s="17"/>
      <c r="K5066" s="50"/>
      <c r="P5066" s="17"/>
    </row>
    <row r="5067" spans="6:16">
      <c r="F5067" s="13"/>
      <c r="G5067" s="50"/>
      <c r="I5067" s="17"/>
      <c r="K5067" s="50"/>
      <c r="P5067" s="17"/>
    </row>
    <row r="5068" spans="6:16">
      <c r="F5068" s="13"/>
      <c r="G5068" s="50"/>
      <c r="I5068" s="17"/>
      <c r="K5068" s="50"/>
      <c r="P5068" s="17"/>
    </row>
    <row r="5069" spans="6:16">
      <c r="F5069" s="13"/>
      <c r="G5069" s="50"/>
      <c r="I5069" s="17"/>
      <c r="K5069" s="50"/>
      <c r="P5069" s="17"/>
    </row>
    <row r="5070" spans="6:16">
      <c r="F5070" s="13"/>
      <c r="G5070" s="50"/>
      <c r="I5070" s="17"/>
      <c r="K5070" s="50"/>
      <c r="P5070" s="17"/>
    </row>
    <row r="5071" spans="6:16">
      <c r="F5071" s="13"/>
      <c r="G5071" s="50"/>
      <c r="I5071" s="17"/>
      <c r="K5071" s="50"/>
      <c r="P5071" s="17"/>
    </row>
    <row r="5072" spans="6:16">
      <c r="F5072" s="13"/>
      <c r="G5072" s="50"/>
      <c r="I5072" s="17"/>
      <c r="K5072" s="50"/>
      <c r="P5072" s="17"/>
    </row>
    <row r="5073" spans="6:16">
      <c r="F5073" s="13"/>
      <c r="G5073" s="50"/>
      <c r="I5073" s="17"/>
      <c r="K5073" s="50"/>
      <c r="P5073" s="17"/>
    </row>
    <row r="5074" spans="6:16">
      <c r="F5074" s="13"/>
      <c r="G5074" s="50"/>
      <c r="I5074" s="17"/>
      <c r="K5074" s="50"/>
      <c r="P5074" s="17"/>
    </row>
    <row r="5075" spans="6:16">
      <c r="F5075" s="13"/>
      <c r="G5075" s="50"/>
      <c r="I5075" s="17"/>
      <c r="K5075" s="50"/>
      <c r="P5075" s="17"/>
    </row>
    <row r="5076" spans="6:16">
      <c r="F5076" s="13"/>
      <c r="G5076" s="50"/>
      <c r="I5076" s="17"/>
      <c r="K5076" s="50"/>
      <c r="P5076" s="17"/>
    </row>
    <row r="5077" spans="6:16">
      <c r="F5077" s="13"/>
      <c r="G5077" s="50"/>
      <c r="I5077" s="17"/>
      <c r="K5077" s="50"/>
      <c r="P5077" s="17"/>
    </row>
    <row r="5078" spans="6:16">
      <c r="F5078" s="13"/>
      <c r="G5078" s="50"/>
      <c r="I5078" s="17"/>
      <c r="K5078" s="50"/>
      <c r="P5078" s="17"/>
    </row>
    <row r="5079" spans="6:16">
      <c r="F5079" s="13"/>
      <c r="G5079" s="50"/>
      <c r="I5079" s="17"/>
      <c r="K5079" s="50"/>
      <c r="P5079" s="17"/>
    </row>
    <row r="5080" spans="6:16">
      <c r="F5080" s="13"/>
      <c r="G5080" s="50"/>
      <c r="I5080" s="17"/>
      <c r="K5080" s="50"/>
      <c r="P5080" s="17"/>
    </row>
    <row r="5081" spans="6:16">
      <c r="F5081" s="13"/>
      <c r="G5081" s="50"/>
      <c r="I5081" s="17"/>
      <c r="K5081" s="50"/>
      <c r="P5081" s="17"/>
    </row>
    <row r="5082" spans="6:16">
      <c r="F5082" s="13"/>
      <c r="G5082" s="50"/>
      <c r="I5082" s="17"/>
      <c r="K5082" s="50"/>
      <c r="P5082" s="17"/>
    </row>
    <row r="5083" spans="6:16">
      <c r="F5083" s="13"/>
      <c r="G5083" s="50"/>
      <c r="I5083" s="17"/>
      <c r="K5083" s="50"/>
      <c r="P5083" s="17"/>
    </row>
    <row r="5084" spans="6:16">
      <c r="F5084" s="13"/>
      <c r="G5084" s="50"/>
      <c r="I5084" s="17"/>
      <c r="K5084" s="50"/>
      <c r="P5084" s="17"/>
    </row>
    <row r="5085" spans="6:16">
      <c r="F5085" s="13"/>
      <c r="G5085" s="50"/>
      <c r="I5085" s="17"/>
      <c r="K5085" s="50"/>
      <c r="P5085" s="17"/>
    </row>
    <row r="5086" spans="6:16">
      <c r="F5086" s="13"/>
      <c r="G5086" s="50"/>
      <c r="I5086" s="17"/>
      <c r="K5086" s="50"/>
      <c r="P5086" s="17"/>
    </row>
    <row r="5087" spans="6:16">
      <c r="F5087" s="13"/>
      <c r="G5087" s="50"/>
      <c r="I5087" s="17"/>
      <c r="K5087" s="50"/>
      <c r="P5087" s="17"/>
    </row>
    <row r="5088" spans="6:16">
      <c r="F5088" s="13"/>
      <c r="G5088" s="50"/>
      <c r="I5088" s="17"/>
      <c r="K5088" s="50"/>
      <c r="P5088" s="17"/>
    </row>
    <row r="5089" spans="6:16">
      <c r="F5089" s="13"/>
      <c r="G5089" s="50"/>
      <c r="I5089" s="17"/>
      <c r="K5089" s="50"/>
      <c r="P5089" s="17"/>
    </row>
    <row r="5090" spans="6:16">
      <c r="F5090" s="13"/>
      <c r="G5090" s="50"/>
      <c r="I5090" s="17"/>
      <c r="K5090" s="50"/>
      <c r="P5090" s="17"/>
    </row>
    <row r="5091" spans="6:16">
      <c r="F5091" s="13"/>
      <c r="G5091" s="50"/>
      <c r="I5091" s="17"/>
      <c r="K5091" s="50"/>
      <c r="P5091" s="17"/>
    </row>
    <row r="5092" spans="6:16">
      <c r="F5092" s="13"/>
      <c r="G5092" s="50"/>
      <c r="I5092" s="17"/>
      <c r="K5092" s="50"/>
      <c r="P5092" s="17"/>
    </row>
    <row r="5093" spans="6:16">
      <c r="F5093" s="13"/>
      <c r="G5093" s="50"/>
      <c r="I5093" s="17"/>
      <c r="K5093" s="50"/>
      <c r="P5093" s="17"/>
    </row>
    <row r="5094" spans="6:16">
      <c r="F5094" s="13"/>
      <c r="G5094" s="50"/>
      <c r="I5094" s="17"/>
      <c r="K5094" s="50"/>
      <c r="P5094" s="17"/>
    </row>
    <row r="5095" spans="6:16">
      <c r="F5095" s="13"/>
      <c r="G5095" s="50"/>
      <c r="I5095" s="17"/>
      <c r="K5095" s="50"/>
      <c r="P5095" s="17"/>
    </row>
    <row r="5096" spans="6:16">
      <c r="F5096" s="13"/>
      <c r="G5096" s="50"/>
      <c r="I5096" s="17"/>
      <c r="K5096" s="50"/>
      <c r="P5096" s="17"/>
    </row>
    <row r="5097" spans="6:16">
      <c r="F5097" s="13"/>
      <c r="G5097" s="50"/>
      <c r="I5097" s="17"/>
      <c r="K5097" s="50"/>
      <c r="P5097" s="17"/>
    </row>
    <row r="5098" spans="6:16">
      <c r="F5098" s="13"/>
      <c r="G5098" s="50"/>
      <c r="I5098" s="17"/>
      <c r="K5098" s="50"/>
      <c r="P5098" s="17"/>
    </row>
    <row r="5099" spans="6:16">
      <c r="F5099" s="13"/>
      <c r="G5099" s="50"/>
      <c r="I5099" s="17"/>
      <c r="K5099" s="50"/>
      <c r="P5099" s="17"/>
    </row>
    <row r="5100" spans="6:16">
      <c r="F5100" s="13"/>
      <c r="G5100" s="50"/>
      <c r="I5100" s="17"/>
      <c r="K5100" s="50"/>
      <c r="P5100" s="17"/>
    </row>
    <row r="5101" spans="6:16">
      <c r="F5101" s="13"/>
      <c r="G5101" s="50"/>
      <c r="I5101" s="17"/>
      <c r="K5101" s="50"/>
      <c r="P5101" s="17"/>
    </row>
    <row r="5102" spans="6:16">
      <c r="F5102" s="13"/>
      <c r="G5102" s="50"/>
      <c r="I5102" s="17"/>
      <c r="K5102" s="50"/>
      <c r="P5102" s="17"/>
    </row>
    <row r="5103" spans="6:16">
      <c r="F5103" s="13"/>
      <c r="G5103" s="50"/>
      <c r="I5103" s="17"/>
      <c r="K5103" s="50"/>
      <c r="P5103" s="17"/>
    </row>
    <row r="5104" spans="6:16">
      <c r="F5104" s="13"/>
      <c r="G5104" s="50"/>
      <c r="I5104" s="17"/>
      <c r="K5104" s="50"/>
      <c r="P5104" s="17"/>
    </row>
    <row r="5105" spans="6:16">
      <c r="F5105" s="13"/>
      <c r="G5105" s="50"/>
      <c r="I5105" s="17"/>
      <c r="K5105" s="50"/>
      <c r="P5105" s="17"/>
    </row>
    <row r="5106" spans="6:16">
      <c r="F5106" s="13"/>
      <c r="G5106" s="50"/>
      <c r="I5106" s="17"/>
      <c r="K5106" s="50"/>
      <c r="P5106" s="17"/>
    </row>
    <row r="5107" spans="6:16">
      <c r="F5107" s="13"/>
      <c r="G5107" s="50"/>
      <c r="I5107" s="17"/>
      <c r="K5107" s="50"/>
      <c r="P5107" s="17"/>
    </row>
    <row r="5108" spans="6:16">
      <c r="F5108" s="13"/>
      <c r="G5108" s="50"/>
      <c r="I5108" s="17"/>
      <c r="K5108" s="50"/>
      <c r="P5108" s="17"/>
    </row>
    <row r="5109" spans="6:16">
      <c r="F5109" s="13"/>
      <c r="G5109" s="50"/>
      <c r="I5109" s="17"/>
      <c r="K5109" s="50"/>
      <c r="P5109" s="17"/>
    </row>
    <row r="5110" spans="6:16">
      <c r="F5110" s="13"/>
      <c r="G5110" s="50"/>
      <c r="I5110" s="17"/>
      <c r="K5110" s="50"/>
      <c r="P5110" s="17"/>
    </row>
    <row r="5111" spans="6:16">
      <c r="F5111" s="13"/>
      <c r="G5111" s="50"/>
      <c r="I5111" s="17"/>
      <c r="K5111" s="50"/>
      <c r="P5111" s="17"/>
    </row>
    <row r="5112" spans="6:16">
      <c r="F5112" s="13"/>
      <c r="G5112" s="50"/>
      <c r="I5112" s="17"/>
      <c r="K5112" s="50"/>
      <c r="P5112" s="17"/>
    </row>
    <row r="5113" spans="6:16">
      <c r="F5113" s="13"/>
      <c r="G5113" s="50"/>
      <c r="I5113" s="17"/>
      <c r="K5113" s="50"/>
      <c r="P5113" s="17"/>
    </row>
    <row r="5114" spans="6:16">
      <c r="F5114" s="13"/>
      <c r="G5114" s="50"/>
      <c r="I5114" s="17"/>
      <c r="K5114" s="50"/>
      <c r="P5114" s="17"/>
    </row>
    <row r="5115" spans="6:16">
      <c r="F5115" s="13"/>
      <c r="G5115" s="50"/>
      <c r="I5115" s="17"/>
      <c r="K5115" s="50"/>
      <c r="P5115" s="17"/>
    </row>
    <row r="5116" spans="6:16">
      <c r="F5116" s="13"/>
      <c r="G5116" s="50"/>
      <c r="I5116" s="17"/>
      <c r="K5116" s="50"/>
      <c r="P5116" s="17"/>
    </row>
    <row r="5117" spans="6:16">
      <c r="F5117" s="13"/>
      <c r="G5117" s="50"/>
      <c r="I5117" s="17"/>
      <c r="K5117" s="50"/>
      <c r="P5117" s="17"/>
    </row>
    <row r="5118" spans="6:16">
      <c r="F5118" s="13"/>
      <c r="G5118" s="50"/>
      <c r="I5118" s="17"/>
      <c r="K5118" s="50"/>
      <c r="P5118" s="17"/>
    </row>
    <row r="5119" spans="6:16">
      <c r="F5119" s="13"/>
      <c r="G5119" s="50"/>
      <c r="I5119" s="17"/>
      <c r="K5119" s="50"/>
      <c r="P5119" s="17"/>
    </row>
    <row r="5120" spans="6:16">
      <c r="F5120" s="13"/>
      <c r="G5120" s="50"/>
      <c r="I5120" s="17"/>
      <c r="K5120" s="50"/>
      <c r="P5120" s="17"/>
    </row>
    <row r="5121" spans="6:16">
      <c r="F5121" s="13"/>
      <c r="G5121" s="50"/>
      <c r="I5121" s="17"/>
      <c r="K5121" s="50"/>
      <c r="P5121" s="17"/>
    </row>
    <row r="5122" spans="6:16">
      <c r="F5122" s="13"/>
      <c r="G5122" s="50"/>
      <c r="I5122" s="17"/>
      <c r="K5122" s="50"/>
      <c r="P5122" s="17"/>
    </row>
    <row r="5123" spans="6:16">
      <c r="F5123" s="13"/>
      <c r="G5123" s="50"/>
      <c r="I5123" s="17"/>
      <c r="K5123" s="50"/>
      <c r="P5123" s="17"/>
    </row>
    <row r="5124" spans="6:16">
      <c r="F5124" s="13"/>
      <c r="G5124" s="50"/>
      <c r="I5124" s="17"/>
      <c r="K5124" s="50"/>
      <c r="P5124" s="17"/>
    </row>
    <row r="5125" spans="6:16">
      <c r="F5125" s="13"/>
      <c r="G5125" s="50"/>
      <c r="I5125" s="17"/>
      <c r="K5125" s="50"/>
      <c r="P5125" s="17"/>
    </row>
    <row r="5126" spans="6:16">
      <c r="F5126" s="13"/>
      <c r="G5126" s="50"/>
      <c r="I5126" s="17"/>
      <c r="K5126" s="50"/>
      <c r="P5126" s="17"/>
    </row>
    <row r="5127" spans="6:16">
      <c r="F5127" s="13"/>
      <c r="G5127" s="50"/>
      <c r="I5127" s="17"/>
      <c r="K5127" s="50"/>
      <c r="P5127" s="17"/>
    </row>
    <row r="5128" spans="6:16">
      <c r="F5128" s="13"/>
      <c r="G5128" s="50"/>
      <c r="I5128" s="17"/>
      <c r="K5128" s="50"/>
      <c r="P5128" s="17"/>
    </row>
    <row r="5129" spans="6:16">
      <c r="F5129" s="13"/>
      <c r="G5129" s="50"/>
      <c r="I5129" s="17"/>
      <c r="K5129" s="50"/>
      <c r="P5129" s="17"/>
    </row>
    <row r="5130" spans="6:16">
      <c r="F5130" s="13"/>
      <c r="G5130" s="50"/>
      <c r="I5130" s="17"/>
      <c r="K5130" s="50"/>
      <c r="P5130" s="17"/>
    </row>
    <row r="5131" spans="6:16">
      <c r="F5131" s="13"/>
      <c r="G5131" s="50"/>
      <c r="I5131" s="17"/>
      <c r="K5131" s="50"/>
      <c r="P5131" s="17"/>
    </row>
    <row r="5132" spans="6:16">
      <c r="F5132" s="13"/>
      <c r="G5132" s="50"/>
      <c r="I5132" s="17"/>
      <c r="K5132" s="50"/>
      <c r="P5132" s="17"/>
    </row>
    <row r="5133" spans="6:16">
      <c r="F5133" s="13"/>
      <c r="G5133" s="50"/>
      <c r="I5133" s="17"/>
      <c r="K5133" s="50"/>
      <c r="P5133" s="17"/>
    </row>
    <row r="5134" spans="6:16">
      <c r="F5134" s="13"/>
      <c r="G5134" s="50"/>
      <c r="I5134" s="17"/>
      <c r="K5134" s="50"/>
      <c r="P5134" s="17"/>
    </row>
    <row r="5135" spans="6:16">
      <c r="F5135" s="13"/>
      <c r="G5135" s="50"/>
      <c r="I5135" s="17"/>
      <c r="K5135" s="50"/>
      <c r="P5135" s="17"/>
    </row>
    <row r="5136" spans="6:16">
      <c r="F5136" s="13"/>
      <c r="G5136" s="50"/>
      <c r="I5136" s="17"/>
      <c r="K5136" s="50"/>
      <c r="P5136" s="17"/>
    </row>
    <row r="5137" spans="6:16">
      <c r="F5137" s="13"/>
      <c r="G5137" s="50"/>
      <c r="I5137" s="17"/>
      <c r="K5137" s="50"/>
      <c r="P5137" s="17"/>
    </row>
    <row r="5138" spans="6:16">
      <c r="F5138" s="13"/>
      <c r="G5138" s="50"/>
      <c r="I5138" s="17"/>
      <c r="K5138" s="50"/>
      <c r="P5138" s="17"/>
    </row>
    <row r="5139" spans="6:16">
      <c r="F5139" s="13"/>
      <c r="G5139" s="50"/>
      <c r="I5139" s="17"/>
      <c r="K5139" s="50"/>
      <c r="P5139" s="17"/>
    </row>
    <row r="5140" spans="6:16">
      <c r="F5140" s="13"/>
      <c r="G5140" s="50"/>
      <c r="I5140" s="17"/>
      <c r="K5140" s="50"/>
      <c r="P5140" s="17"/>
    </row>
    <row r="5141" spans="6:16">
      <c r="F5141" s="13"/>
      <c r="G5141" s="50"/>
      <c r="I5141" s="17"/>
      <c r="K5141" s="50"/>
      <c r="P5141" s="17"/>
    </row>
    <row r="5142" spans="6:16">
      <c r="F5142" s="13"/>
      <c r="G5142" s="50"/>
      <c r="I5142" s="17"/>
      <c r="K5142" s="50"/>
      <c r="P5142" s="17"/>
    </row>
    <row r="5143" spans="6:16">
      <c r="F5143" s="13"/>
      <c r="G5143" s="50"/>
      <c r="I5143" s="17"/>
      <c r="K5143" s="50"/>
      <c r="P5143" s="17"/>
    </row>
    <row r="5144" spans="6:16">
      <c r="F5144" s="13"/>
      <c r="G5144" s="50"/>
      <c r="I5144" s="17"/>
      <c r="K5144" s="50"/>
      <c r="P5144" s="17"/>
    </row>
    <row r="5145" spans="6:16">
      <c r="F5145" s="13"/>
      <c r="G5145" s="50"/>
      <c r="I5145" s="17"/>
      <c r="K5145" s="50"/>
      <c r="P5145" s="17"/>
    </row>
    <row r="5146" spans="6:16">
      <c r="F5146" s="13"/>
      <c r="G5146" s="50"/>
      <c r="I5146" s="17"/>
      <c r="K5146" s="50"/>
      <c r="P5146" s="17"/>
    </row>
    <row r="5147" spans="6:16">
      <c r="F5147" s="13"/>
      <c r="G5147" s="50"/>
      <c r="I5147" s="17"/>
      <c r="K5147" s="50"/>
      <c r="P5147" s="17"/>
    </row>
    <row r="5148" spans="6:16">
      <c r="F5148" s="13"/>
      <c r="G5148" s="50"/>
      <c r="I5148" s="17"/>
      <c r="K5148" s="50"/>
      <c r="P5148" s="17"/>
    </row>
    <row r="5149" spans="6:16">
      <c r="F5149" s="13"/>
      <c r="G5149" s="50"/>
      <c r="I5149" s="17"/>
      <c r="K5149" s="50"/>
      <c r="P5149" s="17"/>
    </row>
    <row r="5150" spans="6:16">
      <c r="F5150" s="13"/>
      <c r="G5150" s="50"/>
      <c r="I5150" s="17"/>
      <c r="K5150" s="50"/>
      <c r="P5150" s="17"/>
    </row>
    <row r="5151" spans="6:16">
      <c r="F5151" s="13"/>
      <c r="G5151" s="50"/>
      <c r="I5151" s="17"/>
      <c r="K5151" s="50"/>
      <c r="P5151" s="17"/>
    </row>
    <row r="5152" spans="6:16">
      <c r="F5152" s="13"/>
      <c r="G5152" s="50"/>
      <c r="I5152" s="17"/>
      <c r="K5152" s="50"/>
      <c r="P5152" s="17"/>
    </row>
    <row r="5153" spans="6:16">
      <c r="F5153" s="13"/>
      <c r="G5153" s="50"/>
      <c r="I5153" s="17"/>
      <c r="K5153" s="50"/>
      <c r="P5153" s="17"/>
    </row>
    <row r="5154" spans="6:16">
      <c r="F5154" s="13"/>
      <c r="G5154" s="50"/>
      <c r="I5154" s="17"/>
      <c r="K5154" s="50"/>
      <c r="P5154" s="17"/>
    </row>
    <row r="5155" spans="6:16">
      <c r="F5155" s="13"/>
      <c r="G5155" s="50"/>
      <c r="I5155" s="17"/>
      <c r="K5155" s="50"/>
      <c r="P5155" s="17"/>
    </row>
    <row r="5156" spans="6:16">
      <c r="F5156" s="13"/>
      <c r="G5156" s="50"/>
      <c r="I5156" s="17"/>
      <c r="K5156" s="50"/>
      <c r="P5156" s="17"/>
    </row>
    <row r="5157" spans="6:16">
      <c r="F5157" s="13"/>
      <c r="G5157" s="50"/>
      <c r="I5157" s="17"/>
      <c r="K5157" s="50"/>
      <c r="P5157" s="17"/>
    </row>
    <row r="5158" spans="6:16">
      <c r="F5158" s="13"/>
      <c r="G5158" s="50"/>
      <c r="I5158" s="17"/>
      <c r="K5158" s="50"/>
      <c r="P5158" s="17"/>
    </row>
    <row r="5159" spans="6:16">
      <c r="F5159" s="13"/>
      <c r="G5159" s="50"/>
      <c r="I5159" s="17"/>
      <c r="K5159" s="50"/>
      <c r="P5159" s="17"/>
    </row>
    <row r="5160" spans="6:16">
      <c r="F5160" s="13"/>
      <c r="G5160" s="50"/>
      <c r="I5160" s="17"/>
      <c r="K5160" s="50"/>
      <c r="P5160" s="17"/>
    </row>
    <row r="5161" spans="6:16">
      <c r="F5161" s="13"/>
      <c r="G5161" s="50"/>
      <c r="I5161" s="17"/>
      <c r="K5161" s="50"/>
      <c r="P5161" s="17"/>
    </row>
    <row r="5162" spans="6:16">
      <c r="F5162" s="13"/>
      <c r="G5162" s="50"/>
      <c r="I5162" s="17"/>
      <c r="K5162" s="50"/>
      <c r="P5162" s="17"/>
    </row>
    <row r="5163" spans="6:16">
      <c r="F5163" s="13"/>
      <c r="G5163" s="50"/>
      <c r="I5163" s="17"/>
      <c r="K5163" s="50"/>
      <c r="P5163" s="17"/>
    </row>
    <row r="5164" spans="6:16">
      <c r="F5164" s="13"/>
      <c r="G5164" s="50"/>
      <c r="I5164" s="17"/>
      <c r="K5164" s="50"/>
      <c r="P5164" s="17"/>
    </row>
    <row r="5165" spans="6:16">
      <c r="F5165" s="13"/>
      <c r="G5165" s="50"/>
      <c r="I5165" s="17"/>
      <c r="K5165" s="50"/>
      <c r="P5165" s="17"/>
    </row>
    <row r="5166" spans="6:16">
      <c r="F5166" s="13"/>
      <c r="G5166" s="50"/>
      <c r="I5166" s="17"/>
      <c r="K5166" s="50"/>
      <c r="P5166" s="17"/>
    </row>
    <row r="5167" spans="6:16">
      <c r="F5167" s="13"/>
      <c r="G5167" s="50"/>
      <c r="I5167" s="17"/>
      <c r="K5167" s="50"/>
      <c r="P5167" s="17"/>
    </row>
    <row r="5168" spans="6:16">
      <c r="F5168" s="13"/>
      <c r="G5168" s="50"/>
      <c r="I5168" s="17"/>
      <c r="K5168" s="50"/>
      <c r="P5168" s="17"/>
    </row>
    <row r="5169" spans="6:16">
      <c r="F5169" s="13"/>
      <c r="G5169" s="50"/>
      <c r="I5169" s="17"/>
      <c r="K5169" s="50"/>
      <c r="P5169" s="17"/>
    </row>
    <row r="5170" spans="6:16">
      <c r="F5170" s="13"/>
      <c r="G5170" s="50"/>
      <c r="I5170" s="17"/>
      <c r="K5170" s="50"/>
      <c r="P5170" s="17"/>
    </row>
    <row r="5171" spans="6:16">
      <c r="F5171" s="13"/>
      <c r="G5171" s="50"/>
      <c r="I5171" s="17"/>
      <c r="K5171" s="50"/>
      <c r="P5171" s="17"/>
    </row>
    <row r="5172" spans="6:16">
      <c r="F5172" s="13"/>
      <c r="G5172" s="50"/>
      <c r="I5172" s="17"/>
      <c r="K5172" s="50"/>
      <c r="P5172" s="17"/>
    </row>
    <row r="5173" spans="6:16">
      <c r="F5173" s="13"/>
      <c r="G5173" s="50"/>
      <c r="I5173" s="17"/>
      <c r="K5173" s="50"/>
      <c r="P5173" s="17"/>
    </row>
    <row r="5174" spans="6:16">
      <c r="F5174" s="13"/>
      <c r="G5174" s="50"/>
      <c r="I5174" s="17"/>
      <c r="K5174" s="50"/>
      <c r="P5174" s="17"/>
    </row>
    <row r="5175" spans="6:16">
      <c r="F5175" s="13"/>
      <c r="G5175" s="50"/>
      <c r="I5175" s="17"/>
      <c r="K5175" s="50"/>
      <c r="P5175" s="17"/>
    </row>
    <row r="5176" spans="6:16">
      <c r="F5176" s="13"/>
      <c r="G5176" s="50"/>
      <c r="I5176" s="17"/>
      <c r="K5176" s="50"/>
      <c r="P5176" s="17"/>
    </row>
    <row r="5177" spans="6:16">
      <c r="F5177" s="13"/>
      <c r="G5177" s="50"/>
      <c r="I5177" s="17"/>
      <c r="K5177" s="50"/>
      <c r="P5177" s="17"/>
    </row>
    <row r="5178" spans="6:16">
      <c r="F5178" s="13"/>
      <c r="G5178" s="50"/>
      <c r="I5178" s="17"/>
      <c r="K5178" s="50"/>
      <c r="P5178" s="17"/>
    </row>
    <row r="5179" spans="6:16">
      <c r="F5179" s="13"/>
      <c r="G5179" s="50"/>
      <c r="I5179" s="17"/>
      <c r="K5179" s="50"/>
      <c r="P5179" s="17"/>
    </row>
    <row r="5180" spans="6:16">
      <c r="F5180" s="13"/>
      <c r="G5180" s="50"/>
      <c r="I5180" s="17"/>
      <c r="K5180" s="50"/>
      <c r="P5180" s="17"/>
    </row>
    <row r="5181" spans="6:16">
      <c r="F5181" s="13"/>
      <c r="G5181" s="50"/>
      <c r="I5181" s="17"/>
      <c r="K5181" s="50"/>
      <c r="P5181" s="17"/>
    </row>
    <row r="5182" spans="6:16">
      <c r="F5182" s="13"/>
      <c r="G5182" s="50"/>
      <c r="I5182" s="17"/>
      <c r="K5182" s="50"/>
      <c r="P5182" s="17"/>
    </row>
    <row r="5183" spans="6:16">
      <c r="F5183" s="13"/>
      <c r="G5183" s="50"/>
      <c r="I5183" s="17"/>
      <c r="K5183" s="50"/>
      <c r="P5183" s="17"/>
    </row>
    <row r="5184" spans="6:16">
      <c r="F5184" s="13"/>
      <c r="G5184" s="50"/>
      <c r="I5184" s="17"/>
      <c r="K5184" s="50"/>
      <c r="P5184" s="17"/>
    </row>
    <row r="5185" spans="6:16">
      <c r="F5185" s="13"/>
      <c r="G5185" s="50"/>
      <c r="I5185" s="17"/>
      <c r="K5185" s="50"/>
      <c r="P5185" s="17"/>
    </row>
    <row r="5186" spans="6:16">
      <c r="F5186" s="13"/>
      <c r="G5186" s="50"/>
      <c r="I5186" s="17"/>
      <c r="K5186" s="50"/>
      <c r="P5186" s="17"/>
    </row>
    <row r="5187" spans="6:16">
      <c r="F5187" s="13"/>
      <c r="G5187" s="50"/>
      <c r="I5187" s="17"/>
      <c r="K5187" s="50"/>
      <c r="P5187" s="17"/>
    </row>
    <row r="5188" spans="6:16">
      <c r="F5188" s="13"/>
      <c r="G5188" s="50"/>
      <c r="I5188" s="17"/>
      <c r="K5188" s="50"/>
      <c r="P5188" s="17"/>
    </row>
    <row r="5189" spans="6:16">
      <c r="F5189" s="13"/>
      <c r="G5189" s="50"/>
      <c r="I5189" s="17"/>
      <c r="K5189" s="50"/>
      <c r="P5189" s="17"/>
    </row>
    <row r="5190" spans="6:16">
      <c r="F5190" s="13"/>
      <c r="G5190" s="50"/>
      <c r="I5190" s="17"/>
      <c r="K5190" s="50"/>
      <c r="P5190" s="17"/>
    </row>
    <row r="5191" spans="6:16">
      <c r="F5191" s="13"/>
      <c r="G5191" s="50"/>
      <c r="I5191" s="17"/>
      <c r="K5191" s="50"/>
      <c r="P5191" s="17"/>
    </row>
    <row r="5192" spans="6:16">
      <c r="F5192" s="13"/>
      <c r="G5192" s="50"/>
      <c r="I5192" s="17"/>
      <c r="K5192" s="50"/>
      <c r="P5192" s="17"/>
    </row>
    <row r="5193" spans="6:16">
      <c r="F5193" s="13"/>
      <c r="G5193" s="50"/>
      <c r="I5193" s="17"/>
      <c r="K5193" s="50"/>
      <c r="P5193" s="17"/>
    </row>
    <row r="5194" spans="6:16">
      <c r="F5194" s="13"/>
      <c r="G5194" s="50"/>
      <c r="I5194" s="17"/>
      <c r="K5194" s="50"/>
      <c r="P5194" s="17"/>
    </row>
    <row r="5195" spans="6:16">
      <c r="F5195" s="13"/>
      <c r="G5195" s="50"/>
      <c r="I5195" s="17"/>
      <c r="K5195" s="50"/>
      <c r="P5195" s="17"/>
    </row>
    <row r="5196" spans="6:16">
      <c r="F5196" s="13"/>
      <c r="G5196" s="50"/>
      <c r="I5196" s="17"/>
      <c r="K5196" s="50"/>
      <c r="P5196" s="17"/>
    </row>
    <row r="5197" spans="6:16">
      <c r="F5197" s="13"/>
      <c r="G5197" s="50"/>
      <c r="I5197" s="17"/>
      <c r="K5197" s="50"/>
      <c r="P5197" s="17"/>
    </row>
    <row r="5198" spans="6:16">
      <c r="F5198" s="13"/>
      <c r="G5198" s="50"/>
      <c r="I5198" s="17"/>
      <c r="K5198" s="50"/>
      <c r="P5198" s="17"/>
    </row>
    <row r="5199" spans="6:16">
      <c r="F5199" s="13"/>
      <c r="G5199" s="50"/>
      <c r="I5199" s="17"/>
      <c r="K5199" s="50"/>
      <c r="P5199" s="17"/>
    </row>
    <row r="5200" spans="6:16">
      <c r="F5200" s="13"/>
      <c r="G5200" s="50"/>
      <c r="I5200" s="17"/>
      <c r="K5200" s="50"/>
      <c r="P5200" s="17"/>
    </row>
    <row r="5201" spans="6:16">
      <c r="F5201" s="13"/>
      <c r="G5201" s="50"/>
      <c r="I5201" s="17"/>
      <c r="K5201" s="50"/>
      <c r="P5201" s="17"/>
    </row>
    <row r="5202" spans="6:16">
      <c r="F5202" s="13"/>
      <c r="G5202" s="50"/>
      <c r="I5202" s="17"/>
      <c r="K5202" s="50"/>
      <c r="P5202" s="17"/>
    </row>
    <row r="5203" spans="6:16">
      <c r="F5203" s="13"/>
      <c r="G5203" s="50"/>
      <c r="I5203" s="17"/>
      <c r="K5203" s="50"/>
      <c r="P5203" s="17"/>
    </row>
    <row r="5204" spans="6:16">
      <c r="F5204" s="13"/>
      <c r="G5204" s="50"/>
      <c r="I5204" s="17"/>
      <c r="K5204" s="50"/>
      <c r="P5204" s="17"/>
    </row>
    <row r="5205" spans="6:16">
      <c r="F5205" s="13"/>
      <c r="G5205" s="50"/>
      <c r="I5205" s="17"/>
      <c r="K5205" s="50"/>
      <c r="P5205" s="17"/>
    </row>
    <row r="5206" spans="6:16">
      <c r="F5206" s="13"/>
      <c r="G5206" s="50"/>
      <c r="I5206" s="17"/>
      <c r="K5206" s="50"/>
      <c r="P5206" s="17"/>
    </row>
    <row r="5207" spans="6:16">
      <c r="F5207" s="13"/>
      <c r="G5207" s="50"/>
      <c r="I5207" s="17"/>
      <c r="K5207" s="50"/>
      <c r="P5207" s="17"/>
    </row>
    <row r="5208" spans="6:16">
      <c r="F5208" s="13"/>
      <c r="G5208" s="50"/>
      <c r="I5208" s="17"/>
      <c r="K5208" s="50"/>
      <c r="P5208" s="17"/>
    </row>
    <row r="5209" spans="6:16">
      <c r="F5209" s="13"/>
      <c r="G5209" s="50"/>
      <c r="I5209" s="17"/>
      <c r="K5209" s="50"/>
      <c r="P5209" s="17"/>
    </row>
    <row r="5210" spans="6:16">
      <c r="F5210" s="13"/>
      <c r="G5210" s="50"/>
      <c r="I5210" s="17"/>
      <c r="K5210" s="50"/>
      <c r="P5210" s="17"/>
    </row>
    <row r="5211" spans="6:16">
      <c r="F5211" s="13"/>
      <c r="G5211" s="50"/>
      <c r="I5211" s="17"/>
      <c r="K5211" s="50"/>
      <c r="P5211" s="17"/>
    </row>
    <row r="5212" spans="6:16">
      <c r="F5212" s="13"/>
      <c r="G5212" s="50"/>
      <c r="I5212" s="17"/>
      <c r="K5212" s="50"/>
      <c r="P5212" s="17"/>
    </row>
    <row r="5213" spans="6:16">
      <c r="F5213" s="13"/>
      <c r="G5213" s="50"/>
      <c r="I5213" s="17"/>
      <c r="K5213" s="50"/>
      <c r="P5213" s="17"/>
    </row>
    <row r="5214" spans="6:16">
      <c r="F5214" s="13"/>
      <c r="G5214" s="50"/>
      <c r="I5214" s="17"/>
      <c r="K5214" s="50"/>
      <c r="P5214" s="17"/>
    </row>
    <row r="5215" spans="6:16">
      <c r="F5215" s="13"/>
      <c r="G5215" s="50"/>
      <c r="I5215" s="17"/>
      <c r="K5215" s="50"/>
      <c r="P5215" s="17"/>
    </row>
    <row r="5216" spans="6:16">
      <c r="F5216" s="13"/>
      <c r="G5216" s="50"/>
      <c r="I5216" s="17"/>
      <c r="K5216" s="50"/>
      <c r="P5216" s="17"/>
    </row>
    <row r="5217" spans="6:16">
      <c r="F5217" s="13"/>
      <c r="G5217" s="50"/>
      <c r="I5217" s="17"/>
      <c r="K5217" s="50"/>
      <c r="P5217" s="17"/>
    </row>
    <row r="5218" spans="6:16">
      <c r="F5218" s="13"/>
      <c r="G5218" s="50"/>
      <c r="I5218" s="17"/>
      <c r="K5218" s="50"/>
      <c r="P5218" s="17"/>
    </row>
    <row r="5219" spans="6:16">
      <c r="F5219" s="13"/>
      <c r="G5219" s="50"/>
      <c r="I5219" s="17"/>
      <c r="K5219" s="50"/>
      <c r="P5219" s="17"/>
    </row>
    <row r="5220" spans="6:16">
      <c r="F5220" s="13"/>
      <c r="G5220" s="50"/>
      <c r="I5220" s="17"/>
      <c r="K5220" s="50"/>
      <c r="P5220" s="17"/>
    </row>
    <row r="5221" spans="6:16">
      <c r="F5221" s="13"/>
      <c r="G5221" s="50"/>
      <c r="I5221" s="17"/>
      <c r="K5221" s="50"/>
      <c r="P5221" s="17"/>
    </row>
    <row r="5222" spans="6:16">
      <c r="F5222" s="13"/>
      <c r="G5222" s="50"/>
      <c r="I5222" s="17"/>
      <c r="K5222" s="50"/>
      <c r="P5222" s="17"/>
    </row>
    <row r="5223" spans="6:16">
      <c r="F5223" s="13"/>
      <c r="G5223" s="50"/>
      <c r="I5223" s="17"/>
      <c r="K5223" s="50"/>
      <c r="P5223" s="17"/>
    </row>
    <row r="5224" spans="6:16">
      <c r="F5224" s="13"/>
      <c r="G5224" s="50"/>
      <c r="I5224" s="17"/>
      <c r="K5224" s="50"/>
      <c r="P5224" s="17"/>
    </row>
    <row r="5225" spans="6:16">
      <c r="F5225" s="13"/>
      <c r="G5225" s="50"/>
      <c r="I5225" s="17"/>
      <c r="K5225" s="50"/>
      <c r="P5225" s="17"/>
    </row>
    <row r="5226" spans="6:16">
      <c r="F5226" s="13"/>
      <c r="G5226" s="50"/>
      <c r="I5226" s="17"/>
      <c r="K5226" s="50"/>
      <c r="P5226" s="17"/>
    </row>
    <row r="5227" spans="6:16">
      <c r="F5227" s="13"/>
      <c r="G5227" s="50"/>
      <c r="I5227" s="17"/>
      <c r="K5227" s="50"/>
      <c r="P5227" s="17"/>
    </row>
    <row r="5228" spans="6:16">
      <c r="F5228" s="13"/>
      <c r="G5228" s="50"/>
      <c r="I5228" s="17"/>
      <c r="K5228" s="50"/>
      <c r="P5228" s="17"/>
    </row>
    <row r="5229" spans="6:16">
      <c r="F5229" s="13"/>
      <c r="G5229" s="50"/>
      <c r="I5229" s="17"/>
      <c r="K5229" s="50"/>
      <c r="P5229" s="17"/>
    </row>
    <row r="5230" spans="6:16">
      <c r="F5230" s="13"/>
      <c r="G5230" s="50"/>
      <c r="I5230" s="17"/>
      <c r="K5230" s="50"/>
      <c r="P5230" s="17"/>
    </row>
    <row r="5231" spans="6:16">
      <c r="F5231" s="13"/>
      <c r="G5231" s="50"/>
      <c r="I5231" s="17"/>
      <c r="K5231" s="50"/>
      <c r="P5231" s="17"/>
    </row>
    <row r="5232" spans="6:16">
      <c r="F5232" s="13"/>
      <c r="G5232" s="50"/>
      <c r="I5232" s="17"/>
      <c r="K5232" s="50"/>
      <c r="P5232" s="17"/>
    </row>
    <row r="5233" spans="6:16">
      <c r="F5233" s="13"/>
      <c r="G5233" s="50"/>
      <c r="I5233" s="17"/>
      <c r="K5233" s="50"/>
      <c r="P5233" s="17"/>
    </row>
    <row r="5234" spans="6:16">
      <c r="F5234" s="13"/>
      <c r="G5234" s="50"/>
      <c r="I5234" s="17"/>
      <c r="K5234" s="50"/>
      <c r="P5234" s="17"/>
    </row>
    <row r="5235" spans="6:16">
      <c r="F5235" s="13"/>
      <c r="G5235" s="50"/>
      <c r="I5235" s="17"/>
      <c r="K5235" s="50"/>
      <c r="P5235" s="17"/>
    </row>
    <row r="5236" spans="6:16">
      <c r="F5236" s="13"/>
      <c r="G5236" s="50"/>
      <c r="I5236" s="17"/>
      <c r="K5236" s="50"/>
      <c r="P5236" s="17"/>
    </row>
    <row r="5237" spans="6:16">
      <c r="F5237" s="13"/>
      <c r="G5237" s="50"/>
      <c r="I5237" s="17"/>
      <c r="K5237" s="50"/>
      <c r="P5237" s="17"/>
    </row>
    <row r="5238" spans="6:16">
      <c r="F5238" s="13"/>
      <c r="G5238" s="50"/>
      <c r="I5238" s="17"/>
      <c r="K5238" s="50"/>
      <c r="P5238" s="17"/>
    </row>
    <row r="5239" spans="6:16">
      <c r="F5239" s="13"/>
      <c r="G5239" s="50"/>
      <c r="I5239" s="17"/>
      <c r="K5239" s="50"/>
      <c r="P5239" s="17"/>
    </row>
    <row r="5240" spans="6:16">
      <c r="F5240" s="13"/>
      <c r="G5240" s="50"/>
      <c r="I5240" s="17"/>
      <c r="K5240" s="50"/>
      <c r="P5240" s="17"/>
    </row>
    <row r="5241" spans="6:16">
      <c r="F5241" s="13"/>
      <c r="G5241" s="50"/>
      <c r="I5241" s="17"/>
      <c r="K5241" s="50"/>
      <c r="P5241" s="17"/>
    </row>
    <row r="5242" spans="6:16">
      <c r="F5242" s="13"/>
      <c r="G5242" s="50"/>
      <c r="I5242" s="17"/>
      <c r="K5242" s="50"/>
      <c r="P5242" s="17"/>
    </row>
    <row r="5243" spans="6:16">
      <c r="F5243" s="13"/>
      <c r="G5243" s="50"/>
      <c r="I5243" s="17"/>
      <c r="K5243" s="50"/>
      <c r="P5243" s="17"/>
    </row>
    <row r="5244" spans="6:16">
      <c r="F5244" s="13"/>
      <c r="G5244" s="50"/>
      <c r="I5244" s="17"/>
      <c r="K5244" s="50"/>
      <c r="P5244" s="17"/>
    </row>
    <row r="5245" spans="6:16">
      <c r="F5245" s="13"/>
      <c r="G5245" s="50"/>
      <c r="I5245" s="17"/>
      <c r="K5245" s="50"/>
      <c r="P5245" s="17"/>
    </row>
    <row r="5246" spans="6:16">
      <c r="F5246" s="13"/>
      <c r="G5246" s="50"/>
      <c r="I5246" s="17"/>
      <c r="K5246" s="50"/>
      <c r="P5246" s="17"/>
    </row>
    <row r="5247" spans="6:16">
      <c r="F5247" s="13"/>
      <c r="G5247" s="50"/>
      <c r="I5247" s="17"/>
      <c r="K5247" s="50"/>
      <c r="P5247" s="17"/>
    </row>
    <row r="5248" spans="6:16">
      <c r="F5248" s="13"/>
      <c r="G5248" s="50"/>
      <c r="I5248" s="17"/>
      <c r="K5248" s="50"/>
      <c r="P5248" s="17"/>
    </row>
    <row r="5249" spans="6:16">
      <c r="F5249" s="13"/>
      <c r="G5249" s="50"/>
      <c r="I5249" s="17"/>
      <c r="K5249" s="50"/>
      <c r="P5249" s="17"/>
    </row>
    <row r="5250" spans="6:16">
      <c r="F5250" s="13"/>
      <c r="G5250" s="50"/>
      <c r="I5250" s="17"/>
      <c r="K5250" s="50"/>
      <c r="P5250" s="17"/>
    </row>
    <row r="5251" spans="6:16">
      <c r="F5251" s="13"/>
      <c r="G5251" s="50"/>
      <c r="I5251" s="17"/>
      <c r="K5251" s="50"/>
      <c r="P5251" s="17"/>
    </row>
    <row r="5252" spans="6:16">
      <c r="F5252" s="13"/>
      <c r="G5252" s="50"/>
      <c r="I5252" s="17"/>
      <c r="K5252" s="50"/>
      <c r="P5252" s="17"/>
    </row>
    <row r="5253" spans="6:16">
      <c r="F5253" s="13"/>
      <c r="G5253" s="50"/>
      <c r="I5253" s="17"/>
      <c r="K5253" s="50"/>
      <c r="P5253" s="17"/>
    </row>
    <row r="5254" spans="6:16">
      <c r="F5254" s="13"/>
      <c r="G5254" s="50"/>
      <c r="I5254" s="17"/>
      <c r="K5254" s="50"/>
      <c r="P5254" s="17"/>
    </row>
    <row r="5255" spans="6:16">
      <c r="F5255" s="13"/>
      <c r="G5255" s="50"/>
      <c r="I5255" s="17"/>
      <c r="K5255" s="50"/>
      <c r="P5255" s="17"/>
    </row>
    <row r="5256" spans="6:16">
      <c r="F5256" s="13"/>
      <c r="G5256" s="50"/>
      <c r="I5256" s="17"/>
      <c r="K5256" s="50"/>
      <c r="P5256" s="17"/>
    </row>
    <row r="5257" spans="6:16">
      <c r="F5257" s="13"/>
      <c r="G5257" s="50"/>
      <c r="I5257" s="17"/>
      <c r="K5257" s="50"/>
      <c r="P5257" s="17"/>
    </row>
    <row r="5258" spans="6:16">
      <c r="F5258" s="13"/>
      <c r="G5258" s="50"/>
      <c r="I5258" s="17"/>
      <c r="K5258" s="50"/>
      <c r="P5258" s="17"/>
    </row>
    <row r="5259" spans="6:16">
      <c r="F5259" s="13"/>
      <c r="G5259" s="50"/>
      <c r="I5259" s="17"/>
      <c r="K5259" s="50"/>
      <c r="P5259" s="17"/>
    </row>
    <row r="5260" spans="6:16">
      <c r="F5260" s="13"/>
      <c r="G5260" s="50"/>
      <c r="I5260" s="17"/>
      <c r="K5260" s="50"/>
      <c r="P5260" s="17"/>
    </row>
    <row r="5261" spans="6:16">
      <c r="F5261" s="13"/>
      <c r="G5261" s="50"/>
      <c r="I5261" s="17"/>
      <c r="K5261" s="50"/>
      <c r="P5261" s="17"/>
    </row>
    <row r="5262" spans="6:16">
      <c r="F5262" s="13"/>
      <c r="G5262" s="50"/>
      <c r="I5262" s="17"/>
      <c r="K5262" s="50"/>
      <c r="P5262" s="17"/>
    </row>
    <row r="5263" spans="6:16">
      <c r="F5263" s="13"/>
      <c r="G5263" s="50"/>
      <c r="I5263" s="17"/>
      <c r="K5263" s="50"/>
      <c r="P5263" s="17"/>
    </row>
    <row r="5264" spans="6:16">
      <c r="F5264" s="13"/>
      <c r="G5264" s="50"/>
      <c r="I5264" s="17"/>
      <c r="K5264" s="50"/>
      <c r="P5264" s="17"/>
    </row>
    <row r="5265" spans="6:16">
      <c r="F5265" s="13"/>
      <c r="G5265" s="50"/>
      <c r="I5265" s="17"/>
      <c r="K5265" s="50"/>
      <c r="P5265" s="17"/>
    </row>
    <row r="5266" spans="6:16">
      <c r="F5266" s="13"/>
      <c r="G5266" s="50"/>
      <c r="I5266" s="17"/>
      <c r="K5266" s="50"/>
      <c r="P5266" s="17"/>
    </row>
    <row r="5267" spans="6:16">
      <c r="F5267" s="13"/>
      <c r="G5267" s="50"/>
      <c r="I5267" s="17"/>
      <c r="K5267" s="50"/>
      <c r="P5267" s="17"/>
    </row>
    <row r="5268" spans="6:16">
      <c r="F5268" s="13"/>
      <c r="G5268" s="50"/>
      <c r="I5268" s="17"/>
      <c r="K5268" s="50"/>
      <c r="P5268" s="17"/>
    </row>
    <row r="5269" spans="6:16">
      <c r="F5269" s="13"/>
      <c r="G5269" s="50"/>
      <c r="I5269" s="17"/>
      <c r="K5269" s="50"/>
      <c r="P5269" s="17"/>
    </row>
    <row r="5270" spans="6:16">
      <c r="F5270" s="13"/>
      <c r="G5270" s="50"/>
      <c r="I5270" s="17"/>
      <c r="K5270" s="50"/>
      <c r="P5270" s="17"/>
    </row>
    <row r="5271" spans="6:16">
      <c r="F5271" s="13"/>
      <c r="G5271" s="50"/>
      <c r="I5271" s="17"/>
      <c r="K5271" s="50"/>
      <c r="P5271" s="17"/>
    </row>
    <row r="5272" spans="6:16">
      <c r="F5272" s="13"/>
      <c r="G5272" s="50"/>
      <c r="I5272" s="17"/>
      <c r="K5272" s="50"/>
      <c r="P5272" s="17"/>
    </row>
    <row r="5273" spans="6:16">
      <c r="F5273" s="13"/>
      <c r="G5273" s="50"/>
      <c r="I5273" s="17"/>
      <c r="K5273" s="50"/>
      <c r="P5273" s="17"/>
    </row>
    <row r="5274" spans="6:16">
      <c r="F5274" s="13"/>
      <c r="G5274" s="50"/>
      <c r="I5274" s="17"/>
      <c r="K5274" s="50"/>
      <c r="P5274" s="17"/>
    </row>
    <row r="5275" spans="6:16">
      <c r="F5275" s="13"/>
      <c r="G5275" s="50"/>
      <c r="I5275" s="17"/>
      <c r="K5275" s="50"/>
      <c r="P5275" s="17"/>
    </row>
    <row r="5276" spans="6:16">
      <c r="F5276" s="13"/>
      <c r="G5276" s="50"/>
      <c r="I5276" s="17"/>
      <c r="K5276" s="50"/>
      <c r="P5276" s="17"/>
    </row>
    <row r="5277" spans="6:16">
      <c r="F5277" s="13"/>
      <c r="G5277" s="50"/>
      <c r="I5277" s="17"/>
      <c r="K5277" s="50"/>
      <c r="P5277" s="17"/>
    </row>
    <row r="5278" spans="6:16">
      <c r="F5278" s="13"/>
      <c r="G5278" s="50"/>
      <c r="I5278" s="17"/>
      <c r="K5278" s="50"/>
      <c r="P5278" s="17"/>
    </row>
    <row r="5279" spans="6:16">
      <c r="F5279" s="13"/>
      <c r="G5279" s="50"/>
      <c r="I5279" s="17"/>
      <c r="K5279" s="50"/>
      <c r="P5279" s="17"/>
    </row>
    <row r="5280" spans="6:16">
      <c r="F5280" s="13"/>
      <c r="G5280" s="50"/>
      <c r="I5280" s="17"/>
      <c r="K5280" s="50"/>
      <c r="P5280" s="17"/>
    </row>
    <row r="5281" spans="6:16">
      <c r="F5281" s="13"/>
      <c r="G5281" s="50"/>
      <c r="I5281" s="17"/>
      <c r="K5281" s="50"/>
      <c r="P5281" s="17"/>
    </row>
    <row r="5282" spans="6:16">
      <c r="F5282" s="13"/>
      <c r="G5282" s="50"/>
      <c r="I5282" s="17"/>
      <c r="K5282" s="50"/>
      <c r="P5282" s="17"/>
    </row>
    <row r="5283" spans="6:16">
      <c r="F5283" s="13"/>
      <c r="G5283" s="50"/>
      <c r="I5283" s="17"/>
      <c r="K5283" s="50"/>
      <c r="P5283" s="17"/>
    </row>
    <row r="5284" spans="6:16">
      <c r="F5284" s="13"/>
      <c r="G5284" s="50"/>
      <c r="I5284" s="17"/>
      <c r="K5284" s="50"/>
      <c r="P5284" s="17"/>
    </row>
    <row r="5285" spans="6:16">
      <c r="F5285" s="13"/>
      <c r="G5285" s="50"/>
      <c r="I5285" s="17"/>
      <c r="K5285" s="50"/>
      <c r="P5285" s="17"/>
    </row>
    <row r="5286" spans="6:16">
      <c r="F5286" s="13"/>
      <c r="G5286" s="50"/>
      <c r="I5286" s="17"/>
      <c r="K5286" s="50"/>
      <c r="P5286" s="17"/>
    </row>
    <row r="5287" spans="6:16">
      <c r="F5287" s="13"/>
      <c r="G5287" s="50"/>
      <c r="I5287" s="17"/>
      <c r="K5287" s="50"/>
      <c r="P5287" s="17"/>
    </row>
    <row r="5288" spans="6:16">
      <c r="F5288" s="13"/>
      <c r="G5288" s="50"/>
      <c r="I5288" s="17"/>
      <c r="K5288" s="50"/>
      <c r="P5288" s="17"/>
    </row>
    <row r="5289" spans="6:16">
      <c r="F5289" s="13"/>
      <c r="G5289" s="50"/>
      <c r="I5289" s="17"/>
      <c r="K5289" s="50"/>
      <c r="P5289" s="17"/>
    </row>
    <row r="5290" spans="6:16">
      <c r="F5290" s="13"/>
      <c r="G5290" s="50"/>
      <c r="I5290" s="17"/>
      <c r="K5290" s="50"/>
      <c r="P5290" s="17"/>
    </row>
    <row r="5291" spans="6:16">
      <c r="F5291" s="13"/>
      <c r="G5291" s="50"/>
      <c r="I5291" s="17"/>
      <c r="K5291" s="50"/>
      <c r="P5291" s="17"/>
    </row>
    <row r="5292" spans="6:16">
      <c r="F5292" s="13"/>
      <c r="G5292" s="50"/>
      <c r="I5292" s="17"/>
      <c r="K5292" s="50"/>
      <c r="P5292" s="17"/>
    </row>
    <row r="5293" spans="6:16">
      <c r="F5293" s="13"/>
      <c r="G5293" s="50"/>
      <c r="I5293" s="17"/>
      <c r="K5293" s="50"/>
      <c r="P5293" s="17"/>
    </row>
    <row r="5294" spans="6:16">
      <c r="F5294" s="13"/>
      <c r="G5294" s="50"/>
      <c r="I5294" s="17"/>
      <c r="K5294" s="50"/>
      <c r="P5294" s="17"/>
    </row>
    <row r="5295" spans="6:16">
      <c r="F5295" s="13"/>
      <c r="G5295" s="50"/>
      <c r="I5295" s="17"/>
      <c r="K5295" s="50"/>
      <c r="P5295" s="17"/>
    </row>
    <row r="5296" spans="6:16">
      <c r="F5296" s="13"/>
      <c r="G5296" s="50"/>
      <c r="I5296" s="17"/>
      <c r="K5296" s="50"/>
      <c r="P5296" s="17"/>
    </row>
    <row r="5297" spans="6:16">
      <c r="F5297" s="13"/>
      <c r="G5297" s="50"/>
      <c r="I5297" s="17"/>
      <c r="K5297" s="50"/>
      <c r="P5297" s="17"/>
    </row>
    <row r="5298" spans="6:16">
      <c r="F5298" s="13"/>
      <c r="G5298" s="50"/>
      <c r="I5298" s="17"/>
      <c r="K5298" s="50"/>
      <c r="P5298" s="17"/>
    </row>
    <row r="5299" spans="6:16">
      <c r="F5299" s="13"/>
      <c r="G5299" s="50"/>
      <c r="I5299" s="17"/>
      <c r="K5299" s="50"/>
      <c r="P5299" s="17"/>
    </row>
    <row r="5300" spans="6:16">
      <c r="F5300" s="13"/>
      <c r="G5300" s="50"/>
      <c r="I5300" s="17"/>
      <c r="K5300" s="50"/>
      <c r="P5300" s="17"/>
    </row>
    <row r="5301" spans="6:16">
      <c r="F5301" s="13"/>
      <c r="G5301" s="50"/>
      <c r="I5301" s="17"/>
      <c r="K5301" s="50"/>
      <c r="P5301" s="17"/>
    </row>
    <row r="5302" spans="6:16">
      <c r="F5302" s="13"/>
      <c r="G5302" s="50"/>
      <c r="I5302" s="17"/>
      <c r="K5302" s="50"/>
      <c r="P5302" s="17"/>
    </row>
    <row r="5303" spans="6:16">
      <c r="F5303" s="13"/>
      <c r="G5303" s="50"/>
      <c r="I5303" s="17"/>
      <c r="K5303" s="50"/>
      <c r="P5303" s="17"/>
    </row>
    <row r="5304" spans="6:16">
      <c r="F5304" s="13"/>
      <c r="G5304" s="50"/>
      <c r="I5304" s="17"/>
      <c r="K5304" s="50"/>
      <c r="P5304" s="17"/>
    </row>
    <row r="5305" spans="6:16">
      <c r="F5305" s="13"/>
      <c r="G5305" s="50"/>
      <c r="I5305" s="17"/>
      <c r="K5305" s="50"/>
      <c r="P5305" s="17"/>
    </row>
    <row r="5306" spans="6:16">
      <c r="F5306" s="13"/>
      <c r="G5306" s="50"/>
      <c r="I5306" s="17"/>
      <c r="K5306" s="50"/>
      <c r="P5306" s="17"/>
    </row>
    <row r="5307" spans="6:16">
      <c r="F5307" s="13"/>
      <c r="G5307" s="50"/>
      <c r="I5307" s="17"/>
      <c r="K5307" s="50"/>
      <c r="P5307" s="17"/>
    </row>
    <row r="5308" spans="6:16">
      <c r="F5308" s="13"/>
      <c r="G5308" s="50"/>
      <c r="I5308" s="17"/>
      <c r="K5308" s="50"/>
      <c r="P5308" s="17"/>
    </row>
    <row r="5309" spans="6:16">
      <c r="F5309" s="13"/>
      <c r="G5309" s="50"/>
      <c r="I5309" s="17"/>
      <c r="K5309" s="50"/>
      <c r="P5309" s="17"/>
    </row>
    <row r="5310" spans="6:16">
      <c r="F5310" s="13"/>
      <c r="G5310" s="50"/>
      <c r="I5310" s="17"/>
      <c r="K5310" s="50"/>
      <c r="P5310" s="17"/>
    </row>
    <row r="5311" spans="6:16">
      <c r="F5311" s="13"/>
      <c r="G5311" s="50"/>
      <c r="I5311" s="17"/>
      <c r="K5311" s="50"/>
      <c r="P5311" s="17"/>
    </row>
    <row r="5312" spans="6:16">
      <c r="F5312" s="13"/>
      <c r="G5312" s="50"/>
      <c r="I5312" s="17"/>
      <c r="K5312" s="50"/>
      <c r="P5312" s="17"/>
    </row>
    <row r="5313" spans="6:16">
      <c r="F5313" s="13"/>
      <c r="G5313" s="50"/>
      <c r="I5313" s="17"/>
      <c r="K5313" s="50"/>
      <c r="P5313" s="17"/>
    </row>
    <row r="5314" spans="6:16">
      <c r="F5314" s="13"/>
      <c r="G5314" s="50"/>
      <c r="I5314" s="17"/>
      <c r="K5314" s="50"/>
      <c r="P5314" s="17"/>
    </row>
    <row r="5315" spans="6:16">
      <c r="F5315" s="13"/>
      <c r="G5315" s="50"/>
      <c r="I5315" s="17"/>
      <c r="K5315" s="50"/>
      <c r="P5315" s="17"/>
    </row>
    <row r="5316" spans="6:16">
      <c r="F5316" s="13"/>
      <c r="G5316" s="50"/>
      <c r="I5316" s="17"/>
      <c r="K5316" s="50"/>
      <c r="P5316" s="17"/>
    </row>
    <row r="5317" spans="6:16">
      <c r="F5317" s="13"/>
      <c r="G5317" s="50"/>
      <c r="I5317" s="17"/>
      <c r="K5317" s="50"/>
      <c r="P5317" s="17"/>
    </row>
    <row r="5318" spans="6:16">
      <c r="F5318" s="13"/>
      <c r="G5318" s="50"/>
      <c r="I5318" s="17"/>
      <c r="K5318" s="50"/>
      <c r="P5318" s="17"/>
    </row>
    <row r="5319" spans="6:16">
      <c r="F5319" s="13"/>
      <c r="G5319" s="50"/>
      <c r="I5319" s="17"/>
      <c r="K5319" s="50"/>
      <c r="P5319" s="17"/>
    </row>
    <row r="5320" spans="6:16">
      <c r="F5320" s="13"/>
      <c r="G5320" s="50"/>
      <c r="I5320" s="17"/>
      <c r="K5320" s="50"/>
      <c r="P5320" s="17"/>
    </row>
    <row r="5321" spans="6:16">
      <c r="F5321" s="13"/>
      <c r="G5321" s="50"/>
      <c r="I5321" s="17"/>
      <c r="K5321" s="50"/>
      <c r="P5321" s="17"/>
    </row>
    <row r="5322" spans="6:16">
      <c r="F5322" s="13"/>
      <c r="G5322" s="50"/>
      <c r="I5322" s="17"/>
      <c r="K5322" s="50"/>
      <c r="P5322" s="17"/>
    </row>
    <row r="5323" spans="6:16">
      <c r="F5323" s="13"/>
      <c r="G5323" s="50"/>
      <c r="I5323" s="17"/>
      <c r="K5323" s="50"/>
      <c r="P5323" s="17"/>
    </row>
    <row r="5324" spans="6:16">
      <c r="F5324" s="13"/>
      <c r="G5324" s="50"/>
      <c r="I5324" s="17"/>
      <c r="K5324" s="50"/>
      <c r="P5324" s="17"/>
    </row>
    <row r="5325" spans="6:16">
      <c r="F5325" s="13"/>
      <c r="G5325" s="50"/>
      <c r="I5325" s="17"/>
      <c r="K5325" s="50"/>
      <c r="P5325" s="17"/>
    </row>
    <row r="5326" spans="6:16">
      <c r="F5326" s="13"/>
      <c r="G5326" s="50"/>
      <c r="I5326" s="17"/>
      <c r="K5326" s="50"/>
      <c r="P5326" s="17"/>
    </row>
    <row r="5327" spans="6:16">
      <c r="F5327" s="13"/>
      <c r="G5327" s="50"/>
      <c r="I5327" s="17"/>
      <c r="K5327" s="50"/>
      <c r="P5327" s="17"/>
    </row>
    <row r="5328" spans="6:16">
      <c r="F5328" s="13"/>
      <c r="G5328" s="50"/>
      <c r="I5328" s="17"/>
      <c r="K5328" s="50"/>
      <c r="P5328" s="17"/>
    </row>
    <row r="5329" spans="6:16">
      <c r="F5329" s="13"/>
      <c r="G5329" s="50"/>
      <c r="I5329" s="17"/>
      <c r="K5329" s="50"/>
      <c r="P5329" s="17"/>
    </row>
    <row r="5330" spans="6:16">
      <c r="F5330" s="13"/>
      <c r="G5330" s="50"/>
      <c r="I5330" s="17"/>
      <c r="K5330" s="50"/>
      <c r="P5330" s="17"/>
    </row>
    <row r="5331" spans="6:16">
      <c r="F5331" s="13"/>
      <c r="G5331" s="50"/>
      <c r="I5331" s="17"/>
      <c r="K5331" s="50"/>
      <c r="P5331" s="17"/>
    </row>
    <row r="5332" spans="6:16">
      <c r="F5332" s="13"/>
      <c r="G5332" s="50"/>
      <c r="I5332" s="17"/>
      <c r="K5332" s="50"/>
      <c r="P5332" s="17"/>
    </row>
    <row r="5333" spans="6:16">
      <c r="F5333" s="13"/>
      <c r="G5333" s="50"/>
      <c r="I5333" s="17"/>
      <c r="K5333" s="50"/>
      <c r="P5333" s="17"/>
    </row>
    <row r="5334" spans="6:16">
      <c r="F5334" s="13"/>
      <c r="G5334" s="50"/>
      <c r="I5334" s="17"/>
      <c r="K5334" s="50"/>
      <c r="P5334" s="17"/>
    </row>
    <row r="5335" spans="6:16">
      <c r="F5335" s="13"/>
      <c r="G5335" s="50"/>
      <c r="I5335" s="17"/>
      <c r="K5335" s="50"/>
      <c r="P5335" s="17"/>
    </row>
    <row r="5336" spans="6:16">
      <c r="F5336" s="13"/>
      <c r="G5336" s="50"/>
      <c r="I5336" s="17"/>
      <c r="K5336" s="50"/>
      <c r="P5336" s="17"/>
    </row>
    <row r="5337" spans="6:16">
      <c r="F5337" s="13"/>
      <c r="G5337" s="50"/>
      <c r="I5337" s="17"/>
      <c r="K5337" s="50"/>
      <c r="P5337" s="17"/>
    </row>
    <row r="5338" spans="6:16">
      <c r="F5338" s="13"/>
      <c r="G5338" s="50"/>
      <c r="I5338" s="17"/>
      <c r="K5338" s="50"/>
      <c r="P5338" s="17"/>
    </row>
    <row r="5339" spans="6:16">
      <c r="F5339" s="13"/>
      <c r="G5339" s="50"/>
      <c r="I5339" s="17"/>
      <c r="K5339" s="50"/>
      <c r="P5339" s="17"/>
    </row>
    <row r="5340" spans="6:16">
      <c r="F5340" s="13"/>
      <c r="G5340" s="50"/>
      <c r="I5340" s="17"/>
      <c r="K5340" s="50"/>
      <c r="P5340" s="17"/>
    </row>
    <row r="5341" spans="6:16">
      <c r="F5341" s="13"/>
      <c r="G5341" s="50"/>
      <c r="I5341" s="17"/>
      <c r="K5341" s="50"/>
      <c r="P5341" s="17"/>
    </row>
    <row r="5342" spans="6:16">
      <c r="F5342" s="13"/>
      <c r="G5342" s="50"/>
      <c r="I5342" s="17"/>
      <c r="K5342" s="50"/>
      <c r="P5342" s="17"/>
    </row>
    <row r="5343" spans="6:16">
      <c r="F5343" s="13"/>
      <c r="G5343" s="50"/>
      <c r="I5343" s="17"/>
      <c r="K5343" s="50"/>
      <c r="P5343" s="17"/>
    </row>
    <row r="5344" spans="6:16">
      <c r="F5344" s="13"/>
      <c r="G5344" s="50"/>
      <c r="I5344" s="17"/>
      <c r="K5344" s="50"/>
      <c r="P5344" s="17"/>
    </row>
    <row r="5345" spans="6:16">
      <c r="F5345" s="13"/>
      <c r="G5345" s="50"/>
      <c r="I5345" s="17"/>
      <c r="K5345" s="50"/>
      <c r="P5345" s="17"/>
    </row>
    <row r="5346" spans="6:16">
      <c r="F5346" s="13"/>
      <c r="G5346" s="50"/>
      <c r="I5346" s="17"/>
      <c r="K5346" s="50"/>
      <c r="P5346" s="17"/>
    </row>
    <row r="5347" spans="6:16">
      <c r="F5347" s="13"/>
      <c r="G5347" s="50"/>
      <c r="I5347" s="17"/>
      <c r="K5347" s="50"/>
      <c r="P5347" s="17"/>
    </row>
    <row r="5348" spans="6:16">
      <c r="F5348" s="13"/>
      <c r="G5348" s="50"/>
      <c r="I5348" s="17"/>
      <c r="K5348" s="50"/>
      <c r="P5348" s="17"/>
    </row>
    <row r="5349" spans="6:16">
      <c r="F5349" s="13"/>
      <c r="G5349" s="50"/>
      <c r="I5349" s="17"/>
      <c r="K5349" s="50"/>
      <c r="P5349" s="17"/>
    </row>
    <row r="5350" spans="6:16">
      <c r="F5350" s="13"/>
      <c r="G5350" s="50"/>
      <c r="I5350" s="17"/>
      <c r="K5350" s="50"/>
      <c r="P5350" s="17"/>
    </row>
    <row r="5351" spans="6:16">
      <c r="F5351" s="13"/>
      <c r="G5351" s="50"/>
      <c r="I5351" s="17"/>
      <c r="K5351" s="50"/>
      <c r="P5351" s="17"/>
    </row>
    <row r="5352" spans="6:16">
      <c r="F5352" s="13"/>
      <c r="G5352" s="50"/>
      <c r="I5352" s="17"/>
      <c r="K5352" s="50"/>
      <c r="P5352" s="17"/>
    </row>
    <row r="5353" spans="6:16">
      <c r="F5353" s="13"/>
      <c r="G5353" s="50"/>
      <c r="I5353" s="17"/>
      <c r="K5353" s="50"/>
      <c r="P5353" s="17"/>
    </row>
    <row r="5354" spans="6:16">
      <c r="F5354" s="13"/>
      <c r="G5354" s="50"/>
      <c r="I5354" s="17"/>
      <c r="K5354" s="50"/>
      <c r="P5354" s="17"/>
    </row>
    <row r="5355" spans="6:16">
      <c r="F5355" s="13"/>
      <c r="G5355" s="50"/>
      <c r="I5355" s="17"/>
      <c r="K5355" s="50"/>
      <c r="P5355" s="17"/>
    </row>
    <row r="5356" spans="6:16">
      <c r="F5356" s="13"/>
      <c r="G5356" s="50"/>
      <c r="I5356" s="17"/>
      <c r="K5356" s="50"/>
      <c r="P5356" s="17"/>
    </row>
    <row r="5357" spans="6:16">
      <c r="F5357" s="13"/>
      <c r="G5357" s="50"/>
      <c r="I5357" s="17"/>
      <c r="K5357" s="50"/>
      <c r="P5357" s="17"/>
    </row>
    <row r="5358" spans="6:16">
      <c r="F5358" s="13"/>
      <c r="G5358" s="50"/>
      <c r="I5358" s="17"/>
      <c r="K5358" s="50"/>
      <c r="P5358" s="17"/>
    </row>
    <row r="5359" spans="6:16">
      <c r="F5359" s="13"/>
      <c r="G5359" s="50"/>
      <c r="I5359" s="17"/>
      <c r="K5359" s="50"/>
      <c r="P5359" s="17"/>
    </row>
    <row r="5360" spans="6:16">
      <c r="F5360" s="13"/>
      <c r="G5360" s="50"/>
      <c r="I5360" s="17"/>
      <c r="K5360" s="50"/>
      <c r="P5360" s="17"/>
    </row>
    <row r="5361" spans="6:16">
      <c r="F5361" s="13"/>
      <c r="G5361" s="50"/>
      <c r="I5361" s="17"/>
      <c r="K5361" s="50"/>
      <c r="P5361" s="17"/>
    </row>
    <row r="5362" spans="6:16">
      <c r="F5362" s="13"/>
      <c r="G5362" s="50"/>
      <c r="I5362" s="17"/>
      <c r="K5362" s="50"/>
      <c r="P5362" s="17"/>
    </row>
    <row r="5363" spans="6:16">
      <c r="F5363" s="13"/>
      <c r="G5363" s="50"/>
      <c r="I5363" s="17"/>
      <c r="K5363" s="50"/>
      <c r="P5363" s="17"/>
    </row>
    <row r="5364" spans="6:16">
      <c r="F5364" s="13"/>
      <c r="G5364" s="50"/>
      <c r="I5364" s="17"/>
      <c r="K5364" s="50"/>
      <c r="P5364" s="17"/>
    </row>
    <row r="5365" spans="6:16">
      <c r="F5365" s="13"/>
      <c r="G5365" s="50"/>
      <c r="I5365" s="17"/>
      <c r="K5365" s="50"/>
      <c r="P5365" s="17"/>
    </row>
    <row r="5366" spans="6:16">
      <c r="F5366" s="13"/>
      <c r="G5366" s="50"/>
      <c r="I5366" s="17"/>
      <c r="K5366" s="50"/>
      <c r="P5366" s="17"/>
    </row>
    <row r="5367" spans="6:16">
      <c r="F5367" s="13"/>
      <c r="G5367" s="50"/>
      <c r="I5367" s="17"/>
      <c r="K5367" s="50"/>
      <c r="P5367" s="17"/>
    </row>
    <row r="5368" spans="6:16">
      <c r="F5368" s="13"/>
      <c r="G5368" s="50"/>
      <c r="I5368" s="17"/>
      <c r="K5368" s="50"/>
      <c r="P5368" s="17"/>
    </row>
    <row r="5369" spans="6:16">
      <c r="F5369" s="13"/>
      <c r="G5369" s="50"/>
      <c r="I5369" s="17"/>
      <c r="K5369" s="50"/>
      <c r="P5369" s="17"/>
    </row>
    <row r="5370" spans="6:16">
      <c r="F5370" s="13"/>
      <c r="G5370" s="50"/>
      <c r="I5370" s="17"/>
      <c r="K5370" s="50"/>
      <c r="P5370" s="17"/>
    </row>
    <row r="5371" spans="6:16">
      <c r="F5371" s="13"/>
      <c r="G5371" s="50"/>
      <c r="I5371" s="17"/>
      <c r="K5371" s="50"/>
      <c r="P5371" s="17"/>
    </row>
    <row r="5372" spans="6:16">
      <c r="F5372" s="13"/>
      <c r="G5372" s="50"/>
      <c r="I5372" s="17"/>
      <c r="K5372" s="50"/>
      <c r="P5372" s="17"/>
    </row>
    <row r="5373" spans="6:16">
      <c r="F5373" s="13"/>
      <c r="G5373" s="50"/>
      <c r="I5373" s="17"/>
      <c r="K5373" s="50"/>
      <c r="P5373" s="17"/>
    </row>
    <row r="5374" spans="6:16">
      <c r="F5374" s="13"/>
      <c r="G5374" s="50"/>
      <c r="I5374" s="17"/>
      <c r="K5374" s="50"/>
      <c r="P5374" s="17"/>
    </row>
    <row r="5375" spans="6:16">
      <c r="F5375" s="13"/>
      <c r="G5375" s="50"/>
      <c r="I5375" s="17"/>
      <c r="K5375" s="50"/>
      <c r="P5375" s="17"/>
    </row>
    <row r="5376" spans="6:16">
      <c r="F5376" s="13"/>
      <c r="G5376" s="50"/>
      <c r="I5376" s="17"/>
      <c r="K5376" s="50"/>
      <c r="P5376" s="17"/>
    </row>
    <row r="5377" spans="6:16">
      <c r="F5377" s="13"/>
      <c r="G5377" s="50"/>
      <c r="I5377" s="17"/>
      <c r="K5377" s="50"/>
      <c r="P5377" s="17"/>
    </row>
    <row r="5378" spans="6:16">
      <c r="F5378" s="13"/>
      <c r="G5378" s="50"/>
      <c r="I5378" s="17"/>
      <c r="K5378" s="50"/>
      <c r="P5378" s="17"/>
    </row>
    <row r="5379" spans="6:16">
      <c r="F5379" s="13"/>
      <c r="G5379" s="50"/>
      <c r="I5379" s="17"/>
      <c r="K5379" s="50"/>
      <c r="P5379" s="17"/>
    </row>
    <row r="5380" spans="6:16">
      <c r="F5380" s="13"/>
      <c r="G5380" s="50"/>
      <c r="I5380" s="17"/>
      <c r="K5380" s="50"/>
      <c r="P5380" s="17"/>
    </row>
    <row r="5381" spans="6:16">
      <c r="F5381" s="13"/>
      <c r="G5381" s="50"/>
      <c r="I5381" s="17"/>
      <c r="K5381" s="50"/>
      <c r="P5381" s="17"/>
    </row>
    <row r="5382" spans="6:16">
      <c r="F5382" s="13"/>
      <c r="G5382" s="50"/>
      <c r="I5382" s="17"/>
      <c r="K5382" s="50"/>
      <c r="P5382" s="17"/>
    </row>
    <row r="5383" spans="6:16">
      <c r="F5383" s="13"/>
      <c r="G5383" s="50"/>
      <c r="I5383" s="17"/>
      <c r="K5383" s="50"/>
      <c r="P5383" s="17"/>
    </row>
    <row r="5384" spans="6:16">
      <c r="F5384" s="13"/>
      <c r="G5384" s="50"/>
      <c r="I5384" s="17"/>
      <c r="K5384" s="50"/>
      <c r="P5384" s="17"/>
    </row>
    <row r="5385" spans="6:16">
      <c r="F5385" s="13"/>
      <c r="G5385" s="50"/>
      <c r="I5385" s="17"/>
      <c r="K5385" s="50"/>
      <c r="P5385" s="17"/>
    </row>
    <row r="5386" spans="6:16">
      <c r="F5386" s="13"/>
      <c r="G5386" s="50"/>
      <c r="I5386" s="17"/>
      <c r="K5386" s="50"/>
      <c r="P5386" s="17"/>
    </row>
    <row r="5387" spans="6:16">
      <c r="F5387" s="13"/>
      <c r="G5387" s="50"/>
      <c r="I5387" s="17"/>
      <c r="K5387" s="50"/>
      <c r="P5387" s="17"/>
    </row>
    <row r="5388" spans="6:16">
      <c r="F5388" s="13"/>
      <c r="G5388" s="50"/>
      <c r="I5388" s="17"/>
      <c r="K5388" s="50"/>
      <c r="P5388" s="17"/>
    </row>
    <row r="5389" spans="6:16">
      <c r="F5389" s="13"/>
      <c r="G5389" s="50"/>
      <c r="I5389" s="17"/>
      <c r="K5389" s="50"/>
      <c r="P5389" s="17"/>
    </row>
    <row r="5390" spans="6:16">
      <c r="F5390" s="13"/>
      <c r="G5390" s="50"/>
      <c r="I5390" s="17"/>
      <c r="K5390" s="50"/>
      <c r="P5390" s="17"/>
    </row>
    <row r="5391" spans="6:16">
      <c r="F5391" s="13"/>
      <c r="G5391" s="50"/>
      <c r="I5391" s="17"/>
      <c r="K5391" s="50"/>
      <c r="P5391" s="17"/>
    </row>
    <row r="5392" spans="6:16">
      <c r="F5392" s="13"/>
      <c r="G5392" s="50"/>
      <c r="I5392" s="17"/>
      <c r="K5392" s="50"/>
      <c r="P5392" s="17"/>
    </row>
    <row r="5393" spans="6:16">
      <c r="F5393" s="13"/>
      <c r="G5393" s="50"/>
      <c r="I5393" s="17"/>
      <c r="K5393" s="50"/>
      <c r="P5393" s="17"/>
    </row>
    <row r="5394" spans="6:16">
      <c r="F5394" s="13"/>
      <c r="G5394" s="50"/>
      <c r="I5394" s="17"/>
      <c r="K5394" s="50"/>
      <c r="P5394" s="17"/>
    </row>
    <row r="5395" spans="6:16">
      <c r="F5395" s="13"/>
      <c r="G5395" s="50"/>
      <c r="I5395" s="17"/>
      <c r="K5395" s="50"/>
      <c r="P5395" s="17"/>
    </row>
    <row r="5396" spans="6:16">
      <c r="F5396" s="13"/>
      <c r="G5396" s="50"/>
      <c r="I5396" s="17"/>
      <c r="K5396" s="50"/>
      <c r="P5396" s="17"/>
    </row>
    <row r="5397" spans="6:16">
      <c r="F5397" s="13"/>
      <c r="G5397" s="50"/>
      <c r="I5397" s="17"/>
      <c r="K5397" s="50"/>
      <c r="P5397" s="17"/>
    </row>
    <row r="5398" spans="6:16">
      <c r="F5398" s="13"/>
      <c r="G5398" s="50"/>
      <c r="I5398" s="17"/>
      <c r="K5398" s="50"/>
      <c r="P5398" s="17"/>
    </row>
    <row r="5399" spans="6:16">
      <c r="F5399" s="13"/>
      <c r="G5399" s="50"/>
      <c r="I5399" s="17"/>
      <c r="K5399" s="50"/>
      <c r="P5399" s="17"/>
    </row>
    <row r="5400" spans="6:16">
      <c r="F5400" s="13"/>
      <c r="G5400" s="50"/>
      <c r="I5400" s="17"/>
      <c r="K5400" s="50"/>
      <c r="P5400" s="17"/>
    </row>
    <row r="5401" spans="6:16">
      <c r="F5401" s="13"/>
      <c r="G5401" s="50"/>
      <c r="I5401" s="17"/>
      <c r="K5401" s="50"/>
      <c r="P5401" s="17"/>
    </row>
    <row r="5402" spans="6:16">
      <c r="F5402" s="13"/>
      <c r="G5402" s="50"/>
      <c r="I5402" s="17"/>
      <c r="K5402" s="50"/>
      <c r="P5402" s="17"/>
    </row>
    <row r="5403" spans="6:16">
      <c r="F5403" s="13"/>
      <c r="G5403" s="50"/>
      <c r="I5403" s="17"/>
      <c r="K5403" s="50"/>
      <c r="P5403" s="17"/>
    </row>
    <row r="5404" spans="6:16">
      <c r="F5404" s="13"/>
      <c r="G5404" s="50"/>
      <c r="I5404" s="17"/>
      <c r="K5404" s="50"/>
      <c r="P5404" s="17"/>
    </row>
    <row r="5405" spans="6:16">
      <c r="F5405" s="13"/>
      <c r="G5405" s="50"/>
      <c r="I5405" s="17"/>
      <c r="K5405" s="50"/>
      <c r="P5405" s="17"/>
    </row>
    <row r="5406" spans="6:16">
      <c r="F5406" s="13"/>
      <c r="G5406" s="50"/>
      <c r="I5406" s="17"/>
      <c r="K5406" s="50"/>
      <c r="P5406" s="17"/>
    </row>
    <row r="5407" spans="6:16">
      <c r="F5407" s="13"/>
      <c r="G5407" s="50"/>
      <c r="I5407" s="17"/>
      <c r="K5407" s="50"/>
      <c r="P5407" s="17"/>
    </row>
    <row r="5408" spans="6:16">
      <c r="F5408" s="13"/>
      <c r="G5408" s="50"/>
      <c r="I5408" s="17"/>
      <c r="K5408" s="50"/>
      <c r="P5408" s="17"/>
    </row>
    <row r="5409" spans="6:16">
      <c r="F5409" s="13"/>
      <c r="G5409" s="50"/>
      <c r="I5409" s="17"/>
      <c r="K5409" s="50"/>
      <c r="P5409" s="17"/>
    </row>
    <row r="5410" spans="6:16">
      <c r="F5410" s="13"/>
      <c r="G5410" s="50"/>
      <c r="I5410" s="17"/>
      <c r="K5410" s="50"/>
      <c r="P5410" s="17"/>
    </row>
    <row r="5411" spans="6:16">
      <c r="F5411" s="13"/>
      <c r="G5411" s="50"/>
      <c r="I5411" s="17"/>
      <c r="K5411" s="50"/>
      <c r="P5411" s="17"/>
    </row>
    <row r="5412" spans="6:16">
      <c r="F5412" s="13"/>
      <c r="G5412" s="50"/>
      <c r="I5412" s="17"/>
      <c r="K5412" s="50"/>
      <c r="P5412" s="17"/>
    </row>
    <row r="5413" spans="6:16">
      <c r="F5413" s="13"/>
      <c r="G5413" s="50"/>
      <c r="I5413" s="17"/>
      <c r="K5413" s="50"/>
      <c r="P5413" s="17"/>
    </row>
    <row r="5414" spans="6:16">
      <c r="F5414" s="13"/>
      <c r="G5414" s="50"/>
      <c r="I5414" s="17"/>
      <c r="K5414" s="50"/>
      <c r="P5414" s="17"/>
    </row>
    <row r="5415" spans="6:16">
      <c r="F5415" s="13"/>
      <c r="G5415" s="50"/>
      <c r="I5415" s="17"/>
      <c r="K5415" s="50"/>
      <c r="P5415" s="17"/>
    </row>
    <row r="5416" spans="6:16">
      <c r="F5416" s="13"/>
      <c r="G5416" s="50"/>
      <c r="I5416" s="17"/>
      <c r="K5416" s="50"/>
      <c r="P5416" s="17"/>
    </row>
    <row r="5417" spans="6:16">
      <c r="F5417" s="13"/>
      <c r="G5417" s="50"/>
      <c r="I5417" s="17"/>
      <c r="K5417" s="50"/>
      <c r="P5417" s="17"/>
    </row>
    <row r="5418" spans="6:16">
      <c r="F5418" s="13"/>
      <c r="G5418" s="50"/>
      <c r="I5418" s="17"/>
      <c r="K5418" s="50"/>
      <c r="P5418" s="17"/>
    </row>
    <row r="5419" spans="6:16">
      <c r="F5419" s="13"/>
      <c r="G5419" s="50"/>
      <c r="I5419" s="17"/>
      <c r="K5419" s="50"/>
      <c r="P5419" s="17"/>
    </row>
    <row r="5420" spans="6:16">
      <c r="F5420" s="13"/>
      <c r="G5420" s="50"/>
      <c r="I5420" s="17"/>
      <c r="K5420" s="50"/>
      <c r="P5420" s="17"/>
    </row>
    <row r="5421" spans="6:16">
      <c r="F5421" s="13"/>
      <c r="G5421" s="50"/>
      <c r="I5421" s="17"/>
      <c r="K5421" s="50"/>
      <c r="P5421" s="17"/>
    </row>
    <row r="5422" spans="6:16">
      <c r="F5422" s="13"/>
      <c r="G5422" s="50"/>
      <c r="I5422" s="17"/>
      <c r="K5422" s="50"/>
      <c r="P5422" s="17"/>
    </row>
    <row r="5423" spans="6:16">
      <c r="F5423" s="13"/>
      <c r="G5423" s="50"/>
      <c r="I5423" s="17"/>
      <c r="K5423" s="50"/>
      <c r="P5423" s="17"/>
    </row>
    <row r="5424" spans="6:16">
      <c r="F5424" s="13"/>
      <c r="G5424" s="50"/>
      <c r="I5424" s="17"/>
      <c r="K5424" s="50"/>
      <c r="P5424" s="17"/>
    </row>
    <row r="5425" spans="6:16">
      <c r="F5425" s="13"/>
      <c r="G5425" s="50"/>
      <c r="I5425" s="17"/>
      <c r="K5425" s="50"/>
      <c r="P5425" s="17"/>
    </row>
    <row r="5426" spans="6:16">
      <c r="F5426" s="13"/>
      <c r="G5426" s="50"/>
      <c r="I5426" s="17"/>
      <c r="K5426" s="50"/>
      <c r="P5426" s="17"/>
    </row>
    <row r="5427" spans="6:16">
      <c r="F5427" s="13"/>
      <c r="G5427" s="50"/>
      <c r="I5427" s="17"/>
      <c r="K5427" s="50"/>
      <c r="P5427" s="17"/>
    </row>
    <row r="5428" spans="6:16">
      <c r="F5428" s="13"/>
      <c r="G5428" s="50"/>
      <c r="I5428" s="17"/>
      <c r="K5428" s="50"/>
      <c r="P5428" s="17"/>
    </row>
    <row r="5429" spans="6:16">
      <c r="F5429" s="13"/>
      <c r="G5429" s="50"/>
      <c r="I5429" s="17"/>
      <c r="K5429" s="50"/>
      <c r="P5429" s="17"/>
    </row>
    <row r="5430" spans="6:16">
      <c r="F5430" s="13"/>
      <c r="G5430" s="50"/>
      <c r="I5430" s="17"/>
      <c r="K5430" s="50"/>
      <c r="P5430" s="17"/>
    </row>
    <row r="5431" spans="6:16">
      <c r="F5431" s="13"/>
      <c r="G5431" s="50"/>
      <c r="I5431" s="17"/>
      <c r="K5431" s="50"/>
      <c r="P5431" s="17"/>
    </row>
    <row r="5432" spans="6:16">
      <c r="F5432" s="13"/>
      <c r="G5432" s="50"/>
      <c r="I5432" s="17"/>
      <c r="K5432" s="50"/>
      <c r="P5432" s="17"/>
    </row>
    <row r="5433" spans="6:16">
      <c r="F5433" s="13"/>
      <c r="G5433" s="50"/>
      <c r="I5433" s="17"/>
      <c r="K5433" s="50"/>
      <c r="P5433" s="17"/>
    </row>
    <row r="5434" spans="6:16">
      <c r="F5434" s="13"/>
      <c r="G5434" s="50"/>
      <c r="I5434" s="17"/>
      <c r="K5434" s="50"/>
      <c r="P5434" s="17"/>
    </row>
    <row r="5435" spans="6:16">
      <c r="F5435" s="13"/>
      <c r="G5435" s="50"/>
      <c r="I5435" s="17"/>
      <c r="K5435" s="50"/>
      <c r="P5435" s="17"/>
    </row>
    <row r="5436" spans="6:16">
      <c r="F5436" s="13"/>
      <c r="G5436" s="50"/>
      <c r="I5436" s="17"/>
      <c r="K5436" s="50"/>
      <c r="P5436" s="17"/>
    </row>
    <row r="5437" spans="6:16">
      <c r="F5437" s="13"/>
      <c r="G5437" s="50"/>
      <c r="I5437" s="17"/>
      <c r="K5437" s="50"/>
      <c r="P5437" s="17"/>
    </row>
    <row r="5438" spans="6:16">
      <c r="F5438" s="13"/>
      <c r="G5438" s="50"/>
      <c r="I5438" s="17"/>
      <c r="K5438" s="50"/>
      <c r="P5438" s="17"/>
    </row>
    <row r="5439" spans="6:16">
      <c r="F5439" s="13"/>
      <c r="G5439" s="50"/>
      <c r="I5439" s="17"/>
      <c r="K5439" s="50"/>
      <c r="P5439" s="17"/>
    </row>
    <row r="5440" spans="6:16">
      <c r="F5440" s="13"/>
      <c r="G5440" s="50"/>
      <c r="I5440" s="17"/>
      <c r="K5440" s="50"/>
      <c r="P5440" s="17"/>
    </row>
    <row r="5441" spans="6:16">
      <c r="F5441" s="13"/>
      <c r="G5441" s="50"/>
      <c r="I5441" s="17"/>
      <c r="K5441" s="50"/>
      <c r="P5441" s="17"/>
    </row>
    <row r="5442" spans="6:16">
      <c r="F5442" s="13"/>
      <c r="G5442" s="50"/>
      <c r="I5442" s="17"/>
      <c r="K5442" s="50"/>
      <c r="P5442" s="17"/>
    </row>
    <row r="5443" spans="6:16">
      <c r="F5443" s="13"/>
      <c r="G5443" s="50"/>
      <c r="I5443" s="17"/>
      <c r="K5443" s="50"/>
      <c r="P5443" s="17"/>
    </row>
    <row r="5444" spans="6:16">
      <c r="F5444" s="13"/>
      <c r="G5444" s="50"/>
      <c r="I5444" s="17"/>
      <c r="K5444" s="50"/>
      <c r="P5444" s="17"/>
    </row>
    <row r="5445" spans="6:16">
      <c r="F5445" s="13"/>
      <c r="G5445" s="50"/>
      <c r="I5445" s="17"/>
      <c r="K5445" s="50"/>
      <c r="P5445" s="17"/>
    </row>
    <row r="5446" spans="6:16">
      <c r="F5446" s="13"/>
      <c r="G5446" s="50"/>
      <c r="I5446" s="17"/>
      <c r="K5446" s="50"/>
      <c r="P5446" s="17"/>
    </row>
    <row r="5447" spans="6:16">
      <c r="F5447" s="13"/>
      <c r="G5447" s="50"/>
      <c r="I5447" s="17"/>
      <c r="K5447" s="50"/>
      <c r="P5447" s="17"/>
    </row>
    <row r="5448" spans="6:16">
      <c r="F5448" s="13"/>
      <c r="G5448" s="50"/>
      <c r="I5448" s="17"/>
      <c r="K5448" s="50"/>
      <c r="P5448" s="17"/>
    </row>
    <row r="5449" spans="6:16">
      <c r="F5449" s="13"/>
      <c r="G5449" s="50"/>
      <c r="I5449" s="17"/>
      <c r="K5449" s="50"/>
      <c r="P5449" s="17"/>
    </row>
    <row r="5450" spans="6:16">
      <c r="F5450" s="13"/>
      <c r="G5450" s="50"/>
      <c r="I5450" s="17"/>
      <c r="K5450" s="50"/>
      <c r="P5450" s="17"/>
    </row>
    <row r="5451" spans="6:16">
      <c r="F5451" s="13"/>
      <c r="G5451" s="50"/>
      <c r="I5451" s="17"/>
      <c r="K5451" s="50"/>
      <c r="P5451" s="17"/>
    </row>
    <row r="5452" spans="6:16">
      <c r="F5452" s="13"/>
      <c r="G5452" s="50"/>
      <c r="I5452" s="17"/>
      <c r="K5452" s="50"/>
      <c r="P5452" s="17"/>
    </row>
    <row r="5453" spans="6:16">
      <c r="F5453" s="13"/>
      <c r="G5453" s="50"/>
      <c r="I5453" s="17"/>
      <c r="K5453" s="50"/>
      <c r="P5453" s="17"/>
    </row>
    <row r="5454" spans="6:16">
      <c r="F5454" s="13"/>
      <c r="G5454" s="50"/>
      <c r="I5454" s="17"/>
      <c r="K5454" s="50"/>
      <c r="P5454" s="17"/>
    </row>
    <row r="5455" spans="6:16">
      <c r="F5455" s="13"/>
      <c r="G5455" s="50"/>
      <c r="I5455" s="17"/>
      <c r="K5455" s="50"/>
      <c r="P5455" s="17"/>
    </row>
    <row r="5456" spans="6:16">
      <c r="F5456" s="13"/>
      <c r="G5456" s="50"/>
      <c r="I5456" s="17"/>
      <c r="K5456" s="50"/>
      <c r="P5456" s="17"/>
    </row>
    <row r="5457" spans="6:16">
      <c r="F5457" s="13"/>
      <c r="G5457" s="50"/>
      <c r="I5457" s="17"/>
      <c r="K5457" s="50"/>
      <c r="P5457" s="17"/>
    </row>
    <row r="5458" spans="6:16">
      <c r="F5458" s="13"/>
      <c r="G5458" s="50"/>
      <c r="I5458" s="17"/>
      <c r="K5458" s="50"/>
      <c r="P5458" s="17"/>
    </row>
    <row r="5459" spans="6:16">
      <c r="F5459" s="13"/>
      <c r="G5459" s="50"/>
      <c r="I5459" s="17"/>
      <c r="K5459" s="50"/>
      <c r="P5459" s="17"/>
    </row>
    <row r="5460" spans="6:16">
      <c r="F5460" s="13"/>
      <c r="G5460" s="50"/>
      <c r="I5460" s="17"/>
      <c r="K5460" s="50"/>
      <c r="P5460" s="17"/>
    </row>
    <row r="5461" spans="6:16">
      <c r="F5461" s="13"/>
      <c r="G5461" s="50"/>
      <c r="I5461" s="17"/>
      <c r="K5461" s="50"/>
      <c r="P5461" s="17"/>
    </row>
    <row r="5462" spans="6:16">
      <c r="F5462" s="13"/>
      <c r="G5462" s="50"/>
      <c r="I5462" s="17"/>
      <c r="K5462" s="50"/>
      <c r="P5462" s="17"/>
    </row>
    <row r="5463" spans="6:16">
      <c r="F5463" s="13"/>
      <c r="G5463" s="50"/>
      <c r="I5463" s="17"/>
      <c r="K5463" s="50"/>
      <c r="P5463" s="17"/>
    </row>
    <row r="5464" spans="6:16">
      <c r="F5464" s="13"/>
      <c r="G5464" s="50"/>
      <c r="I5464" s="17"/>
      <c r="K5464" s="50"/>
      <c r="P5464" s="17"/>
    </row>
    <row r="5465" spans="6:16">
      <c r="F5465" s="13"/>
      <c r="G5465" s="50"/>
      <c r="I5465" s="17"/>
      <c r="K5465" s="50"/>
      <c r="P5465" s="17"/>
    </row>
    <row r="5466" spans="6:16">
      <c r="F5466" s="13"/>
      <c r="G5466" s="50"/>
      <c r="I5466" s="17"/>
      <c r="K5466" s="50"/>
      <c r="P5466" s="17"/>
    </row>
    <row r="5467" spans="6:16">
      <c r="F5467" s="13"/>
      <c r="G5467" s="50"/>
      <c r="I5467" s="17"/>
      <c r="K5467" s="50"/>
      <c r="P5467" s="17"/>
    </row>
    <row r="5468" spans="6:16">
      <c r="F5468" s="13"/>
      <c r="G5468" s="50"/>
      <c r="I5468" s="17"/>
      <c r="K5468" s="50"/>
      <c r="P5468" s="17"/>
    </row>
    <row r="5469" spans="6:16">
      <c r="F5469" s="13"/>
      <c r="G5469" s="50"/>
      <c r="I5469" s="17"/>
      <c r="K5469" s="50"/>
      <c r="P5469" s="17"/>
    </row>
    <row r="5470" spans="6:16">
      <c r="F5470" s="13"/>
      <c r="G5470" s="50"/>
      <c r="I5470" s="17"/>
      <c r="K5470" s="50"/>
      <c r="P5470" s="17"/>
    </row>
    <row r="5471" spans="6:16">
      <c r="F5471" s="13"/>
      <c r="G5471" s="50"/>
      <c r="I5471" s="17"/>
      <c r="K5471" s="50"/>
      <c r="P5471" s="17"/>
    </row>
    <row r="5472" spans="6:16">
      <c r="F5472" s="13"/>
      <c r="G5472" s="50"/>
      <c r="I5472" s="17"/>
      <c r="K5472" s="50"/>
      <c r="P5472" s="17"/>
    </row>
    <row r="5473" spans="6:16">
      <c r="F5473" s="13"/>
      <c r="G5473" s="50"/>
      <c r="I5473" s="17"/>
      <c r="K5473" s="50"/>
      <c r="P5473" s="17"/>
    </row>
    <row r="5474" spans="6:16">
      <c r="F5474" s="13"/>
      <c r="G5474" s="50"/>
      <c r="I5474" s="17"/>
      <c r="K5474" s="50"/>
      <c r="P5474" s="17"/>
    </row>
    <row r="5475" spans="6:16">
      <c r="F5475" s="13"/>
      <c r="G5475" s="50"/>
      <c r="I5475" s="17"/>
      <c r="K5475" s="50"/>
      <c r="P5475" s="17"/>
    </row>
    <row r="5476" spans="6:16">
      <c r="F5476" s="13"/>
      <c r="G5476" s="50"/>
      <c r="I5476" s="17"/>
      <c r="K5476" s="50"/>
      <c r="P5476" s="17"/>
    </row>
    <row r="5477" spans="6:16">
      <c r="F5477" s="13"/>
      <c r="G5477" s="50"/>
      <c r="I5477" s="17"/>
      <c r="K5477" s="50"/>
      <c r="P5477" s="17"/>
    </row>
    <row r="5478" spans="6:16">
      <c r="F5478" s="13"/>
      <c r="G5478" s="50"/>
      <c r="I5478" s="17"/>
      <c r="K5478" s="50"/>
      <c r="P5478" s="17"/>
    </row>
    <row r="5479" spans="6:16">
      <c r="F5479" s="13"/>
      <c r="G5479" s="50"/>
      <c r="I5479" s="17"/>
      <c r="K5479" s="50"/>
      <c r="P5479" s="17"/>
    </row>
    <row r="5480" spans="6:16">
      <c r="F5480" s="13"/>
      <c r="G5480" s="50"/>
      <c r="I5480" s="17"/>
      <c r="K5480" s="50"/>
      <c r="P5480" s="17"/>
    </row>
    <row r="5481" spans="6:16">
      <c r="F5481" s="13"/>
      <c r="G5481" s="50"/>
      <c r="I5481" s="17"/>
      <c r="K5481" s="50"/>
      <c r="P5481" s="17"/>
    </row>
    <row r="5482" spans="6:16">
      <c r="F5482" s="13"/>
      <c r="G5482" s="50"/>
      <c r="I5482" s="17"/>
      <c r="K5482" s="50"/>
      <c r="P5482" s="17"/>
    </row>
    <row r="5483" spans="6:16">
      <c r="F5483" s="13"/>
      <c r="G5483" s="50"/>
      <c r="I5483" s="17"/>
      <c r="K5483" s="50"/>
      <c r="P5483" s="17"/>
    </row>
    <row r="5484" spans="6:16">
      <c r="F5484" s="13"/>
      <c r="G5484" s="50"/>
      <c r="I5484" s="17"/>
      <c r="K5484" s="50"/>
      <c r="P5484" s="17"/>
    </row>
    <row r="5485" spans="6:16">
      <c r="F5485" s="13"/>
      <c r="G5485" s="50"/>
      <c r="I5485" s="17"/>
      <c r="K5485" s="50"/>
      <c r="P5485" s="17"/>
    </row>
    <row r="5486" spans="6:16">
      <c r="F5486" s="13"/>
      <c r="G5486" s="50"/>
      <c r="I5486" s="17"/>
      <c r="K5486" s="50"/>
      <c r="P5486" s="17"/>
    </row>
    <row r="5487" spans="6:16">
      <c r="F5487" s="13"/>
      <c r="G5487" s="50"/>
      <c r="I5487" s="17"/>
      <c r="K5487" s="50"/>
      <c r="P5487" s="17"/>
    </row>
    <row r="5488" spans="6:16">
      <c r="F5488" s="13"/>
      <c r="G5488" s="50"/>
      <c r="I5488" s="17"/>
      <c r="K5488" s="50"/>
      <c r="P5488" s="17"/>
    </row>
    <row r="5489" spans="6:16">
      <c r="F5489" s="13"/>
      <c r="G5489" s="50"/>
      <c r="I5489" s="17"/>
      <c r="K5489" s="50"/>
      <c r="P5489" s="17"/>
    </row>
    <row r="5490" spans="6:16">
      <c r="F5490" s="13"/>
      <c r="G5490" s="50"/>
      <c r="I5490" s="17"/>
      <c r="K5490" s="50"/>
      <c r="P5490" s="17"/>
    </row>
    <row r="5491" spans="6:16">
      <c r="F5491" s="13"/>
      <c r="G5491" s="50"/>
      <c r="I5491" s="17"/>
      <c r="K5491" s="50"/>
      <c r="P5491" s="17"/>
    </row>
    <row r="5492" spans="6:16">
      <c r="F5492" s="13"/>
      <c r="G5492" s="50"/>
      <c r="I5492" s="17"/>
      <c r="K5492" s="50"/>
      <c r="P5492" s="17"/>
    </row>
    <row r="5493" spans="6:16">
      <c r="F5493" s="13"/>
      <c r="G5493" s="50"/>
      <c r="I5493" s="17"/>
      <c r="K5493" s="50"/>
      <c r="P5493" s="17"/>
    </row>
    <row r="5494" spans="6:16">
      <c r="F5494" s="13"/>
      <c r="G5494" s="50"/>
      <c r="I5494" s="17"/>
      <c r="K5494" s="50"/>
      <c r="P5494" s="17"/>
    </row>
    <row r="5495" spans="6:16">
      <c r="F5495" s="13"/>
      <c r="G5495" s="50"/>
      <c r="I5495" s="17"/>
      <c r="K5495" s="50"/>
      <c r="P5495" s="17"/>
    </row>
    <row r="5496" spans="6:16">
      <c r="F5496" s="13"/>
      <c r="G5496" s="50"/>
      <c r="I5496" s="17"/>
      <c r="K5496" s="50"/>
      <c r="P5496" s="17"/>
    </row>
    <row r="5497" spans="6:16">
      <c r="F5497" s="13"/>
      <c r="G5497" s="50"/>
      <c r="I5497" s="17"/>
      <c r="K5497" s="50"/>
      <c r="P5497" s="17"/>
    </row>
    <row r="5498" spans="6:16">
      <c r="F5498" s="13"/>
      <c r="G5498" s="50"/>
      <c r="I5498" s="17"/>
      <c r="K5498" s="50"/>
      <c r="P5498" s="17"/>
    </row>
    <row r="5499" spans="6:16">
      <c r="F5499" s="13"/>
      <c r="G5499" s="50"/>
      <c r="I5499" s="17"/>
      <c r="K5499" s="50"/>
      <c r="P5499" s="17"/>
    </row>
    <row r="5500" spans="6:16">
      <c r="F5500" s="13"/>
      <c r="G5500" s="50"/>
      <c r="I5500" s="17"/>
      <c r="K5500" s="50"/>
      <c r="P5500" s="17"/>
    </row>
    <row r="5501" spans="6:16">
      <c r="F5501" s="13"/>
      <c r="G5501" s="50"/>
      <c r="I5501" s="17"/>
      <c r="K5501" s="50"/>
      <c r="P5501" s="17"/>
    </row>
    <row r="5502" spans="6:16">
      <c r="F5502" s="13"/>
      <c r="G5502" s="50"/>
      <c r="I5502" s="17"/>
      <c r="K5502" s="50"/>
      <c r="P5502" s="17"/>
    </row>
    <row r="5503" spans="6:16">
      <c r="F5503" s="13"/>
      <c r="G5503" s="50"/>
      <c r="I5503" s="17"/>
      <c r="K5503" s="50"/>
      <c r="P5503" s="17"/>
    </row>
    <row r="5504" spans="6:16">
      <c r="F5504" s="13"/>
      <c r="G5504" s="50"/>
      <c r="I5504" s="17"/>
      <c r="K5504" s="50"/>
      <c r="P5504" s="17"/>
    </row>
    <row r="5505" spans="6:16">
      <c r="F5505" s="13"/>
      <c r="G5505" s="50"/>
      <c r="I5505" s="17"/>
      <c r="K5505" s="50"/>
      <c r="P5505" s="17"/>
    </row>
    <row r="5506" spans="6:16">
      <c r="F5506" s="13"/>
      <c r="G5506" s="50"/>
      <c r="I5506" s="17"/>
      <c r="K5506" s="50"/>
      <c r="P5506" s="17"/>
    </row>
    <row r="5507" spans="6:16">
      <c r="F5507" s="13"/>
      <c r="G5507" s="50"/>
      <c r="I5507" s="17"/>
      <c r="K5507" s="50"/>
      <c r="P5507" s="17"/>
    </row>
    <row r="5508" spans="6:16">
      <c r="F5508" s="13"/>
      <c r="G5508" s="50"/>
      <c r="I5508" s="17"/>
      <c r="K5508" s="50"/>
      <c r="P5508" s="17"/>
    </row>
    <row r="5509" spans="6:16">
      <c r="F5509" s="13"/>
      <c r="G5509" s="50"/>
      <c r="I5509" s="17"/>
      <c r="K5509" s="50"/>
      <c r="P5509" s="17"/>
    </row>
    <row r="5510" spans="6:16">
      <c r="F5510" s="13"/>
      <c r="G5510" s="50"/>
      <c r="I5510" s="17"/>
      <c r="K5510" s="50"/>
      <c r="P5510" s="17"/>
    </row>
    <row r="5511" spans="6:16">
      <c r="F5511" s="13"/>
      <c r="G5511" s="50"/>
      <c r="I5511" s="17"/>
      <c r="K5511" s="50"/>
      <c r="P5511" s="17"/>
    </row>
    <row r="5512" spans="6:16">
      <c r="F5512" s="13"/>
      <c r="G5512" s="50"/>
      <c r="I5512" s="17"/>
      <c r="K5512" s="50"/>
      <c r="P5512" s="17"/>
    </row>
    <row r="5513" spans="6:16">
      <c r="F5513" s="13"/>
      <c r="G5513" s="50"/>
      <c r="I5513" s="17"/>
      <c r="K5513" s="50"/>
      <c r="P5513" s="17"/>
    </row>
    <row r="5514" spans="6:16">
      <c r="F5514" s="13"/>
      <c r="G5514" s="50"/>
      <c r="I5514" s="17"/>
      <c r="K5514" s="50"/>
      <c r="P5514" s="17"/>
    </row>
    <row r="5515" spans="6:16">
      <c r="F5515" s="13"/>
      <c r="G5515" s="50"/>
      <c r="I5515" s="17"/>
      <c r="K5515" s="50"/>
      <c r="P5515" s="17"/>
    </row>
    <row r="5516" spans="6:16">
      <c r="F5516" s="13"/>
      <c r="G5516" s="50"/>
      <c r="I5516" s="17"/>
      <c r="K5516" s="50"/>
      <c r="P5516" s="17"/>
    </row>
    <row r="5517" spans="6:16">
      <c r="F5517" s="13"/>
      <c r="G5517" s="50"/>
      <c r="I5517" s="17"/>
      <c r="K5517" s="50"/>
      <c r="P5517" s="17"/>
    </row>
    <row r="5518" spans="6:16">
      <c r="F5518" s="13"/>
      <c r="G5518" s="50"/>
      <c r="I5518" s="17"/>
      <c r="K5518" s="50"/>
      <c r="P5518" s="17"/>
    </row>
    <row r="5519" spans="6:16">
      <c r="F5519" s="13"/>
      <c r="G5519" s="50"/>
      <c r="I5519" s="17"/>
      <c r="K5519" s="50"/>
      <c r="P5519" s="17"/>
    </row>
    <row r="5520" spans="6:16">
      <c r="F5520" s="13"/>
      <c r="G5520" s="50"/>
      <c r="I5520" s="17"/>
      <c r="K5520" s="50"/>
      <c r="P5520" s="17"/>
    </row>
    <row r="5521" spans="6:16">
      <c r="F5521" s="13"/>
      <c r="G5521" s="50"/>
      <c r="I5521" s="17"/>
      <c r="K5521" s="50"/>
      <c r="P5521" s="17"/>
    </row>
    <row r="5522" spans="6:16">
      <c r="F5522" s="13"/>
      <c r="G5522" s="50"/>
      <c r="I5522" s="17"/>
      <c r="K5522" s="50"/>
      <c r="P5522" s="17"/>
    </row>
    <row r="5523" spans="6:16">
      <c r="F5523" s="13"/>
      <c r="G5523" s="50"/>
      <c r="I5523" s="17"/>
      <c r="K5523" s="50"/>
      <c r="P5523" s="17"/>
    </row>
    <row r="5524" spans="6:16">
      <c r="F5524" s="13"/>
      <c r="G5524" s="50"/>
      <c r="I5524" s="17"/>
      <c r="K5524" s="50"/>
      <c r="P5524" s="17"/>
    </row>
    <row r="5525" spans="6:16">
      <c r="F5525" s="13"/>
      <c r="G5525" s="50"/>
      <c r="I5525" s="17"/>
      <c r="K5525" s="50"/>
      <c r="P5525" s="17"/>
    </row>
    <row r="5526" spans="6:16">
      <c r="F5526" s="13"/>
      <c r="G5526" s="50"/>
      <c r="I5526" s="17"/>
      <c r="K5526" s="50"/>
      <c r="P5526" s="17"/>
    </row>
    <row r="5527" spans="6:16">
      <c r="F5527" s="13"/>
      <c r="G5527" s="50"/>
      <c r="I5527" s="17"/>
      <c r="K5527" s="50"/>
      <c r="P5527" s="17"/>
    </row>
    <row r="5528" spans="6:16">
      <c r="F5528" s="13"/>
      <c r="G5528" s="50"/>
      <c r="I5528" s="17"/>
      <c r="K5528" s="50"/>
      <c r="P5528" s="17"/>
    </row>
    <row r="5529" spans="6:16">
      <c r="F5529" s="13"/>
      <c r="G5529" s="50"/>
      <c r="I5529" s="17"/>
      <c r="K5529" s="50"/>
      <c r="P5529" s="17"/>
    </row>
    <row r="5530" spans="6:16">
      <c r="F5530" s="13"/>
      <c r="G5530" s="50"/>
      <c r="I5530" s="17"/>
      <c r="K5530" s="50"/>
      <c r="P5530" s="17"/>
    </row>
    <row r="5531" spans="6:16">
      <c r="F5531" s="13"/>
      <c r="G5531" s="50"/>
      <c r="I5531" s="17"/>
      <c r="K5531" s="50"/>
      <c r="P5531" s="17"/>
    </row>
    <row r="5532" spans="6:16">
      <c r="F5532" s="13"/>
      <c r="G5532" s="50"/>
      <c r="I5532" s="17"/>
      <c r="K5532" s="50"/>
      <c r="P5532" s="17"/>
    </row>
    <row r="5533" spans="6:16">
      <c r="F5533" s="13"/>
      <c r="G5533" s="50"/>
      <c r="I5533" s="17"/>
      <c r="K5533" s="50"/>
      <c r="P5533" s="17"/>
    </row>
    <row r="5534" spans="6:16">
      <c r="F5534" s="13"/>
      <c r="G5534" s="50"/>
      <c r="I5534" s="17"/>
      <c r="K5534" s="50"/>
      <c r="P5534" s="17"/>
    </row>
    <row r="5535" spans="6:16">
      <c r="F5535" s="13"/>
      <c r="G5535" s="50"/>
      <c r="I5535" s="17"/>
      <c r="K5535" s="50"/>
      <c r="P5535" s="17"/>
    </row>
    <row r="5536" spans="6:16">
      <c r="F5536" s="13"/>
      <c r="G5536" s="50"/>
      <c r="I5536" s="17"/>
      <c r="K5536" s="50"/>
      <c r="P5536" s="17"/>
    </row>
    <row r="5537" spans="6:16">
      <c r="F5537" s="13"/>
      <c r="G5537" s="50"/>
      <c r="I5537" s="17"/>
      <c r="K5537" s="50"/>
      <c r="P5537" s="17"/>
    </row>
    <row r="5538" spans="6:16">
      <c r="F5538" s="13"/>
      <c r="G5538" s="50"/>
      <c r="I5538" s="17"/>
      <c r="K5538" s="50"/>
      <c r="P5538" s="17"/>
    </row>
    <row r="5539" spans="6:16">
      <c r="F5539" s="13"/>
      <c r="G5539" s="50"/>
      <c r="I5539" s="17"/>
      <c r="K5539" s="50"/>
      <c r="P5539" s="17"/>
    </row>
    <row r="5540" spans="6:16">
      <c r="F5540" s="13"/>
      <c r="G5540" s="50"/>
      <c r="I5540" s="17"/>
      <c r="K5540" s="50"/>
      <c r="P5540" s="17"/>
    </row>
    <row r="5541" spans="6:16">
      <c r="F5541" s="13"/>
      <c r="G5541" s="50"/>
      <c r="I5541" s="17"/>
      <c r="K5541" s="50"/>
      <c r="P5541" s="17"/>
    </row>
    <row r="5542" spans="6:16">
      <c r="F5542" s="13"/>
      <c r="G5542" s="50"/>
      <c r="I5542" s="17"/>
      <c r="K5542" s="50"/>
      <c r="P5542" s="17"/>
    </row>
    <row r="5543" spans="6:16">
      <c r="F5543" s="13"/>
      <c r="G5543" s="50"/>
      <c r="I5543" s="17"/>
      <c r="K5543" s="50"/>
      <c r="P5543" s="17"/>
    </row>
    <row r="5544" spans="6:16">
      <c r="F5544" s="13"/>
      <c r="G5544" s="50"/>
      <c r="I5544" s="17"/>
      <c r="K5544" s="50"/>
      <c r="P5544" s="17"/>
    </row>
    <row r="5545" spans="6:16">
      <c r="F5545" s="13"/>
      <c r="G5545" s="50"/>
      <c r="I5545" s="17"/>
      <c r="K5545" s="50"/>
      <c r="P5545" s="17"/>
    </row>
    <row r="5546" spans="6:16">
      <c r="F5546" s="13"/>
      <c r="G5546" s="50"/>
      <c r="I5546" s="17"/>
      <c r="K5546" s="50"/>
      <c r="P5546" s="17"/>
    </row>
    <row r="5547" spans="6:16">
      <c r="F5547" s="13"/>
      <c r="G5547" s="50"/>
      <c r="I5547" s="17"/>
      <c r="K5547" s="50"/>
      <c r="P5547" s="17"/>
    </row>
    <row r="5548" spans="6:16">
      <c r="F5548" s="13"/>
      <c r="G5548" s="50"/>
      <c r="I5548" s="17"/>
      <c r="K5548" s="50"/>
      <c r="P5548" s="17"/>
    </row>
    <row r="5549" spans="6:16">
      <c r="F5549" s="13"/>
      <c r="G5549" s="50"/>
      <c r="I5549" s="17"/>
      <c r="K5549" s="50"/>
      <c r="P5549" s="17"/>
    </row>
    <row r="5550" spans="6:16">
      <c r="F5550" s="13"/>
      <c r="G5550" s="50"/>
      <c r="I5550" s="17"/>
      <c r="K5550" s="50"/>
      <c r="P5550" s="17"/>
    </row>
    <row r="5551" spans="6:16">
      <c r="F5551" s="13"/>
      <c r="G5551" s="50"/>
      <c r="I5551" s="17"/>
      <c r="K5551" s="50"/>
      <c r="P5551" s="17"/>
    </row>
    <row r="5552" spans="6:16">
      <c r="F5552" s="13"/>
      <c r="G5552" s="50"/>
      <c r="I5552" s="17"/>
      <c r="K5552" s="50"/>
      <c r="P5552" s="17"/>
    </row>
    <row r="5553" spans="6:16">
      <c r="F5553" s="13"/>
      <c r="G5553" s="50"/>
      <c r="I5553" s="17"/>
      <c r="K5553" s="50"/>
      <c r="P5553" s="17"/>
    </row>
    <row r="5554" spans="6:16">
      <c r="F5554" s="13"/>
      <c r="G5554" s="50"/>
      <c r="I5554" s="17"/>
      <c r="K5554" s="50"/>
      <c r="P5554" s="17"/>
    </row>
    <row r="5555" spans="6:16">
      <c r="F5555" s="13"/>
      <c r="G5555" s="50"/>
      <c r="I5555" s="17"/>
      <c r="K5555" s="50"/>
      <c r="P5555" s="17"/>
    </row>
    <row r="5556" spans="6:16">
      <c r="F5556" s="13"/>
      <c r="G5556" s="50"/>
      <c r="I5556" s="17"/>
      <c r="K5556" s="50"/>
      <c r="P5556" s="17"/>
    </row>
    <row r="5557" spans="6:16">
      <c r="F5557" s="13"/>
      <c r="G5557" s="50"/>
      <c r="I5557" s="17"/>
      <c r="K5557" s="50"/>
      <c r="P5557" s="17"/>
    </row>
    <row r="5558" spans="6:16">
      <c r="F5558" s="13"/>
      <c r="G5558" s="50"/>
      <c r="I5558" s="17"/>
      <c r="K5558" s="50"/>
      <c r="P5558" s="17"/>
    </row>
    <row r="5559" spans="6:16">
      <c r="F5559" s="13"/>
      <c r="G5559" s="50"/>
      <c r="I5559" s="17"/>
      <c r="K5559" s="50"/>
      <c r="P5559" s="17"/>
    </row>
    <row r="5560" spans="6:16">
      <c r="F5560" s="13"/>
      <c r="G5560" s="50"/>
      <c r="I5560" s="17"/>
      <c r="K5560" s="50"/>
      <c r="P5560" s="17"/>
    </row>
    <row r="5561" spans="6:16">
      <c r="F5561" s="13"/>
      <c r="G5561" s="50"/>
      <c r="I5561" s="17"/>
      <c r="K5561" s="50"/>
      <c r="P5561" s="17"/>
    </row>
    <row r="5562" spans="6:16">
      <c r="F5562" s="13"/>
      <c r="G5562" s="50"/>
      <c r="I5562" s="17"/>
      <c r="K5562" s="50"/>
      <c r="P5562" s="17"/>
    </row>
    <row r="5563" spans="6:16">
      <c r="F5563" s="13"/>
      <c r="G5563" s="50"/>
      <c r="I5563" s="17"/>
      <c r="K5563" s="50"/>
      <c r="P5563" s="17"/>
    </row>
    <row r="5564" spans="6:16">
      <c r="F5564" s="13"/>
      <c r="G5564" s="50"/>
      <c r="I5564" s="17"/>
      <c r="K5564" s="50"/>
      <c r="P5564" s="17"/>
    </row>
    <row r="5565" spans="6:16">
      <c r="F5565" s="13"/>
      <c r="G5565" s="50"/>
      <c r="I5565" s="17"/>
      <c r="K5565" s="50"/>
      <c r="P5565" s="17"/>
    </row>
    <row r="5566" spans="6:16">
      <c r="F5566" s="13"/>
      <c r="G5566" s="50"/>
      <c r="I5566" s="17"/>
      <c r="K5566" s="50"/>
      <c r="P5566" s="17"/>
    </row>
    <row r="5567" spans="6:16">
      <c r="F5567" s="13"/>
      <c r="G5567" s="50"/>
      <c r="I5567" s="17"/>
      <c r="K5567" s="50"/>
      <c r="P5567" s="17"/>
    </row>
    <row r="5568" spans="6:16">
      <c r="F5568" s="13"/>
      <c r="G5568" s="50"/>
      <c r="I5568" s="17"/>
      <c r="K5568" s="50"/>
      <c r="P5568" s="17"/>
    </row>
    <row r="5569" spans="6:16">
      <c r="F5569" s="13"/>
      <c r="G5569" s="50"/>
      <c r="I5569" s="17"/>
      <c r="K5569" s="50"/>
      <c r="P5569" s="17"/>
    </row>
    <row r="5570" spans="6:16">
      <c r="F5570" s="13"/>
      <c r="G5570" s="50"/>
      <c r="I5570" s="17"/>
      <c r="K5570" s="50"/>
      <c r="P5570" s="17"/>
    </row>
    <row r="5571" spans="6:16">
      <c r="F5571" s="13"/>
      <c r="G5571" s="50"/>
      <c r="I5571" s="17"/>
      <c r="K5571" s="50"/>
      <c r="P5571" s="17"/>
    </row>
    <row r="5572" spans="6:16">
      <c r="F5572" s="13"/>
      <c r="G5572" s="50"/>
      <c r="I5572" s="17"/>
      <c r="K5572" s="50"/>
      <c r="P5572" s="17"/>
    </row>
    <row r="5573" spans="6:16">
      <c r="F5573" s="13"/>
      <c r="G5573" s="50"/>
      <c r="I5573" s="17"/>
      <c r="K5573" s="50"/>
      <c r="P5573" s="17"/>
    </row>
    <row r="5574" spans="6:16">
      <c r="F5574" s="13"/>
      <c r="G5574" s="50"/>
      <c r="I5574" s="17"/>
      <c r="K5574" s="50"/>
      <c r="P5574" s="17"/>
    </row>
    <row r="5575" spans="6:16">
      <c r="F5575" s="13"/>
      <c r="G5575" s="50"/>
      <c r="I5575" s="17"/>
      <c r="K5575" s="50"/>
      <c r="P5575" s="17"/>
    </row>
    <row r="5576" spans="6:16">
      <c r="F5576" s="13"/>
      <c r="G5576" s="50"/>
      <c r="I5576" s="17"/>
      <c r="K5576" s="50"/>
      <c r="P5576" s="17"/>
    </row>
    <row r="5577" spans="6:16">
      <c r="F5577" s="13"/>
      <c r="G5577" s="50"/>
      <c r="I5577" s="17"/>
      <c r="K5577" s="50"/>
      <c r="P5577" s="17"/>
    </row>
    <row r="5578" spans="6:16">
      <c r="F5578" s="13"/>
      <c r="G5578" s="50"/>
      <c r="I5578" s="17"/>
      <c r="K5578" s="50"/>
      <c r="P5578" s="17"/>
    </row>
    <row r="5579" spans="6:16">
      <c r="F5579" s="13"/>
      <c r="G5579" s="50"/>
      <c r="I5579" s="17"/>
      <c r="K5579" s="50"/>
      <c r="P5579" s="17"/>
    </row>
    <row r="5580" spans="6:16">
      <c r="F5580" s="13"/>
      <c r="G5580" s="50"/>
      <c r="I5580" s="17"/>
      <c r="K5580" s="50"/>
      <c r="P5580" s="17"/>
    </row>
    <row r="5581" spans="6:16">
      <c r="F5581" s="13"/>
      <c r="G5581" s="50"/>
      <c r="I5581" s="17"/>
      <c r="K5581" s="50"/>
      <c r="P5581" s="17"/>
    </row>
    <row r="5582" spans="6:16">
      <c r="F5582" s="13"/>
      <c r="G5582" s="50"/>
      <c r="I5582" s="17"/>
      <c r="K5582" s="50"/>
      <c r="P5582" s="17"/>
    </row>
    <row r="5583" spans="6:16">
      <c r="F5583" s="13"/>
      <c r="G5583" s="50"/>
      <c r="I5583" s="17"/>
      <c r="K5583" s="50"/>
      <c r="P5583" s="17"/>
    </row>
    <row r="5584" spans="6:16">
      <c r="F5584" s="13"/>
      <c r="G5584" s="50"/>
      <c r="I5584" s="17"/>
      <c r="K5584" s="50"/>
      <c r="P5584" s="17"/>
    </row>
    <row r="5585" spans="6:16">
      <c r="F5585" s="13"/>
      <c r="G5585" s="50"/>
      <c r="I5585" s="17"/>
      <c r="K5585" s="50"/>
      <c r="P5585" s="17"/>
    </row>
    <row r="5586" spans="6:16">
      <c r="F5586" s="13"/>
      <c r="G5586" s="50"/>
      <c r="I5586" s="17"/>
      <c r="K5586" s="50"/>
      <c r="P5586" s="17"/>
    </row>
    <row r="5587" spans="6:16">
      <c r="F5587" s="13"/>
      <c r="G5587" s="50"/>
      <c r="I5587" s="17"/>
      <c r="K5587" s="50"/>
      <c r="P5587" s="17"/>
    </row>
    <row r="5588" spans="6:16">
      <c r="F5588" s="13"/>
      <c r="G5588" s="50"/>
      <c r="I5588" s="17"/>
      <c r="K5588" s="50"/>
      <c r="P5588" s="17"/>
    </row>
    <row r="5589" spans="6:16">
      <c r="F5589" s="13"/>
      <c r="G5589" s="50"/>
      <c r="I5589" s="17"/>
      <c r="K5589" s="50"/>
      <c r="P5589" s="17"/>
    </row>
    <row r="5590" spans="6:16">
      <c r="F5590" s="13"/>
      <c r="G5590" s="50"/>
      <c r="I5590" s="17"/>
      <c r="K5590" s="50"/>
      <c r="P5590" s="17"/>
    </row>
    <row r="5591" spans="6:16">
      <c r="F5591" s="13"/>
      <c r="G5591" s="50"/>
      <c r="I5591" s="17"/>
      <c r="K5591" s="50"/>
      <c r="P5591" s="17"/>
    </row>
    <row r="5592" spans="6:16">
      <c r="F5592" s="13"/>
      <c r="G5592" s="50"/>
      <c r="I5592" s="17"/>
      <c r="K5592" s="50"/>
      <c r="P5592" s="17"/>
    </row>
    <row r="5593" spans="6:16">
      <c r="F5593" s="13"/>
      <c r="G5593" s="50"/>
      <c r="I5593" s="17"/>
      <c r="K5593" s="50"/>
      <c r="P5593" s="17"/>
    </row>
    <row r="5594" spans="6:16">
      <c r="F5594" s="13"/>
      <c r="G5594" s="50"/>
      <c r="I5594" s="17"/>
      <c r="K5594" s="50"/>
      <c r="P5594" s="17"/>
    </row>
    <row r="5595" spans="6:16">
      <c r="F5595" s="13"/>
      <c r="G5595" s="50"/>
      <c r="I5595" s="17"/>
      <c r="K5595" s="50"/>
      <c r="P5595" s="17"/>
    </row>
    <row r="5596" spans="6:16">
      <c r="F5596" s="13"/>
      <c r="G5596" s="50"/>
      <c r="I5596" s="17"/>
      <c r="K5596" s="50"/>
      <c r="P5596" s="17"/>
    </row>
    <row r="5597" spans="6:16">
      <c r="F5597" s="13"/>
      <c r="G5597" s="50"/>
      <c r="I5597" s="17"/>
      <c r="K5597" s="50"/>
      <c r="P5597" s="17"/>
    </row>
    <row r="5598" spans="6:16">
      <c r="F5598" s="13"/>
      <c r="G5598" s="50"/>
      <c r="I5598" s="17"/>
      <c r="K5598" s="50"/>
      <c r="P5598" s="17"/>
    </row>
    <row r="5599" spans="6:16">
      <c r="F5599" s="13"/>
      <c r="G5599" s="50"/>
      <c r="I5599" s="17"/>
      <c r="K5599" s="50"/>
      <c r="P5599" s="17"/>
    </row>
    <row r="5600" spans="6:16">
      <c r="F5600" s="13"/>
      <c r="G5600" s="50"/>
      <c r="I5600" s="17"/>
      <c r="K5600" s="50"/>
      <c r="P5600" s="17"/>
    </row>
    <row r="5601" spans="6:16">
      <c r="F5601" s="13"/>
      <c r="G5601" s="50"/>
      <c r="I5601" s="17"/>
      <c r="K5601" s="50"/>
      <c r="P5601" s="17"/>
    </row>
    <row r="5602" spans="6:16">
      <c r="F5602" s="13"/>
      <c r="G5602" s="50"/>
      <c r="I5602" s="17"/>
      <c r="K5602" s="50"/>
      <c r="P5602" s="17"/>
    </row>
    <row r="5603" spans="6:16">
      <c r="F5603" s="13"/>
      <c r="G5603" s="50"/>
      <c r="I5603" s="17"/>
      <c r="K5603" s="50"/>
      <c r="P5603" s="17"/>
    </row>
    <row r="5604" spans="6:16">
      <c r="F5604" s="13"/>
      <c r="G5604" s="50"/>
      <c r="I5604" s="17"/>
      <c r="K5604" s="50"/>
      <c r="P5604" s="17"/>
    </row>
    <row r="5605" spans="6:16">
      <c r="F5605" s="13"/>
      <c r="G5605" s="50"/>
      <c r="I5605" s="17"/>
      <c r="K5605" s="50"/>
      <c r="P5605" s="17"/>
    </row>
    <row r="5606" spans="6:16">
      <c r="F5606" s="13"/>
      <c r="G5606" s="50"/>
      <c r="I5606" s="17"/>
      <c r="K5606" s="50"/>
      <c r="P5606" s="17"/>
    </row>
    <row r="5607" spans="6:16">
      <c r="F5607" s="13"/>
      <c r="G5607" s="50"/>
      <c r="I5607" s="17"/>
      <c r="K5607" s="50"/>
      <c r="P5607" s="17"/>
    </row>
    <row r="5608" spans="6:16">
      <c r="F5608" s="13"/>
      <c r="G5608" s="50"/>
      <c r="I5608" s="17"/>
      <c r="K5608" s="50"/>
      <c r="P5608" s="17"/>
    </row>
    <row r="5609" spans="6:16">
      <c r="F5609" s="13"/>
      <c r="G5609" s="50"/>
      <c r="I5609" s="17"/>
      <c r="K5609" s="50"/>
      <c r="P5609" s="17"/>
    </row>
    <row r="5610" spans="6:16">
      <c r="F5610" s="13"/>
      <c r="G5610" s="50"/>
      <c r="I5610" s="17"/>
      <c r="K5610" s="50"/>
      <c r="P5610" s="17"/>
    </row>
    <row r="5611" spans="6:16">
      <c r="F5611" s="13"/>
      <c r="G5611" s="50"/>
      <c r="I5611" s="17"/>
      <c r="K5611" s="50"/>
      <c r="P5611" s="17"/>
    </row>
    <row r="5612" spans="6:16">
      <c r="F5612" s="13"/>
      <c r="G5612" s="50"/>
      <c r="I5612" s="17"/>
      <c r="K5612" s="50"/>
      <c r="P5612" s="17"/>
    </row>
    <row r="5613" spans="6:16">
      <c r="F5613" s="13"/>
      <c r="G5613" s="50"/>
      <c r="I5613" s="17"/>
      <c r="K5613" s="50"/>
      <c r="P5613" s="17"/>
    </row>
    <row r="5614" spans="6:16">
      <c r="F5614" s="13"/>
      <c r="G5614" s="50"/>
      <c r="I5614" s="17"/>
      <c r="K5614" s="50"/>
      <c r="P5614" s="17"/>
    </row>
    <row r="5615" spans="6:16">
      <c r="F5615" s="13"/>
      <c r="G5615" s="50"/>
      <c r="I5615" s="17"/>
      <c r="K5615" s="50"/>
      <c r="P5615" s="17"/>
    </row>
    <row r="5616" spans="6:16">
      <c r="F5616" s="13"/>
      <c r="G5616" s="50"/>
      <c r="I5616" s="17"/>
      <c r="K5616" s="50"/>
      <c r="P5616" s="17"/>
    </row>
    <row r="5617" spans="6:16">
      <c r="F5617" s="13"/>
      <c r="G5617" s="50"/>
      <c r="I5617" s="17"/>
      <c r="K5617" s="50"/>
      <c r="P5617" s="17"/>
    </row>
    <row r="5618" spans="6:16">
      <c r="F5618" s="13"/>
      <c r="G5618" s="50"/>
      <c r="I5618" s="17"/>
      <c r="K5618" s="50"/>
      <c r="P5618" s="17"/>
    </row>
    <row r="5619" spans="6:16">
      <c r="F5619" s="13"/>
      <c r="G5619" s="50"/>
      <c r="I5619" s="17"/>
      <c r="K5619" s="50"/>
      <c r="P5619" s="17"/>
    </row>
    <row r="5620" spans="6:16">
      <c r="F5620" s="13"/>
      <c r="G5620" s="50"/>
      <c r="I5620" s="17"/>
      <c r="K5620" s="50"/>
      <c r="P5620" s="17"/>
    </row>
    <row r="5621" spans="6:16">
      <c r="F5621" s="13"/>
      <c r="G5621" s="50"/>
      <c r="I5621" s="17"/>
      <c r="K5621" s="50"/>
      <c r="P5621" s="17"/>
    </row>
    <row r="5622" spans="6:16">
      <c r="F5622" s="13"/>
      <c r="G5622" s="50"/>
      <c r="I5622" s="17"/>
      <c r="K5622" s="50"/>
      <c r="P5622" s="17"/>
    </row>
    <row r="5623" spans="6:16">
      <c r="F5623" s="13"/>
      <c r="G5623" s="50"/>
      <c r="I5623" s="17"/>
      <c r="K5623" s="50"/>
      <c r="P5623" s="17"/>
    </row>
    <row r="5624" spans="6:16">
      <c r="F5624" s="13"/>
      <c r="G5624" s="50"/>
      <c r="I5624" s="17"/>
      <c r="K5624" s="50"/>
      <c r="P5624" s="17"/>
    </row>
    <row r="5625" spans="6:16">
      <c r="F5625" s="13"/>
      <c r="G5625" s="50"/>
      <c r="I5625" s="17"/>
      <c r="K5625" s="50"/>
      <c r="P5625" s="17"/>
    </row>
    <row r="5626" spans="6:16">
      <c r="F5626" s="13"/>
      <c r="G5626" s="50"/>
      <c r="I5626" s="17"/>
      <c r="K5626" s="50"/>
      <c r="P5626" s="17"/>
    </row>
    <row r="5627" spans="6:16">
      <c r="F5627" s="13"/>
      <c r="G5627" s="50"/>
      <c r="I5627" s="17"/>
      <c r="K5627" s="50"/>
      <c r="P5627" s="17"/>
    </row>
    <row r="5628" spans="6:16">
      <c r="F5628" s="13"/>
      <c r="G5628" s="50"/>
      <c r="I5628" s="17"/>
      <c r="K5628" s="50"/>
      <c r="P5628" s="17"/>
    </row>
    <row r="5629" spans="6:16">
      <c r="F5629" s="13"/>
      <c r="G5629" s="50"/>
      <c r="I5629" s="17"/>
      <c r="K5629" s="50"/>
      <c r="P5629" s="17"/>
    </row>
    <row r="5630" spans="6:16">
      <c r="F5630" s="13"/>
      <c r="G5630" s="50"/>
      <c r="I5630" s="17"/>
      <c r="K5630" s="50"/>
      <c r="P5630" s="17"/>
    </row>
    <row r="5631" spans="6:16">
      <c r="F5631" s="13"/>
      <c r="G5631" s="50"/>
      <c r="I5631" s="17"/>
      <c r="K5631" s="50"/>
      <c r="P5631" s="17"/>
    </row>
    <row r="5632" spans="6:16">
      <c r="F5632" s="13"/>
      <c r="G5632" s="50"/>
      <c r="I5632" s="17"/>
      <c r="K5632" s="50"/>
      <c r="P5632" s="17"/>
    </row>
    <row r="5633" spans="6:16">
      <c r="F5633" s="13"/>
      <c r="G5633" s="50"/>
      <c r="I5633" s="17"/>
      <c r="K5633" s="50"/>
      <c r="P5633" s="17"/>
    </row>
    <row r="5634" spans="6:16">
      <c r="F5634" s="13"/>
      <c r="G5634" s="50"/>
      <c r="I5634" s="17"/>
      <c r="K5634" s="50"/>
      <c r="P5634" s="17"/>
    </row>
    <row r="5635" spans="6:16">
      <c r="F5635" s="13"/>
      <c r="G5635" s="50"/>
      <c r="I5635" s="17"/>
      <c r="K5635" s="50"/>
      <c r="P5635" s="17"/>
    </row>
    <row r="5636" spans="6:16">
      <c r="F5636" s="13"/>
      <c r="G5636" s="50"/>
      <c r="I5636" s="17"/>
      <c r="K5636" s="50"/>
      <c r="P5636" s="17"/>
    </row>
    <row r="5637" spans="6:16">
      <c r="F5637" s="13"/>
      <c r="G5637" s="50"/>
      <c r="I5637" s="17"/>
      <c r="K5637" s="50"/>
      <c r="P5637" s="17"/>
    </row>
    <row r="5638" spans="6:16">
      <c r="F5638" s="13"/>
      <c r="G5638" s="50"/>
      <c r="I5638" s="17"/>
      <c r="K5638" s="50"/>
      <c r="P5638" s="17"/>
    </row>
    <row r="5639" spans="6:16">
      <c r="F5639" s="13"/>
      <c r="G5639" s="50"/>
      <c r="I5639" s="17"/>
      <c r="K5639" s="50"/>
      <c r="P5639" s="17"/>
    </row>
    <row r="5640" spans="6:16">
      <c r="F5640" s="13"/>
      <c r="G5640" s="50"/>
      <c r="I5640" s="17"/>
      <c r="K5640" s="50"/>
      <c r="P5640" s="17"/>
    </row>
    <row r="5641" spans="6:16">
      <c r="F5641" s="13"/>
      <c r="G5641" s="50"/>
      <c r="I5641" s="17"/>
      <c r="K5641" s="50"/>
      <c r="P5641" s="17"/>
    </row>
    <row r="5642" spans="6:16">
      <c r="F5642" s="13"/>
      <c r="G5642" s="50"/>
      <c r="I5642" s="17"/>
      <c r="K5642" s="50"/>
      <c r="P5642" s="17"/>
    </row>
    <row r="5643" spans="6:16">
      <c r="F5643" s="13"/>
      <c r="G5643" s="50"/>
      <c r="I5643" s="17"/>
      <c r="K5643" s="50"/>
      <c r="P5643" s="17"/>
    </row>
    <row r="5644" spans="6:16">
      <c r="F5644" s="13"/>
      <c r="G5644" s="50"/>
      <c r="I5644" s="17"/>
      <c r="K5644" s="50"/>
      <c r="P5644" s="17"/>
    </row>
    <row r="5645" spans="6:16">
      <c r="F5645" s="13"/>
      <c r="G5645" s="50"/>
      <c r="I5645" s="17"/>
      <c r="K5645" s="50"/>
      <c r="P5645" s="17"/>
    </row>
    <row r="5646" spans="6:16">
      <c r="F5646" s="13"/>
      <c r="G5646" s="50"/>
      <c r="I5646" s="17"/>
      <c r="K5646" s="50"/>
      <c r="P5646" s="17"/>
    </row>
    <row r="5647" spans="6:16">
      <c r="F5647" s="13"/>
      <c r="G5647" s="50"/>
      <c r="I5647" s="17"/>
      <c r="K5647" s="50"/>
      <c r="P5647" s="17"/>
    </row>
    <row r="5648" spans="6:16">
      <c r="F5648" s="13"/>
      <c r="G5648" s="50"/>
      <c r="I5648" s="17"/>
      <c r="K5648" s="50"/>
      <c r="P5648" s="17"/>
    </row>
    <row r="5649" spans="6:16">
      <c r="F5649" s="13"/>
      <c r="G5649" s="50"/>
      <c r="I5649" s="17"/>
      <c r="K5649" s="50"/>
      <c r="P5649" s="17"/>
    </row>
    <row r="5650" spans="6:16">
      <c r="F5650" s="13"/>
      <c r="G5650" s="50"/>
      <c r="I5650" s="17"/>
      <c r="K5650" s="50"/>
      <c r="P5650" s="17"/>
    </row>
    <row r="5651" spans="6:16">
      <c r="F5651" s="13"/>
      <c r="G5651" s="50"/>
      <c r="I5651" s="17"/>
      <c r="K5651" s="50"/>
      <c r="P5651" s="17"/>
    </row>
    <row r="5652" spans="6:16">
      <c r="F5652" s="13"/>
      <c r="G5652" s="50"/>
      <c r="I5652" s="17"/>
      <c r="K5652" s="50"/>
      <c r="P5652" s="17"/>
    </row>
    <row r="5653" spans="6:16">
      <c r="F5653" s="13"/>
      <c r="G5653" s="50"/>
      <c r="I5653" s="17"/>
      <c r="K5653" s="50"/>
      <c r="P5653" s="17"/>
    </row>
    <row r="5654" spans="6:16">
      <c r="F5654" s="13"/>
      <c r="G5654" s="50"/>
      <c r="I5654" s="17"/>
      <c r="K5654" s="50"/>
      <c r="P5654" s="17"/>
    </row>
    <row r="5655" spans="6:16">
      <c r="F5655" s="13"/>
      <c r="G5655" s="50"/>
      <c r="I5655" s="17"/>
      <c r="K5655" s="50"/>
      <c r="P5655" s="17"/>
    </row>
    <row r="5656" spans="6:16">
      <c r="F5656" s="13"/>
      <c r="G5656" s="50"/>
      <c r="I5656" s="17"/>
      <c r="K5656" s="50"/>
      <c r="P5656" s="17"/>
    </row>
    <row r="5657" spans="6:16">
      <c r="F5657" s="13"/>
      <c r="G5657" s="50"/>
      <c r="I5657" s="17"/>
      <c r="K5657" s="50"/>
      <c r="P5657" s="17"/>
    </row>
    <row r="5658" spans="6:16">
      <c r="F5658" s="13"/>
      <c r="G5658" s="50"/>
      <c r="I5658" s="17"/>
      <c r="K5658" s="50"/>
      <c r="P5658" s="17"/>
    </row>
    <row r="5659" spans="6:16">
      <c r="F5659" s="13"/>
      <c r="G5659" s="50"/>
      <c r="I5659" s="17"/>
      <c r="K5659" s="50"/>
      <c r="P5659" s="17"/>
    </row>
    <row r="5660" spans="6:16">
      <c r="F5660" s="13"/>
      <c r="G5660" s="50"/>
      <c r="I5660" s="17"/>
      <c r="K5660" s="50"/>
      <c r="P5660" s="17"/>
    </row>
    <row r="5661" spans="6:16">
      <c r="F5661" s="13"/>
      <c r="G5661" s="50"/>
      <c r="I5661" s="17"/>
      <c r="K5661" s="50"/>
      <c r="P5661" s="17"/>
    </row>
    <row r="5662" spans="6:16">
      <c r="F5662" s="13"/>
      <c r="G5662" s="50"/>
      <c r="I5662" s="17"/>
      <c r="K5662" s="50"/>
      <c r="P5662" s="17"/>
    </row>
    <row r="5663" spans="6:16">
      <c r="F5663" s="13"/>
      <c r="G5663" s="50"/>
      <c r="I5663" s="17"/>
      <c r="K5663" s="50"/>
      <c r="P5663" s="17"/>
    </row>
    <row r="5664" spans="6:16">
      <c r="F5664" s="13"/>
      <c r="G5664" s="50"/>
      <c r="I5664" s="17"/>
      <c r="K5664" s="50"/>
      <c r="P5664" s="17"/>
    </row>
    <row r="5665" spans="6:16">
      <c r="F5665" s="13"/>
      <c r="G5665" s="50"/>
      <c r="I5665" s="17"/>
      <c r="K5665" s="50"/>
      <c r="P5665" s="17"/>
    </row>
    <row r="5666" spans="6:16">
      <c r="F5666" s="13"/>
      <c r="G5666" s="50"/>
      <c r="I5666" s="17"/>
      <c r="K5666" s="50"/>
      <c r="P5666" s="17"/>
    </row>
    <row r="5667" spans="6:16">
      <c r="F5667" s="13"/>
      <c r="G5667" s="50"/>
      <c r="I5667" s="17"/>
      <c r="K5667" s="50"/>
      <c r="P5667" s="17"/>
    </row>
    <row r="5668" spans="6:16">
      <c r="F5668" s="13"/>
      <c r="G5668" s="50"/>
      <c r="I5668" s="17"/>
      <c r="K5668" s="50"/>
      <c r="P5668" s="17"/>
    </row>
    <row r="5669" spans="6:16">
      <c r="F5669" s="13"/>
      <c r="G5669" s="50"/>
      <c r="I5669" s="17"/>
      <c r="K5669" s="50"/>
      <c r="P5669" s="17"/>
    </row>
    <row r="5670" spans="6:16">
      <c r="F5670" s="13"/>
      <c r="G5670" s="50"/>
      <c r="I5670" s="17"/>
      <c r="K5670" s="50"/>
      <c r="P5670" s="17"/>
    </row>
    <row r="5671" spans="6:16">
      <c r="F5671" s="13"/>
      <c r="G5671" s="50"/>
      <c r="I5671" s="17"/>
      <c r="K5671" s="50"/>
      <c r="P5671" s="17"/>
    </row>
    <row r="5672" spans="6:16">
      <c r="F5672" s="13"/>
      <c r="G5672" s="50"/>
      <c r="I5672" s="17"/>
      <c r="K5672" s="50"/>
      <c r="P5672" s="17"/>
    </row>
    <row r="5673" spans="6:16">
      <c r="F5673" s="13"/>
      <c r="G5673" s="50"/>
      <c r="I5673" s="17"/>
      <c r="K5673" s="50"/>
      <c r="P5673" s="17"/>
    </row>
    <row r="5674" spans="6:16">
      <c r="F5674" s="13"/>
      <c r="G5674" s="50"/>
      <c r="I5674" s="17"/>
      <c r="K5674" s="50"/>
      <c r="P5674" s="17"/>
    </row>
    <row r="5675" spans="6:16">
      <c r="F5675" s="13"/>
      <c r="G5675" s="50"/>
      <c r="I5675" s="17"/>
      <c r="K5675" s="50"/>
      <c r="P5675" s="17"/>
    </row>
    <row r="5676" spans="6:16">
      <c r="F5676" s="13"/>
      <c r="G5676" s="50"/>
      <c r="I5676" s="17"/>
      <c r="K5676" s="50"/>
      <c r="P5676" s="17"/>
    </row>
    <row r="5677" spans="6:16">
      <c r="F5677" s="13"/>
      <c r="G5677" s="50"/>
      <c r="I5677" s="17"/>
      <c r="K5677" s="50"/>
      <c r="P5677" s="17"/>
    </row>
    <row r="5678" spans="6:16">
      <c r="F5678" s="13"/>
      <c r="G5678" s="50"/>
      <c r="I5678" s="17"/>
      <c r="K5678" s="50"/>
      <c r="P5678" s="17"/>
    </row>
    <row r="5679" spans="6:16">
      <c r="F5679" s="13"/>
      <c r="G5679" s="50"/>
      <c r="I5679" s="17"/>
      <c r="K5679" s="50"/>
      <c r="P5679" s="17"/>
    </row>
    <row r="5680" spans="6:16">
      <c r="F5680" s="13"/>
      <c r="G5680" s="50"/>
      <c r="I5680" s="17"/>
      <c r="K5680" s="50"/>
      <c r="P5680" s="17"/>
    </row>
    <row r="5681" spans="6:16">
      <c r="F5681" s="13"/>
      <c r="G5681" s="50"/>
      <c r="I5681" s="17"/>
      <c r="K5681" s="50"/>
      <c r="P5681" s="17"/>
    </row>
    <row r="5682" spans="6:16">
      <c r="F5682" s="13"/>
      <c r="G5682" s="50"/>
      <c r="I5682" s="17"/>
      <c r="K5682" s="50"/>
      <c r="P5682" s="17"/>
    </row>
    <row r="5683" spans="6:16">
      <c r="F5683" s="13"/>
      <c r="G5683" s="50"/>
      <c r="I5683" s="17"/>
      <c r="K5683" s="50"/>
      <c r="P5683" s="17"/>
    </row>
    <row r="5684" spans="6:16">
      <c r="F5684" s="13"/>
      <c r="G5684" s="50"/>
      <c r="I5684" s="17"/>
      <c r="K5684" s="50"/>
      <c r="P5684" s="17"/>
    </row>
    <row r="5685" spans="6:16">
      <c r="F5685" s="13"/>
      <c r="G5685" s="50"/>
      <c r="I5685" s="17"/>
      <c r="K5685" s="50"/>
      <c r="P5685" s="17"/>
    </row>
    <row r="5686" spans="6:16">
      <c r="F5686" s="13"/>
      <c r="G5686" s="50"/>
      <c r="I5686" s="17"/>
      <c r="K5686" s="50"/>
      <c r="P5686" s="17"/>
    </row>
    <row r="5687" spans="6:16">
      <c r="F5687" s="13"/>
      <c r="G5687" s="50"/>
      <c r="I5687" s="17"/>
      <c r="K5687" s="50"/>
      <c r="P5687" s="17"/>
    </row>
    <row r="5688" spans="6:16">
      <c r="F5688" s="13"/>
      <c r="G5688" s="50"/>
      <c r="I5688" s="17"/>
      <c r="K5688" s="50"/>
      <c r="P5688" s="17"/>
    </row>
    <row r="5689" spans="6:16">
      <c r="F5689" s="13"/>
      <c r="G5689" s="50"/>
      <c r="I5689" s="17"/>
      <c r="K5689" s="50"/>
      <c r="P5689" s="17"/>
    </row>
    <row r="5690" spans="6:16">
      <c r="F5690" s="13"/>
      <c r="G5690" s="50"/>
      <c r="I5690" s="17"/>
      <c r="K5690" s="50"/>
      <c r="P5690" s="17"/>
    </row>
    <row r="5691" spans="6:16">
      <c r="F5691" s="13"/>
      <c r="G5691" s="50"/>
      <c r="I5691" s="17"/>
      <c r="K5691" s="50"/>
      <c r="P5691" s="17"/>
    </row>
    <row r="5692" spans="6:16">
      <c r="F5692" s="13"/>
      <c r="G5692" s="50"/>
      <c r="I5692" s="17"/>
      <c r="K5692" s="50"/>
      <c r="P5692" s="17"/>
    </row>
    <row r="5693" spans="6:16">
      <c r="F5693" s="13"/>
      <c r="G5693" s="50"/>
      <c r="I5693" s="17"/>
      <c r="K5693" s="50"/>
      <c r="P5693" s="17"/>
    </row>
    <row r="5694" spans="6:16">
      <c r="F5694" s="13"/>
      <c r="G5694" s="50"/>
      <c r="I5694" s="17"/>
      <c r="K5694" s="50"/>
      <c r="P5694" s="17"/>
    </row>
    <row r="5695" spans="6:16">
      <c r="F5695" s="13"/>
      <c r="G5695" s="50"/>
      <c r="I5695" s="17"/>
      <c r="K5695" s="50"/>
      <c r="P5695" s="17"/>
    </row>
    <row r="5696" spans="6:16">
      <c r="F5696" s="13"/>
      <c r="G5696" s="50"/>
      <c r="I5696" s="17"/>
      <c r="K5696" s="50"/>
      <c r="P5696" s="17"/>
    </row>
    <row r="5697" spans="6:16">
      <c r="F5697" s="13"/>
      <c r="G5697" s="50"/>
      <c r="I5697" s="17"/>
      <c r="K5697" s="50"/>
      <c r="P5697" s="17"/>
    </row>
    <row r="5698" spans="6:16">
      <c r="F5698" s="13"/>
      <c r="G5698" s="50"/>
      <c r="I5698" s="17"/>
      <c r="K5698" s="50"/>
      <c r="P5698" s="17"/>
    </row>
    <row r="5699" spans="6:16">
      <c r="F5699" s="13"/>
      <c r="G5699" s="50"/>
      <c r="I5699" s="17"/>
      <c r="K5699" s="50"/>
      <c r="P5699" s="17"/>
    </row>
    <row r="5700" spans="6:16">
      <c r="F5700" s="13"/>
      <c r="G5700" s="50"/>
      <c r="I5700" s="17"/>
      <c r="K5700" s="50"/>
      <c r="P5700" s="17"/>
    </row>
    <row r="5701" spans="6:16">
      <c r="F5701" s="13"/>
      <c r="G5701" s="50"/>
      <c r="I5701" s="17"/>
      <c r="K5701" s="50"/>
      <c r="P5701" s="17"/>
    </row>
    <row r="5702" spans="6:16">
      <c r="F5702" s="13"/>
      <c r="G5702" s="50"/>
      <c r="I5702" s="17"/>
      <c r="K5702" s="50"/>
      <c r="P5702" s="17"/>
    </row>
    <row r="5703" spans="6:16">
      <c r="F5703" s="13"/>
      <c r="G5703" s="50"/>
      <c r="I5703" s="17"/>
      <c r="K5703" s="50"/>
      <c r="P5703" s="17"/>
    </row>
    <row r="5704" spans="6:16">
      <c r="F5704" s="13"/>
      <c r="G5704" s="50"/>
      <c r="I5704" s="17"/>
      <c r="K5704" s="50"/>
      <c r="P5704" s="17"/>
    </row>
    <row r="5705" spans="6:16">
      <c r="F5705" s="13"/>
      <c r="G5705" s="50"/>
      <c r="I5705" s="17"/>
      <c r="K5705" s="50"/>
      <c r="P5705" s="17"/>
    </row>
    <row r="5706" spans="6:16">
      <c r="F5706" s="13"/>
      <c r="G5706" s="50"/>
      <c r="I5706" s="17"/>
      <c r="K5706" s="50"/>
      <c r="P5706" s="17"/>
    </row>
    <row r="5707" spans="6:16">
      <c r="F5707" s="13"/>
      <c r="G5707" s="50"/>
      <c r="I5707" s="17"/>
      <c r="K5707" s="50"/>
      <c r="P5707" s="17"/>
    </row>
    <row r="5708" spans="6:16">
      <c r="F5708" s="13"/>
      <c r="G5708" s="50"/>
      <c r="I5708" s="17"/>
      <c r="K5708" s="50"/>
      <c r="P5708" s="17"/>
    </row>
    <row r="5709" spans="6:16">
      <c r="F5709" s="13"/>
      <c r="G5709" s="50"/>
      <c r="I5709" s="17"/>
      <c r="K5709" s="50"/>
      <c r="P5709" s="17"/>
    </row>
    <row r="5710" spans="6:16">
      <c r="F5710" s="13"/>
      <c r="G5710" s="50"/>
      <c r="I5710" s="17"/>
      <c r="K5710" s="50"/>
      <c r="P5710" s="17"/>
    </row>
    <row r="5711" spans="6:16">
      <c r="F5711" s="13"/>
      <c r="G5711" s="50"/>
      <c r="I5711" s="17"/>
      <c r="K5711" s="50"/>
      <c r="P5711" s="17"/>
    </row>
    <row r="5712" spans="6:16">
      <c r="F5712" s="13"/>
      <c r="G5712" s="50"/>
      <c r="I5712" s="17"/>
      <c r="K5712" s="50"/>
      <c r="P5712" s="17"/>
    </row>
    <row r="5713" spans="6:16">
      <c r="F5713" s="13"/>
      <c r="G5713" s="50"/>
      <c r="I5713" s="17"/>
      <c r="K5713" s="50"/>
      <c r="P5713" s="17"/>
    </row>
    <row r="5714" spans="6:16">
      <c r="F5714" s="13"/>
      <c r="G5714" s="50"/>
      <c r="I5714" s="17"/>
      <c r="K5714" s="50"/>
      <c r="P5714" s="17"/>
    </row>
    <row r="5715" spans="6:16">
      <c r="F5715" s="13"/>
      <c r="G5715" s="50"/>
      <c r="I5715" s="17"/>
      <c r="K5715" s="50"/>
      <c r="P5715" s="17"/>
    </row>
    <row r="5716" spans="6:16">
      <c r="F5716" s="13"/>
      <c r="G5716" s="50"/>
      <c r="I5716" s="17"/>
      <c r="K5716" s="50"/>
      <c r="P5716" s="17"/>
    </row>
    <row r="5717" spans="6:16">
      <c r="F5717" s="13"/>
      <c r="G5717" s="50"/>
      <c r="I5717" s="17"/>
      <c r="K5717" s="50"/>
      <c r="P5717" s="17"/>
    </row>
    <row r="5718" spans="6:16">
      <c r="F5718" s="13"/>
      <c r="G5718" s="50"/>
      <c r="I5718" s="17"/>
      <c r="K5718" s="50"/>
      <c r="P5718" s="17"/>
    </row>
    <row r="5719" spans="6:16">
      <c r="F5719" s="13"/>
      <c r="G5719" s="50"/>
      <c r="I5719" s="17"/>
      <c r="K5719" s="50"/>
      <c r="P5719" s="17"/>
    </row>
    <row r="5720" spans="6:16">
      <c r="F5720" s="13"/>
      <c r="G5720" s="50"/>
      <c r="I5720" s="17"/>
      <c r="K5720" s="50"/>
      <c r="P5720" s="17"/>
    </row>
    <row r="5721" spans="6:16">
      <c r="F5721" s="13"/>
      <c r="G5721" s="50"/>
      <c r="I5721" s="17"/>
      <c r="K5721" s="50"/>
      <c r="P5721" s="17"/>
    </row>
    <row r="5722" spans="6:16">
      <c r="F5722" s="13"/>
      <c r="G5722" s="50"/>
      <c r="I5722" s="17"/>
      <c r="K5722" s="50"/>
      <c r="P5722" s="17"/>
    </row>
    <row r="5723" spans="6:16">
      <c r="F5723" s="13"/>
      <c r="G5723" s="50"/>
      <c r="I5723" s="17"/>
      <c r="K5723" s="50"/>
      <c r="P5723" s="17"/>
    </row>
    <row r="5724" spans="6:16">
      <c r="F5724" s="13"/>
      <c r="G5724" s="50"/>
      <c r="I5724" s="17"/>
      <c r="K5724" s="50"/>
      <c r="P5724" s="17"/>
    </row>
    <row r="5725" spans="6:16">
      <c r="F5725" s="13"/>
      <c r="G5725" s="50"/>
      <c r="I5725" s="17"/>
      <c r="K5725" s="50"/>
      <c r="P5725" s="17"/>
    </row>
    <row r="5726" spans="6:16">
      <c r="F5726" s="13"/>
      <c r="G5726" s="50"/>
      <c r="I5726" s="17"/>
      <c r="K5726" s="50"/>
      <c r="P5726" s="17"/>
    </row>
    <row r="5727" spans="6:16">
      <c r="F5727" s="13"/>
      <c r="G5727" s="50"/>
      <c r="I5727" s="17"/>
      <c r="K5727" s="50"/>
      <c r="P5727" s="17"/>
    </row>
    <row r="5728" spans="6:16">
      <c r="F5728" s="13"/>
      <c r="G5728" s="50"/>
      <c r="I5728" s="17"/>
      <c r="K5728" s="50"/>
      <c r="P5728" s="17"/>
    </row>
    <row r="5729" spans="6:16">
      <c r="F5729" s="13"/>
      <c r="G5729" s="50"/>
      <c r="I5729" s="17"/>
      <c r="K5729" s="50"/>
      <c r="P5729" s="17"/>
    </row>
    <row r="5730" spans="6:16">
      <c r="F5730" s="13"/>
      <c r="G5730" s="50"/>
      <c r="I5730" s="17"/>
      <c r="K5730" s="50"/>
      <c r="P5730" s="17"/>
    </row>
    <row r="5731" spans="6:16">
      <c r="F5731" s="13"/>
      <c r="G5731" s="50"/>
      <c r="I5731" s="17"/>
      <c r="K5731" s="50"/>
      <c r="P5731" s="17"/>
    </row>
    <row r="5732" spans="6:16">
      <c r="F5732" s="13"/>
      <c r="G5732" s="50"/>
      <c r="I5732" s="17"/>
      <c r="K5732" s="50"/>
      <c r="P5732" s="17"/>
    </row>
    <row r="5733" spans="6:16">
      <c r="F5733" s="13"/>
      <c r="G5733" s="50"/>
      <c r="I5733" s="17"/>
      <c r="K5733" s="50"/>
      <c r="P5733" s="17"/>
    </row>
    <row r="5734" spans="6:16">
      <c r="F5734" s="13"/>
      <c r="G5734" s="50"/>
      <c r="I5734" s="17"/>
      <c r="K5734" s="50"/>
      <c r="P5734" s="17"/>
    </row>
    <row r="5735" spans="6:16">
      <c r="F5735" s="13"/>
      <c r="G5735" s="50"/>
      <c r="I5735" s="17"/>
      <c r="K5735" s="50"/>
      <c r="P5735" s="17"/>
    </row>
    <row r="5736" spans="6:16">
      <c r="F5736" s="13"/>
      <c r="G5736" s="50"/>
      <c r="I5736" s="17"/>
      <c r="K5736" s="50"/>
      <c r="P5736" s="17"/>
    </row>
    <row r="5737" spans="6:16">
      <c r="F5737" s="13"/>
      <c r="G5737" s="50"/>
      <c r="I5737" s="17"/>
      <c r="K5737" s="50"/>
      <c r="P5737" s="17"/>
    </row>
    <row r="5738" spans="6:16">
      <c r="F5738" s="13"/>
      <c r="G5738" s="50"/>
      <c r="I5738" s="17"/>
      <c r="K5738" s="50"/>
      <c r="P5738" s="17"/>
    </row>
    <row r="5739" spans="6:16">
      <c r="F5739" s="13"/>
      <c r="G5739" s="50"/>
      <c r="I5739" s="17"/>
      <c r="K5739" s="50"/>
      <c r="P5739" s="17"/>
    </row>
    <row r="5740" spans="6:16">
      <c r="F5740" s="13"/>
      <c r="G5740" s="50"/>
      <c r="I5740" s="17"/>
      <c r="K5740" s="50"/>
      <c r="P5740" s="17"/>
    </row>
    <row r="5741" spans="6:16">
      <c r="F5741" s="13"/>
      <c r="G5741" s="50"/>
      <c r="I5741" s="17"/>
      <c r="K5741" s="50"/>
      <c r="P5741" s="17"/>
    </row>
    <row r="5742" spans="6:16">
      <c r="F5742" s="13"/>
      <c r="G5742" s="50"/>
      <c r="I5742" s="17"/>
      <c r="K5742" s="50"/>
      <c r="P5742" s="17"/>
    </row>
    <row r="5743" spans="6:16">
      <c r="F5743" s="13"/>
      <c r="G5743" s="50"/>
      <c r="I5743" s="17"/>
      <c r="K5743" s="50"/>
      <c r="P5743" s="17"/>
    </row>
    <row r="5744" spans="6:16">
      <c r="F5744" s="13"/>
      <c r="G5744" s="50"/>
      <c r="I5744" s="17"/>
      <c r="K5744" s="50"/>
      <c r="P5744" s="17"/>
    </row>
    <row r="5745" spans="6:16">
      <c r="F5745" s="13"/>
      <c r="G5745" s="50"/>
      <c r="I5745" s="17"/>
      <c r="K5745" s="50"/>
      <c r="P5745" s="17"/>
    </row>
    <row r="5746" spans="6:16">
      <c r="F5746" s="13"/>
      <c r="G5746" s="50"/>
      <c r="I5746" s="17"/>
      <c r="K5746" s="50"/>
      <c r="P5746" s="17"/>
    </row>
    <row r="5747" spans="6:16">
      <c r="F5747" s="13"/>
      <c r="G5747" s="50"/>
      <c r="I5747" s="17"/>
      <c r="K5747" s="50"/>
      <c r="P5747" s="17"/>
    </row>
    <row r="5748" spans="6:16">
      <c r="F5748" s="13"/>
      <c r="G5748" s="50"/>
      <c r="I5748" s="17"/>
      <c r="K5748" s="50"/>
      <c r="P5748" s="17"/>
    </row>
    <row r="5749" spans="6:16">
      <c r="F5749" s="13"/>
      <c r="G5749" s="50"/>
      <c r="I5749" s="17"/>
      <c r="K5749" s="50"/>
      <c r="P5749" s="17"/>
    </row>
    <row r="5750" spans="6:16">
      <c r="F5750" s="13"/>
      <c r="G5750" s="50"/>
      <c r="I5750" s="17"/>
      <c r="K5750" s="50"/>
      <c r="P5750" s="17"/>
    </row>
    <row r="5751" spans="6:16">
      <c r="F5751" s="13"/>
      <c r="G5751" s="50"/>
      <c r="I5751" s="17"/>
      <c r="K5751" s="50"/>
      <c r="P5751" s="17"/>
    </row>
    <row r="5752" spans="6:16">
      <c r="F5752" s="13"/>
      <c r="G5752" s="50"/>
      <c r="I5752" s="17"/>
      <c r="K5752" s="50"/>
      <c r="P5752" s="17"/>
    </row>
    <row r="5753" spans="6:16">
      <c r="F5753" s="13"/>
      <c r="G5753" s="50"/>
      <c r="I5753" s="17"/>
      <c r="K5753" s="50"/>
      <c r="P5753" s="17"/>
    </row>
    <row r="5754" spans="6:16">
      <c r="F5754" s="13"/>
      <c r="G5754" s="50"/>
      <c r="I5754" s="17"/>
      <c r="K5754" s="50"/>
      <c r="P5754" s="17"/>
    </row>
    <row r="5755" spans="6:16">
      <c r="F5755" s="13"/>
      <c r="G5755" s="50"/>
      <c r="I5755" s="17"/>
      <c r="K5755" s="50"/>
      <c r="P5755" s="17"/>
    </row>
    <row r="5756" spans="6:16">
      <c r="F5756" s="13"/>
      <c r="G5756" s="50"/>
      <c r="I5756" s="17"/>
      <c r="K5756" s="50"/>
      <c r="P5756" s="17"/>
    </row>
    <row r="5757" spans="6:16">
      <c r="F5757" s="13"/>
      <c r="G5757" s="50"/>
      <c r="I5757" s="17"/>
      <c r="K5757" s="50"/>
      <c r="P5757" s="17"/>
    </row>
    <row r="5758" spans="6:16">
      <c r="F5758" s="13"/>
      <c r="G5758" s="50"/>
      <c r="I5758" s="17"/>
      <c r="K5758" s="50"/>
      <c r="P5758" s="17"/>
    </row>
    <row r="5759" spans="6:16">
      <c r="F5759" s="13"/>
      <c r="G5759" s="50"/>
      <c r="I5759" s="17"/>
      <c r="K5759" s="50"/>
      <c r="P5759" s="17"/>
    </row>
    <row r="5760" spans="6:16">
      <c r="F5760" s="13"/>
      <c r="G5760" s="50"/>
      <c r="I5760" s="17"/>
      <c r="K5760" s="50"/>
      <c r="P5760" s="17"/>
    </row>
    <row r="5761" spans="6:16">
      <c r="F5761" s="13"/>
      <c r="G5761" s="50"/>
      <c r="I5761" s="17"/>
      <c r="K5761" s="50"/>
      <c r="P5761" s="17"/>
    </row>
    <row r="5762" spans="6:16">
      <c r="F5762" s="13"/>
      <c r="G5762" s="50"/>
      <c r="I5762" s="17"/>
      <c r="K5762" s="50"/>
      <c r="P5762" s="17"/>
    </row>
    <row r="5763" spans="6:16">
      <c r="F5763" s="13"/>
      <c r="G5763" s="50"/>
      <c r="I5763" s="17"/>
      <c r="K5763" s="50"/>
      <c r="P5763" s="17"/>
    </row>
    <row r="5764" spans="6:16">
      <c r="F5764" s="13"/>
      <c r="G5764" s="50"/>
      <c r="I5764" s="17"/>
      <c r="K5764" s="50"/>
      <c r="P5764" s="17"/>
    </row>
    <row r="5765" spans="6:16">
      <c r="F5765" s="13"/>
      <c r="G5765" s="50"/>
      <c r="I5765" s="17"/>
      <c r="K5765" s="50"/>
      <c r="P5765" s="17"/>
    </row>
    <row r="5766" spans="6:16">
      <c r="F5766" s="13"/>
      <c r="G5766" s="50"/>
      <c r="I5766" s="17"/>
      <c r="K5766" s="50"/>
      <c r="P5766" s="17"/>
    </row>
    <row r="5767" spans="6:16">
      <c r="F5767" s="13"/>
      <c r="G5767" s="50"/>
      <c r="I5767" s="17"/>
      <c r="K5767" s="50"/>
      <c r="P5767" s="17"/>
    </row>
    <row r="5768" spans="6:16">
      <c r="F5768" s="13"/>
      <c r="G5768" s="50"/>
      <c r="I5768" s="17"/>
      <c r="K5768" s="50"/>
      <c r="P5768" s="17"/>
    </row>
    <row r="5769" spans="6:16">
      <c r="F5769" s="13"/>
      <c r="G5769" s="50"/>
      <c r="I5769" s="17"/>
      <c r="K5769" s="50"/>
      <c r="P5769" s="17"/>
    </row>
    <row r="5770" spans="6:16">
      <c r="F5770" s="13"/>
      <c r="G5770" s="50"/>
      <c r="I5770" s="17"/>
      <c r="K5770" s="50"/>
      <c r="P5770" s="17"/>
    </row>
    <row r="5771" spans="6:16">
      <c r="F5771" s="13"/>
      <c r="G5771" s="50"/>
      <c r="I5771" s="17"/>
      <c r="K5771" s="50"/>
      <c r="P5771" s="17"/>
    </row>
    <row r="5772" spans="6:16">
      <c r="F5772" s="13"/>
      <c r="G5772" s="50"/>
      <c r="I5772" s="17"/>
      <c r="K5772" s="50"/>
      <c r="P5772" s="17"/>
    </row>
    <row r="5773" spans="6:16">
      <c r="F5773" s="13"/>
      <c r="G5773" s="50"/>
      <c r="I5773" s="17"/>
      <c r="K5773" s="50"/>
      <c r="P5773" s="17"/>
    </row>
    <row r="5774" spans="6:16">
      <c r="F5774" s="13"/>
      <c r="G5774" s="50"/>
      <c r="I5774" s="17"/>
      <c r="K5774" s="50"/>
      <c r="P5774" s="17"/>
    </row>
    <row r="5775" spans="6:16">
      <c r="F5775" s="13"/>
      <c r="G5775" s="50"/>
      <c r="I5775" s="17"/>
      <c r="K5775" s="50"/>
      <c r="P5775" s="17"/>
    </row>
    <row r="5776" spans="6:16">
      <c r="F5776" s="13"/>
      <c r="G5776" s="50"/>
      <c r="I5776" s="17"/>
      <c r="K5776" s="50"/>
      <c r="P5776" s="17"/>
    </row>
    <row r="5777" spans="6:16">
      <c r="F5777" s="13"/>
      <c r="G5777" s="50"/>
      <c r="I5777" s="17"/>
      <c r="K5777" s="50"/>
      <c r="P5777" s="17"/>
    </row>
    <row r="5778" spans="6:16">
      <c r="F5778" s="13"/>
      <c r="G5778" s="50"/>
      <c r="I5778" s="17"/>
      <c r="K5778" s="50"/>
      <c r="P5778" s="17"/>
    </row>
    <row r="5779" spans="6:16">
      <c r="F5779" s="13"/>
      <c r="G5779" s="50"/>
      <c r="I5779" s="17"/>
      <c r="K5779" s="50"/>
      <c r="P5779" s="17"/>
    </row>
    <row r="5780" spans="6:16">
      <c r="F5780" s="13"/>
      <c r="G5780" s="50"/>
      <c r="I5780" s="17"/>
      <c r="K5780" s="50"/>
      <c r="P5780" s="17"/>
    </row>
    <row r="5781" spans="6:16">
      <c r="F5781" s="13"/>
      <c r="G5781" s="50"/>
      <c r="I5781" s="17"/>
      <c r="K5781" s="50"/>
      <c r="P5781" s="17"/>
    </row>
    <row r="5782" spans="6:16">
      <c r="F5782" s="13"/>
      <c r="G5782" s="50"/>
      <c r="I5782" s="17"/>
      <c r="K5782" s="50"/>
      <c r="P5782" s="17"/>
    </row>
    <row r="5783" spans="6:16">
      <c r="F5783" s="13"/>
      <c r="G5783" s="50"/>
      <c r="I5783" s="17"/>
      <c r="K5783" s="50"/>
      <c r="P5783" s="17"/>
    </row>
    <row r="5784" spans="6:16">
      <c r="F5784" s="13"/>
      <c r="G5784" s="50"/>
      <c r="I5784" s="17"/>
      <c r="K5784" s="50"/>
      <c r="P5784" s="17"/>
    </row>
    <row r="5785" spans="6:16">
      <c r="F5785" s="13"/>
      <c r="G5785" s="50"/>
      <c r="I5785" s="17"/>
      <c r="K5785" s="50"/>
      <c r="P5785" s="17"/>
    </row>
    <row r="5786" spans="6:16">
      <c r="F5786" s="13"/>
      <c r="G5786" s="50"/>
      <c r="I5786" s="17"/>
      <c r="K5786" s="50"/>
      <c r="P5786" s="17"/>
    </row>
    <row r="5787" spans="6:16">
      <c r="F5787" s="13"/>
      <c r="G5787" s="50"/>
      <c r="I5787" s="17"/>
      <c r="K5787" s="50"/>
      <c r="P5787" s="17"/>
    </row>
    <row r="5788" spans="6:16">
      <c r="F5788" s="13"/>
      <c r="G5788" s="50"/>
      <c r="I5788" s="17"/>
      <c r="K5788" s="50"/>
      <c r="P5788" s="17"/>
    </row>
    <row r="5789" spans="6:16">
      <c r="F5789" s="13"/>
      <c r="G5789" s="50"/>
      <c r="I5789" s="17"/>
      <c r="K5789" s="50"/>
      <c r="P5789" s="17"/>
    </row>
    <row r="5790" spans="6:16">
      <c r="F5790" s="13"/>
      <c r="G5790" s="50"/>
      <c r="I5790" s="17"/>
      <c r="K5790" s="50"/>
      <c r="P5790" s="17"/>
    </row>
    <row r="5791" spans="6:16">
      <c r="F5791" s="13"/>
      <c r="G5791" s="50"/>
      <c r="I5791" s="17"/>
      <c r="K5791" s="50"/>
      <c r="P5791" s="17"/>
    </row>
    <row r="5792" spans="6:16">
      <c r="F5792" s="13"/>
      <c r="G5792" s="50"/>
      <c r="I5792" s="17"/>
      <c r="K5792" s="50"/>
      <c r="P5792" s="17"/>
    </row>
    <row r="5793" spans="6:16">
      <c r="F5793" s="13"/>
      <c r="G5793" s="50"/>
      <c r="I5793" s="17"/>
      <c r="K5793" s="50"/>
      <c r="P5793" s="17"/>
    </row>
    <row r="5794" spans="6:16">
      <c r="F5794" s="13"/>
      <c r="G5794" s="50"/>
      <c r="I5794" s="17"/>
      <c r="K5794" s="50"/>
      <c r="P5794" s="17"/>
    </row>
    <row r="5795" spans="6:16">
      <c r="F5795" s="13"/>
      <c r="G5795" s="50"/>
      <c r="I5795" s="17"/>
      <c r="K5795" s="50"/>
      <c r="P5795" s="17"/>
    </row>
    <row r="5796" spans="6:16">
      <c r="F5796" s="13"/>
      <c r="G5796" s="50"/>
      <c r="I5796" s="17"/>
      <c r="K5796" s="50"/>
      <c r="P5796" s="17"/>
    </row>
    <row r="5797" spans="6:16">
      <c r="F5797" s="13"/>
      <c r="G5797" s="50"/>
      <c r="I5797" s="17"/>
      <c r="K5797" s="50"/>
      <c r="P5797" s="17"/>
    </row>
    <row r="5798" spans="6:16">
      <c r="F5798" s="13"/>
      <c r="G5798" s="50"/>
      <c r="I5798" s="17"/>
      <c r="K5798" s="50"/>
      <c r="P5798" s="17"/>
    </row>
    <row r="5799" spans="6:16">
      <c r="F5799" s="13"/>
      <c r="G5799" s="50"/>
      <c r="I5799" s="17"/>
      <c r="K5799" s="50"/>
      <c r="P5799" s="17"/>
    </row>
    <row r="5800" spans="6:16">
      <c r="F5800" s="13"/>
      <c r="G5800" s="50"/>
      <c r="I5800" s="17"/>
      <c r="K5800" s="50"/>
      <c r="P5800" s="17"/>
    </row>
    <row r="5801" spans="6:16">
      <c r="F5801" s="13"/>
      <c r="G5801" s="50"/>
      <c r="I5801" s="17"/>
      <c r="K5801" s="50"/>
      <c r="P5801" s="17"/>
    </row>
    <row r="5802" spans="6:16">
      <c r="F5802" s="13"/>
      <c r="G5802" s="50"/>
      <c r="I5802" s="17"/>
      <c r="K5802" s="50"/>
      <c r="P5802" s="17"/>
    </row>
    <row r="5803" spans="6:16">
      <c r="F5803" s="13"/>
      <c r="G5803" s="50"/>
      <c r="I5803" s="17"/>
      <c r="K5803" s="50"/>
      <c r="P5803" s="17"/>
    </row>
    <row r="5804" spans="6:16">
      <c r="F5804" s="13"/>
      <c r="G5804" s="50"/>
      <c r="I5804" s="17"/>
      <c r="K5804" s="50"/>
      <c r="P5804" s="17"/>
    </row>
    <row r="5805" spans="6:16">
      <c r="F5805" s="13"/>
      <c r="G5805" s="50"/>
      <c r="I5805" s="17"/>
      <c r="K5805" s="50"/>
      <c r="P5805" s="17"/>
    </row>
    <row r="5806" spans="6:16">
      <c r="F5806" s="13"/>
      <c r="G5806" s="50"/>
      <c r="I5806" s="17"/>
      <c r="K5806" s="50"/>
      <c r="P5806" s="17"/>
    </row>
    <row r="5807" spans="6:16">
      <c r="F5807" s="13"/>
      <c r="G5807" s="50"/>
      <c r="I5807" s="17"/>
      <c r="K5807" s="50"/>
      <c r="P5807" s="17"/>
    </row>
    <row r="5808" spans="6:16">
      <c r="F5808" s="13"/>
      <c r="G5808" s="50"/>
      <c r="I5808" s="17"/>
      <c r="K5808" s="50"/>
      <c r="P5808" s="17"/>
    </row>
    <row r="5809" spans="6:16">
      <c r="F5809" s="13"/>
      <c r="G5809" s="50"/>
      <c r="I5809" s="17"/>
      <c r="K5809" s="50"/>
      <c r="P5809" s="17"/>
    </row>
    <row r="5810" spans="6:16">
      <c r="F5810" s="13"/>
      <c r="G5810" s="50"/>
      <c r="I5810" s="17"/>
      <c r="K5810" s="50"/>
      <c r="P5810" s="17"/>
    </row>
    <row r="5811" spans="6:16">
      <c r="F5811" s="13"/>
      <c r="G5811" s="50"/>
      <c r="I5811" s="17"/>
      <c r="K5811" s="50"/>
      <c r="P5811" s="17"/>
    </row>
    <row r="5812" spans="6:16">
      <c r="F5812" s="13"/>
      <c r="G5812" s="50"/>
      <c r="I5812" s="17"/>
      <c r="K5812" s="50"/>
      <c r="P5812" s="17"/>
    </row>
    <row r="5813" spans="6:16">
      <c r="F5813" s="13"/>
      <c r="G5813" s="50"/>
      <c r="I5813" s="17"/>
      <c r="K5813" s="50"/>
      <c r="P5813" s="17"/>
    </row>
    <row r="5814" spans="6:16">
      <c r="F5814" s="13"/>
      <c r="G5814" s="50"/>
      <c r="I5814" s="17"/>
      <c r="K5814" s="50"/>
      <c r="P5814" s="17"/>
    </row>
    <row r="5815" spans="6:16">
      <c r="F5815" s="13"/>
      <c r="G5815" s="50"/>
      <c r="I5815" s="17"/>
      <c r="K5815" s="50"/>
      <c r="P5815" s="17"/>
    </row>
    <row r="5816" spans="6:16">
      <c r="F5816" s="13"/>
      <c r="G5816" s="50"/>
      <c r="I5816" s="17"/>
      <c r="K5816" s="50"/>
      <c r="P5816" s="17"/>
    </row>
    <row r="5817" spans="6:16">
      <c r="F5817" s="13"/>
      <c r="G5817" s="50"/>
      <c r="I5817" s="17"/>
      <c r="K5817" s="50"/>
      <c r="P5817" s="17"/>
    </row>
    <row r="5818" spans="6:16">
      <c r="F5818" s="13"/>
      <c r="G5818" s="50"/>
      <c r="I5818" s="17"/>
      <c r="K5818" s="50"/>
      <c r="P5818" s="17"/>
    </row>
    <row r="5819" spans="6:16">
      <c r="F5819" s="13"/>
      <c r="G5819" s="50"/>
      <c r="I5819" s="17"/>
      <c r="K5819" s="50"/>
      <c r="P5819" s="17"/>
    </row>
    <row r="5820" spans="6:16">
      <c r="F5820" s="13"/>
      <c r="G5820" s="50"/>
      <c r="I5820" s="17"/>
      <c r="K5820" s="50"/>
      <c r="P5820" s="17"/>
    </row>
    <row r="5821" spans="6:16">
      <c r="F5821" s="13"/>
      <c r="G5821" s="50"/>
      <c r="I5821" s="17"/>
      <c r="K5821" s="50"/>
      <c r="P5821" s="17"/>
    </row>
    <row r="5822" spans="6:16">
      <c r="F5822" s="13"/>
      <c r="G5822" s="50"/>
      <c r="I5822" s="17"/>
      <c r="K5822" s="50"/>
      <c r="P5822" s="17"/>
    </row>
    <row r="5823" spans="6:16">
      <c r="F5823" s="13"/>
      <c r="G5823" s="50"/>
      <c r="I5823" s="17"/>
      <c r="K5823" s="50"/>
      <c r="P5823" s="17"/>
    </row>
    <row r="5824" spans="6:16">
      <c r="F5824" s="13"/>
      <c r="G5824" s="50"/>
      <c r="I5824" s="17"/>
      <c r="K5824" s="50"/>
      <c r="P5824" s="17"/>
    </row>
    <row r="5825" spans="6:16">
      <c r="F5825" s="13"/>
      <c r="G5825" s="50"/>
      <c r="I5825" s="17"/>
      <c r="K5825" s="50"/>
      <c r="P5825" s="17"/>
    </row>
    <row r="5826" spans="6:16">
      <c r="F5826" s="13"/>
      <c r="G5826" s="50"/>
      <c r="I5826" s="17"/>
      <c r="K5826" s="50"/>
      <c r="P5826" s="17"/>
    </row>
    <row r="5827" spans="6:16">
      <c r="F5827" s="13"/>
      <c r="G5827" s="50"/>
      <c r="I5827" s="17"/>
      <c r="K5827" s="50"/>
      <c r="P5827" s="17"/>
    </row>
    <row r="5828" spans="6:16">
      <c r="F5828" s="13"/>
      <c r="G5828" s="50"/>
      <c r="I5828" s="17"/>
      <c r="K5828" s="50"/>
      <c r="P5828" s="17"/>
    </row>
    <row r="5829" spans="6:16">
      <c r="F5829" s="13"/>
      <c r="G5829" s="50"/>
      <c r="I5829" s="17"/>
      <c r="K5829" s="50"/>
      <c r="P5829" s="17"/>
    </row>
    <row r="5830" spans="6:16">
      <c r="F5830" s="13"/>
      <c r="G5830" s="50"/>
      <c r="I5830" s="17"/>
      <c r="K5830" s="50"/>
      <c r="P5830" s="17"/>
    </row>
    <row r="5831" spans="6:16">
      <c r="F5831" s="13"/>
      <c r="G5831" s="50"/>
      <c r="I5831" s="17"/>
      <c r="K5831" s="50"/>
      <c r="P5831" s="17"/>
    </row>
    <row r="5832" spans="6:16">
      <c r="F5832" s="13"/>
      <c r="G5832" s="50"/>
      <c r="I5832" s="17"/>
      <c r="K5832" s="50"/>
      <c r="P5832" s="17"/>
    </row>
    <row r="5833" spans="6:16">
      <c r="F5833" s="13"/>
      <c r="G5833" s="50"/>
      <c r="I5833" s="17"/>
      <c r="K5833" s="50"/>
      <c r="P5833" s="17"/>
    </row>
    <row r="5834" spans="6:16">
      <c r="F5834" s="13"/>
      <c r="G5834" s="50"/>
      <c r="I5834" s="17"/>
      <c r="K5834" s="50"/>
      <c r="P5834" s="17"/>
    </row>
    <row r="5835" spans="6:16">
      <c r="F5835" s="13"/>
      <c r="G5835" s="50"/>
      <c r="I5835" s="17"/>
      <c r="K5835" s="50"/>
      <c r="P5835" s="17"/>
    </row>
    <row r="5836" spans="6:16">
      <c r="F5836" s="13"/>
      <c r="G5836" s="50"/>
      <c r="I5836" s="17"/>
      <c r="K5836" s="50"/>
      <c r="P5836" s="17"/>
    </row>
    <row r="5837" spans="6:16">
      <c r="F5837" s="13"/>
      <c r="G5837" s="50"/>
      <c r="I5837" s="17"/>
      <c r="K5837" s="50"/>
      <c r="P5837" s="17"/>
    </row>
    <row r="5838" spans="6:16">
      <c r="F5838" s="13"/>
      <c r="G5838" s="50"/>
      <c r="I5838" s="17"/>
      <c r="K5838" s="50"/>
      <c r="P5838" s="17"/>
    </row>
    <row r="5839" spans="6:16">
      <c r="F5839" s="13"/>
      <c r="G5839" s="50"/>
      <c r="I5839" s="17"/>
      <c r="K5839" s="50"/>
      <c r="P5839" s="17"/>
    </row>
    <row r="5840" spans="6:16">
      <c r="F5840" s="13"/>
      <c r="G5840" s="50"/>
      <c r="I5840" s="17"/>
      <c r="K5840" s="50"/>
      <c r="P5840" s="17"/>
    </row>
    <row r="5841" spans="6:16">
      <c r="F5841" s="13"/>
      <c r="G5841" s="50"/>
      <c r="I5841" s="17"/>
      <c r="K5841" s="50"/>
      <c r="P5841" s="17"/>
    </row>
    <row r="5842" spans="6:16">
      <c r="F5842" s="13"/>
      <c r="G5842" s="50"/>
      <c r="I5842" s="17"/>
      <c r="K5842" s="50"/>
      <c r="P5842" s="17"/>
    </row>
    <row r="5843" spans="6:16">
      <c r="F5843" s="13"/>
      <c r="G5843" s="50"/>
      <c r="I5843" s="17"/>
      <c r="K5843" s="50"/>
      <c r="P5843" s="17"/>
    </row>
    <row r="5844" spans="6:16">
      <c r="F5844" s="13"/>
      <c r="G5844" s="50"/>
      <c r="I5844" s="17"/>
      <c r="K5844" s="50"/>
      <c r="P5844" s="17"/>
    </row>
    <row r="5845" spans="6:16">
      <c r="F5845" s="13"/>
      <c r="G5845" s="50"/>
      <c r="I5845" s="17"/>
      <c r="K5845" s="50"/>
      <c r="P5845" s="17"/>
    </row>
    <row r="5846" spans="6:16">
      <c r="F5846" s="13"/>
      <c r="G5846" s="50"/>
      <c r="I5846" s="17"/>
      <c r="K5846" s="50"/>
      <c r="P5846" s="17"/>
    </row>
    <row r="5847" spans="6:16">
      <c r="F5847" s="13"/>
      <c r="G5847" s="50"/>
      <c r="I5847" s="17"/>
      <c r="K5847" s="50"/>
      <c r="P5847" s="17"/>
    </row>
    <row r="5848" spans="6:16">
      <c r="F5848" s="13"/>
      <c r="G5848" s="50"/>
      <c r="I5848" s="17"/>
      <c r="K5848" s="50"/>
      <c r="P5848" s="17"/>
    </row>
    <row r="5849" spans="6:16">
      <c r="F5849" s="13"/>
      <c r="G5849" s="50"/>
      <c r="I5849" s="17"/>
      <c r="K5849" s="50"/>
      <c r="P5849" s="17"/>
    </row>
    <row r="5850" spans="6:16">
      <c r="F5850" s="13"/>
      <c r="G5850" s="50"/>
      <c r="I5850" s="17"/>
      <c r="K5850" s="50"/>
      <c r="P5850" s="17"/>
    </row>
    <row r="5851" spans="6:16">
      <c r="F5851" s="13"/>
      <c r="G5851" s="50"/>
      <c r="I5851" s="17"/>
      <c r="K5851" s="50"/>
      <c r="P5851" s="17"/>
    </row>
    <row r="5852" spans="6:16">
      <c r="F5852" s="13"/>
      <c r="G5852" s="50"/>
      <c r="I5852" s="17"/>
      <c r="K5852" s="50"/>
      <c r="P5852" s="17"/>
    </row>
    <row r="5853" spans="6:16">
      <c r="F5853" s="13"/>
      <c r="G5853" s="50"/>
      <c r="I5853" s="17"/>
      <c r="K5853" s="50"/>
      <c r="P5853" s="17"/>
    </row>
    <row r="5854" spans="6:16">
      <c r="F5854" s="13"/>
      <c r="G5854" s="50"/>
      <c r="I5854" s="17"/>
      <c r="K5854" s="50"/>
      <c r="P5854" s="17"/>
    </row>
    <row r="5855" spans="6:16">
      <c r="F5855" s="13"/>
      <c r="G5855" s="50"/>
      <c r="I5855" s="17"/>
      <c r="K5855" s="50"/>
      <c r="P5855" s="17"/>
    </row>
    <row r="5856" spans="6:16">
      <c r="F5856" s="13"/>
      <c r="G5856" s="50"/>
      <c r="I5856" s="17"/>
      <c r="K5856" s="50"/>
      <c r="P5856" s="17"/>
    </row>
    <row r="5857" spans="6:16">
      <c r="F5857" s="13"/>
      <c r="G5857" s="50"/>
      <c r="I5857" s="17"/>
      <c r="K5857" s="50"/>
      <c r="P5857" s="17"/>
    </row>
    <row r="5858" spans="6:16">
      <c r="F5858" s="13"/>
      <c r="G5858" s="50"/>
      <c r="I5858" s="17"/>
      <c r="K5858" s="50"/>
      <c r="P5858" s="17"/>
    </row>
    <row r="5859" spans="6:16">
      <c r="F5859" s="13"/>
      <c r="G5859" s="50"/>
      <c r="I5859" s="17"/>
      <c r="K5859" s="50"/>
      <c r="P5859" s="17"/>
    </row>
    <row r="5860" spans="6:16">
      <c r="F5860" s="13"/>
      <c r="G5860" s="50"/>
      <c r="I5860" s="17"/>
      <c r="K5860" s="50"/>
      <c r="P5860" s="17"/>
    </row>
    <row r="5861" spans="6:16">
      <c r="F5861" s="13"/>
      <c r="G5861" s="50"/>
      <c r="I5861" s="17"/>
      <c r="K5861" s="50"/>
      <c r="P5861" s="17"/>
    </row>
    <row r="5862" spans="6:16">
      <c r="F5862" s="13"/>
      <c r="G5862" s="50"/>
      <c r="I5862" s="17"/>
      <c r="K5862" s="50"/>
      <c r="P5862" s="17"/>
    </row>
    <row r="5863" spans="6:16">
      <c r="F5863" s="13"/>
      <c r="G5863" s="50"/>
      <c r="I5863" s="17"/>
      <c r="K5863" s="50"/>
      <c r="P5863" s="17"/>
    </row>
    <row r="5864" spans="6:16">
      <c r="F5864" s="13"/>
      <c r="G5864" s="50"/>
      <c r="I5864" s="17"/>
      <c r="K5864" s="50"/>
      <c r="P5864" s="17"/>
    </row>
    <row r="5865" spans="6:16">
      <c r="F5865" s="13"/>
      <c r="G5865" s="50"/>
      <c r="I5865" s="17"/>
      <c r="K5865" s="50"/>
      <c r="P5865" s="17"/>
    </row>
    <row r="5866" spans="6:16">
      <c r="F5866" s="13"/>
      <c r="G5866" s="50"/>
      <c r="I5866" s="17"/>
      <c r="K5866" s="50"/>
      <c r="P5866" s="17"/>
    </row>
    <row r="5867" spans="6:16">
      <c r="F5867" s="13"/>
      <c r="G5867" s="50"/>
      <c r="I5867" s="17"/>
      <c r="K5867" s="50"/>
      <c r="P5867" s="17"/>
    </row>
    <row r="5868" spans="6:16">
      <c r="F5868" s="13"/>
      <c r="G5868" s="50"/>
      <c r="I5868" s="17"/>
      <c r="K5868" s="50"/>
      <c r="P5868" s="17"/>
    </row>
    <row r="5869" spans="6:16">
      <c r="F5869" s="13"/>
      <c r="G5869" s="50"/>
      <c r="I5869" s="17"/>
      <c r="K5869" s="50"/>
      <c r="P5869" s="17"/>
    </row>
    <row r="5870" spans="6:16">
      <c r="F5870" s="13"/>
      <c r="G5870" s="50"/>
      <c r="I5870" s="17"/>
      <c r="K5870" s="50"/>
      <c r="P5870" s="17"/>
    </row>
    <row r="5871" spans="6:16">
      <c r="F5871" s="13"/>
      <c r="G5871" s="50"/>
      <c r="I5871" s="17"/>
      <c r="K5871" s="50"/>
      <c r="P5871" s="17"/>
    </row>
    <row r="5872" spans="6:16">
      <c r="F5872" s="13"/>
      <c r="G5872" s="50"/>
      <c r="I5872" s="17"/>
      <c r="K5872" s="50"/>
      <c r="P5872" s="17"/>
    </row>
    <row r="5873" spans="6:16">
      <c r="F5873" s="13"/>
      <c r="G5873" s="50"/>
      <c r="I5873" s="17"/>
      <c r="K5873" s="50"/>
      <c r="P5873" s="17"/>
    </row>
    <row r="5874" spans="6:16">
      <c r="F5874" s="13"/>
      <c r="G5874" s="50"/>
      <c r="I5874" s="17"/>
      <c r="K5874" s="50"/>
      <c r="P5874" s="17"/>
    </row>
    <row r="5875" spans="6:16">
      <c r="F5875" s="13"/>
      <c r="G5875" s="50"/>
      <c r="I5875" s="17"/>
      <c r="K5875" s="50"/>
      <c r="P5875" s="17"/>
    </row>
    <row r="5876" spans="6:16">
      <c r="F5876" s="13"/>
      <c r="G5876" s="50"/>
      <c r="I5876" s="17"/>
      <c r="K5876" s="50"/>
      <c r="P5876" s="17"/>
    </row>
    <row r="5877" spans="6:16">
      <c r="F5877" s="13"/>
      <c r="G5877" s="50"/>
      <c r="I5877" s="17"/>
      <c r="K5877" s="50"/>
      <c r="P5877" s="17"/>
    </row>
    <row r="5878" spans="6:16">
      <c r="F5878" s="13"/>
      <c r="G5878" s="50"/>
      <c r="I5878" s="17"/>
      <c r="K5878" s="50"/>
      <c r="P5878" s="17"/>
    </row>
    <row r="5879" spans="6:16">
      <c r="F5879" s="13"/>
      <c r="G5879" s="50"/>
      <c r="I5879" s="17"/>
      <c r="K5879" s="50"/>
      <c r="P5879" s="17"/>
    </row>
    <row r="5880" spans="6:16">
      <c r="F5880" s="13"/>
      <c r="G5880" s="50"/>
      <c r="I5880" s="17"/>
      <c r="K5880" s="50"/>
      <c r="P5880" s="17"/>
    </row>
    <row r="5881" spans="6:16">
      <c r="F5881" s="13"/>
      <c r="G5881" s="50"/>
      <c r="I5881" s="17"/>
      <c r="K5881" s="50"/>
      <c r="P5881" s="17"/>
    </row>
    <row r="5882" spans="6:16">
      <c r="F5882" s="13"/>
      <c r="G5882" s="50"/>
      <c r="I5882" s="17"/>
      <c r="K5882" s="50"/>
      <c r="P5882" s="17"/>
    </row>
    <row r="5883" spans="6:16">
      <c r="F5883" s="13"/>
      <c r="G5883" s="50"/>
      <c r="I5883" s="17"/>
      <c r="K5883" s="50"/>
      <c r="P5883" s="17"/>
    </row>
    <row r="5884" spans="6:16">
      <c r="F5884" s="13"/>
      <c r="G5884" s="50"/>
      <c r="I5884" s="17"/>
      <c r="K5884" s="50"/>
      <c r="P5884" s="17"/>
    </row>
    <row r="5885" spans="6:16">
      <c r="F5885" s="13"/>
      <c r="G5885" s="50"/>
      <c r="I5885" s="17"/>
      <c r="K5885" s="50"/>
      <c r="P5885" s="17"/>
    </row>
    <row r="5886" spans="6:16">
      <c r="F5886" s="13"/>
      <c r="G5886" s="50"/>
      <c r="I5886" s="17"/>
      <c r="K5886" s="50"/>
      <c r="P5886" s="17"/>
    </row>
    <row r="5887" spans="6:16">
      <c r="F5887" s="13"/>
      <c r="G5887" s="50"/>
      <c r="I5887" s="17"/>
      <c r="K5887" s="50"/>
      <c r="P5887" s="17"/>
    </row>
    <row r="5888" spans="6:16">
      <c r="F5888" s="13"/>
      <c r="G5888" s="50"/>
      <c r="I5888" s="17"/>
      <c r="K5888" s="50"/>
      <c r="P5888" s="17"/>
    </row>
    <row r="5889" spans="6:16">
      <c r="F5889" s="13"/>
      <c r="G5889" s="50"/>
      <c r="I5889" s="17"/>
      <c r="K5889" s="50"/>
      <c r="P5889" s="17"/>
    </row>
    <row r="5890" spans="6:16">
      <c r="F5890" s="13"/>
      <c r="G5890" s="50"/>
      <c r="I5890" s="17"/>
      <c r="K5890" s="50"/>
      <c r="P5890" s="17"/>
    </row>
    <row r="5891" spans="6:16">
      <c r="F5891" s="13"/>
      <c r="G5891" s="50"/>
      <c r="I5891" s="17"/>
      <c r="K5891" s="50"/>
      <c r="P5891" s="17"/>
    </row>
    <row r="5892" spans="6:16">
      <c r="F5892" s="13"/>
      <c r="G5892" s="50"/>
      <c r="I5892" s="17"/>
      <c r="K5892" s="50"/>
      <c r="P5892" s="17"/>
    </row>
    <row r="5893" spans="6:16">
      <c r="F5893" s="13"/>
      <c r="G5893" s="50"/>
      <c r="I5893" s="17"/>
      <c r="K5893" s="50"/>
      <c r="P5893" s="17"/>
    </row>
    <row r="5894" spans="6:16">
      <c r="F5894" s="13"/>
      <c r="G5894" s="50"/>
      <c r="I5894" s="17"/>
      <c r="K5894" s="50"/>
      <c r="P5894" s="17"/>
    </row>
    <row r="5895" spans="6:16">
      <c r="F5895" s="13"/>
      <c r="G5895" s="50"/>
      <c r="I5895" s="17"/>
      <c r="K5895" s="50"/>
      <c r="P5895" s="17"/>
    </row>
    <row r="5896" spans="6:16">
      <c r="F5896" s="13"/>
      <c r="G5896" s="50"/>
      <c r="I5896" s="17"/>
      <c r="K5896" s="50"/>
      <c r="P5896" s="17"/>
    </row>
    <row r="5897" spans="6:16">
      <c r="F5897" s="13"/>
      <c r="G5897" s="50"/>
      <c r="I5897" s="17"/>
      <c r="K5897" s="50"/>
      <c r="P5897" s="17"/>
    </row>
    <row r="5898" spans="6:16">
      <c r="F5898" s="13"/>
      <c r="G5898" s="50"/>
      <c r="I5898" s="17"/>
      <c r="K5898" s="50"/>
      <c r="P5898" s="17"/>
    </row>
    <row r="5899" spans="6:16">
      <c r="F5899" s="13"/>
      <c r="G5899" s="50"/>
      <c r="I5899" s="17"/>
      <c r="K5899" s="50"/>
      <c r="P5899" s="17"/>
    </row>
    <row r="5900" spans="6:16">
      <c r="F5900" s="13"/>
      <c r="G5900" s="50"/>
      <c r="I5900" s="17"/>
      <c r="K5900" s="50"/>
      <c r="P5900" s="17"/>
    </row>
    <row r="5901" spans="6:16">
      <c r="F5901" s="13"/>
      <c r="G5901" s="50"/>
      <c r="I5901" s="17"/>
      <c r="K5901" s="50"/>
      <c r="P5901" s="17"/>
    </row>
    <row r="5902" spans="6:16">
      <c r="F5902" s="13"/>
      <c r="G5902" s="50"/>
      <c r="I5902" s="17"/>
      <c r="K5902" s="50"/>
      <c r="P5902" s="17"/>
    </row>
    <row r="5903" spans="6:16">
      <c r="F5903" s="13"/>
      <c r="G5903" s="50"/>
      <c r="I5903" s="17"/>
      <c r="K5903" s="50"/>
      <c r="P5903" s="17"/>
    </row>
    <row r="5904" spans="6:16">
      <c r="F5904" s="13"/>
      <c r="G5904" s="50"/>
      <c r="I5904" s="17"/>
      <c r="K5904" s="50"/>
      <c r="P5904" s="17"/>
    </row>
    <row r="5905" spans="6:16">
      <c r="F5905" s="13"/>
      <c r="G5905" s="50"/>
      <c r="I5905" s="17"/>
      <c r="K5905" s="50"/>
      <c r="P5905" s="17"/>
    </row>
    <row r="5906" spans="6:16">
      <c r="F5906" s="13"/>
      <c r="G5906" s="50"/>
      <c r="I5906" s="17"/>
      <c r="K5906" s="50"/>
      <c r="P5906" s="17"/>
    </row>
    <row r="5907" spans="6:16">
      <c r="F5907" s="13"/>
      <c r="G5907" s="50"/>
      <c r="I5907" s="17"/>
      <c r="K5907" s="50"/>
      <c r="P5907" s="17"/>
    </row>
    <row r="5908" spans="6:16">
      <c r="F5908" s="13"/>
      <c r="G5908" s="50"/>
      <c r="I5908" s="17"/>
      <c r="K5908" s="50"/>
      <c r="P5908" s="17"/>
    </row>
    <row r="5909" spans="6:16">
      <c r="F5909" s="13"/>
      <c r="G5909" s="50"/>
      <c r="I5909" s="17"/>
      <c r="K5909" s="50"/>
      <c r="P5909" s="17"/>
    </row>
    <row r="5910" spans="6:16">
      <c r="F5910" s="13"/>
      <c r="G5910" s="50"/>
      <c r="I5910" s="17"/>
      <c r="K5910" s="50"/>
      <c r="P5910" s="17"/>
    </row>
    <row r="5911" spans="6:16">
      <c r="F5911" s="13"/>
      <c r="G5911" s="50"/>
      <c r="I5911" s="17"/>
      <c r="K5911" s="50"/>
      <c r="P5911" s="17"/>
    </row>
    <row r="5912" spans="6:16">
      <c r="F5912" s="13"/>
      <c r="G5912" s="50"/>
      <c r="I5912" s="17"/>
      <c r="K5912" s="50"/>
      <c r="P5912" s="17"/>
    </row>
    <row r="5913" spans="6:16">
      <c r="F5913" s="13"/>
      <c r="G5913" s="50"/>
      <c r="I5913" s="17"/>
      <c r="K5913" s="50"/>
      <c r="P5913" s="17"/>
    </row>
    <row r="5914" spans="6:16">
      <c r="F5914" s="13"/>
      <c r="G5914" s="50"/>
      <c r="I5914" s="17"/>
      <c r="K5914" s="50"/>
      <c r="P5914" s="17"/>
    </row>
    <row r="5915" spans="6:16">
      <c r="F5915" s="13"/>
      <c r="G5915" s="50"/>
      <c r="I5915" s="17"/>
      <c r="K5915" s="50"/>
      <c r="P5915" s="17"/>
    </row>
    <row r="5916" spans="6:16">
      <c r="F5916" s="13"/>
      <c r="G5916" s="50"/>
      <c r="I5916" s="17"/>
      <c r="K5916" s="50"/>
      <c r="P5916" s="17"/>
    </row>
    <row r="5917" spans="6:16">
      <c r="F5917" s="13"/>
      <c r="G5917" s="50"/>
      <c r="I5917" s="17"/>
      <c r="K5917" s="50"/>
      <c r="P5917" s="17"/>
    </row>
    <row r="5918" spans="6:16">
      <c r="F5918" s="13"/>
      <c r="G5918" s="50"/>
      <c r="I5918" s="17"/>
      <c r="K5918" s="50"/>
      <c r="P5918" s="17"/>
    </row>
    <row r="5919" spans="6:16">
      <c r="F5919" s="13"/>
      <c r="G5919" s="50"/>
      <c r="I5919" s="17"/>
      <c r="K5919" s="50"/>
      <c r="P5919" s="17"/>
    </row>
    <row r="5920" spans="6:16">
      <c r="F5920" s="13"/>
      <c r="G5920" s="50"/>
      <c r="I5920" s="17"/>
      <c r="K5920" s="50"/>
      <c r="P5920" s="17"/>
    </row>
    <row r="5921" spans="6:16">
      <c r="F5921" s="13"/>
      <c r="G5921" s="50"/>
      <c r="I5921" s="17"/>
      <c r="K5921" s="50"/>
      <c r="P5921" s="17"/>
    </row>
    <row r="5922" spans="6:16">
      <c r="F5922" s="13"/>
      <c r="G5922" s="50"/>
      <c r="I5922" s="17"/>
      <c r="K5922" s="50"/>
      <c r="P5922" s="17"/>
    </row>
    <row r="5923" spans="6:16">
      <c r="F5923" s="13"/>
      <c r="G5923" s="50"/>
      <c r="I5923" s="17"/>
      <c r="K5923" s="50"/>
      <c r="P5923" s="17"/>
    </row>
    <row r="5924" spans="6:16">
      <c r="F5924" s="13"/>
      <c r="G5924" s="50"/>
      <c r="I5924" s="17"/>
      <c r="K5924" s="50"/>
      <c r="P5924" s="17"/>
    </row>
    <row r="5925" spans="6:16">
      <c r="F5925" s="13"/>
      <c r="G5925" s="50"/>
      <c r="I5925" s="17"/>
      <c r="K5925" s="50"/>
      <c r="P5925" s="17"/>
    </row>
    <row r="5926" spans="6:16">
      <c r="F5926" s="13"/>
      <c r="G5926" s="50"/>
      <c r="I5926" s="17"/>
      <c r="K5926" s="50"/>
      <c r="P5926" s="17"/>
    </row>
    <row r="5927" spans="6:16">
      <c r="F5927" s="13"/>
      <c r="G5927" s="50"/>
      <c r="I5927" s="17"/>
      <c r="K5927" s="50"/>
      <c r="P5927" s="17"/>
    </row>
    <row r="5928" spans="6:16">
      <c r="F5928" s="13"/>
      <c r="G5928" s="50"/>
      <c r="I5928" s="17"/>
      <c r="K5928" s="50"/>
      <c r="P5928" s="17"/>
    </row>
    <row r="5929" spans="6:16">
      <c r="F5929" s="13"/>
      <c r="G5929" s="50"/>
      <c r="I5929" s="17"/>
      <c r="K5929" s="50"/>
      <c r="P5929" s="17"/>
    </row>
    <row r="5930" spans="6:16">
      <c r="F5930" s="13"/>
      <c r="G5930" s="50"/>
      <c r="I5930" s="17"/>
      <c r="K5930" s="50"/>
      <c r="P5930" s="17"/>
    </row>
    <row r="5931" spans="6:16">
      <c r="F5931" s="13"/>
      <c r="G5931" s="50"/>
      <c r="I5931" s="17"/>
      <c r="K5931" s="50"/>
      <c r="P5931" s="17"/>
    </row>
    <row r="5932" spans="6:16">
      <c r="F5932" s="13"/>
      <c r="G5932" s="50"/>
      <c r="I5932" s="17"/>
      <c r="K5932" s="50"/>
      <c r="P5932" s="17"/>
    </row>
    <row r="5933" spans="6:16">
      <c r="F5933" s="13"/>
      <c r="G5933" s="50"/>
      <c r="I5933" s="17"/>
      <c r="K5933" s="50"/>
      <c r="P5933" s="17"/>
    </row>
    <row r="5934" spans="6:16">
      <c r="F5934" s="13"/>
      <c r="G5934" s="50"/>
      <c r="I5934" s="17"/>
      <c r="K5934" s="50"/>
      <c r="P5934" s="17"/>
    </row>
    <row r="5935" spans="6:16">
      <c r="F5935" s="13"/>
      <c r="G5935" s="50"/>
      <c r="I5935" s="17"/>
      <c r="K5935" s="50"/>
      <c r="P5935" s="17"/>
    </row>
    <row r="5936" spans="6:16">
      <c r="F5936" s="13"/>
      <c r="G5936" s="50"/>
      <c r="I5936" s="17"/>
      <c r="K5936" s="50"/>
      <c r="P5936" s="17"/>
    </row>
    <row r="5937" spans="6:16">
      <c r="F5937" s="13"/>
      <c r="G5937" s="50"/>
      <c r="I5937" s="17"/>
      <c r="K5937" s="50"/>
      <c r="P5937" s="17"/>
    </row>
    <row r="5938" spans="6:16">
      <c r="F5938" s="13"/>
      <c r="G5938" s="50"/>
      <c r="I5938" s="17"/>
      <c r="K5938" s="50"/>
      <c r="P5938" s="17"/>
    </row>
    <row r="5939" spans="6:16">
      <c r="F5939" s="13"/>
      <c r="G5939" s="50"/>
      <c r="I5939" s="17"/>
      <c r="K5939" s="50"/>
      <c r="P5939" s="17"/>
    </row>
    <row r="5940" spans="6:16">
      <c r="F5940" s="13"/>
      <c r="G5940" s="50"/>
      <c r="I5940" s="17"/>
      <c r="K5940" s="50"/>
      <c r="P5940" s="17"/>
    </row>
    <row r="5941" spans="6:16">
      <c r="F5941" s="13"/>
      <c r="G5941" s="50"/>
      <c r="I5941" s="17"/>
      <c r="K5941" s="50"/>
      <c r="P5941" s="17"/>
    </row>
    <row r="5942" spans="6:16">
      <c r="F5942" s="13"/>
      <c r="G5942" s="50"/>
      <c r="I5942" s="17"/>
      <c r="K5942" s="50"/>
      <c r="P5942" s="17"/>
    </row>
    <row r="5943" spans="6:16">
      <c r="F5943" s="13"/>
      <c r="G5943" s="50"/>
      <c r="I5943" s="17"/>
      <c r="K5943" s="50"/>
      <c r="P5943" s="17"/>
    </row>
    <row r="5944" spans="6:16">
      <c r="F5944" s="13"/>
      <c r="G5944" s="50"/>
      <c r="I5944" s="17"/>
      <c r="K5944" s="50"/>
      <c r="P5944" s="17"/>
    </row>
    <row r="5945" spans="6:16">
      <c r="F5945" s="13"/>
      <c r="G5945" s="50"/>
      <c r="I5945" s="17"/>
      <c r="K5945" s="50"/>
      <c r="P5945" s="17"/>
    </row>
    <row r="5946" spans="6:16">
      <c r="F5946" s="13"/>
      <c r="G5946" s="50"/>
      <c r="I5946" s="17"/>
      <c r="K5946" s="50"/>
      <c r="P5946" s="17"/>
    </row>
    <row r="5947" spans="6:16">
      <c r="F5947" s="13"/>
      <c r="G5947" s="50"/>
      <c r="I5947" s="17"/>
      <c r="K5947" s="50"/>
      <c r="P5947" s="17"/>
    </row>
    <row r="5948" spans="6:16">
      <c r="F5948" s="13"/>
      <c r="G5948" s="50"/>
      <c r="I5948" s="17"/>
      <c r="K5948" s="50"/>
      <c r="P5948" s="17"/>
    </row>
    <row r="5949" spans="6:16">
      <c r="F5949" s="13"/>
      <c r="G5949" s="50"/>
      <c r="I5949" s="17"/>
      <c r="K5949" s="50"/>
      <c r="P5949" s="17"/>
    </row>
    <row r="5950" spans="6:16">
      <c r="F5950" s="13"/>
      <c r="G5950" s="50"/>
      <c r="I5950" s="17"/>
      <c r="K5950" s="50"/>
      <c r="P5950" s="17"/>
    </row>
    <row r="5951" spans="6:16">
      <c r="F5951" s="13"/>
      <c r="G5951" s="50"/>
      <c r="I5951" s="17"/>
      <c r="K5951" s="50"/>
      <c r="P5951" s="17"/>
    </row>
    <row r="5952" spans="6:16">
      <c r="F5952" s="13"/>
      <c r="G5952" s="50"/>
      <c r="I5952" s="17"/>
      <c r="K5952" s="50"/>
      <c r="P5952" s="17"/>
    </row>
    <row r="5953" spans="6:16">
      <c r="F5953" s="13"/>
      <c r="G5953" s="50"/>
      <c r="I5953" s="17"/>
      <c r="K5953" s="50"/>
      <c r="P5953" s="17"/>
    </row>
    <row r="5954" spans="6:16">
      <c r="F5954" s="13"/>
      <c r="G5954" s="50"/>
      <c r="I5954" s="17"/>
      <c r="K5954" s="50"/>
      <c r="P5954" s="17"/>
    </row>
    <row r="5955" spans="6:16">
      <c r="F5955" s="13"/>
      <c r="G5955" s="50"/>
      <c r="I5955" s="17"/>
      <c r="K5955" s="50"/>
      <c r="P5955" s="17"/>
    </row>
    <row r="5956" spans="6:16">
      <c r="F5956" s="13"/>
      <c r="G5956" s="50"/>
      <c r="I5956" s="17"/>
      <c r="K5956" s="50"/>
      <c r="P5956" s="17"/>
    </row>
    <row r="5957" spans="6:16">
      <c r="F5957" s="13"/>
      <c r="G5957" s="50"/>
      <c r="I5957" s="17"/>
      <c r="K5957" s="50"/>
      <c r="P5957" s="17"/>
    </row>
    <row r="5958" spans="6:16">
      <c r="F5958" s="13"/>
      <c r="G5958" s="50"/>
      <c r="I5958" s="17"/>
      <c r="K5958" s="50"/>
      <c r="P5958" s="17"/>
    </row>
    <row r="5959" spans="6:16">
      <c r="F5959" s="13"/>
      <c r="G5959" s="50"/>
      <c r="I5959" s="17"/>
      <c r="K5959" s="50"/>
      <c r="P5959" s="17"/>
    </row>
    <row r="5960" spans="6:16">
      <c r="F5960" s="13"/>
      <c r="G5960" s="50"/>
      <c r="I5960" s="17"/>
      <c r="K5960" s="50"/>
      <c r="P5960" s="17"/>
    </row>
    <row r="5961" spans="6:16">
      <c r="F5961" s="13"/>
      <c r="G5961" s="50"/>
      <c r="I5961" s="17"/>
      <c r="K5961" s="50"/>
      <c r="P5961" s="17"/>
    </row>
    <row r="5962" spans="6:16">
      <c r="F5962" s="13"/>
      <c r="G5962" s="50"/>
      <c r="I5962" s="17"/>
      <c r="K5962" s="50"/>
      <c r="P5962" s="17"/>
    </row>
    <row r="5963" spans="6:16">
      <c r="F5963" s="13"/>
      <c r="G5963" s="50"/>
      <c r="I5963" s="17"/>
      <c r="K5963" s="50"/>
      <c r="P5963" s="17"/>
    </row>
    <row r="5964" spans="6:16">
      <c r="F5964" s="13"/>
      <c r="G5964" s="50"/>
      <c r="I5964" s="17"/>
      <c r="K5964" s="50"/>
      <c r="P5964" s="17"/>
    </row>
    <row r="5965" spans="6:16">
      <c r="F5965" s="13"/>
      <c r="G5965" s="50"/>
      <c r="I5965" s="17"/>
      <c r="K5965" s="50"/>
      <c r="P5965" s="17"/>
    </row>
    <row r="5966" spans="6:16">
      <c r="F5966" s="13"/>
      <c r="G5966" s="50"/>
      <c r="I5966" s="17"/>
      <c r="K5966" s="50"/>
      <c r="P5966" s="17"/>
    </row>
    <row r="5967" spans="6:16">
      <c r="F5967" s="13"/>
      <c r="G5967" s="50"/>
      <c r="I5967" s="17"/>
      <c r="K5967" s="50"/>
      <c r="P5967" s="17"/>
    </row>
    <row r="5968" spans="6:16">
      <c r="F5968" s="13"/>
      <c r="G5968" s="50"/>
      <c r="I5968" s="17"/>
      <c r="K5968" s="50"/>
      <c r="P5968" s="17"/>
    </row>
    <row r="5969" spans="6:16">
      <c r="F5969" s="13"/>
      <c r="G5969" s="50"/>
      <c r="I5969" s="17"/>
      <c r="K5969" s="50"/>
      <c r="P5969" s="17"/>
    </row>
    <row r="5970" spans="6:16">
      <c r="F5970" s="13"/>
      <c r="G5970" s="50"/>
      <c r="I5970" s="17"/>
      <c r="K5970" s="50"/>
      <c r="P5970" s="17"/>
    </row>
    <row r="5971" spans="6:16">
      <c r="F5971" s="13"/>
      <c r="G5971" s="50"/>
      <c r="I5971" s="17"/>
      <c r="K5971" s="50"/>
      <c r="P5971" s="17"/>
    </row>
    <row r="5972" spans="6:16">
      <c r="F5972" s="13"/>
      <c r="G5972" s="50"/>
      <c r="I5972" s="17"/>
      <c r="K5972" s="50"/>
      <c r="P5972" s="17"/>
    </row>
    <row r="5973" spans="6:16">
      <c r="F5973" s="13"/>
      <c r="G5973" s="50"/>
      <c r="I5973" s="17"/>
      <c r="K5973" s="50"/>
      <c r="P5973" s="17"/>
    </row>
    <row r="5974" spans="6:16">
      <c r="F5974" s="13"/>
      <c r="G5974" s="50"/>
      <c r="I5974" s="17"/>
      <c r="K5974" s="50"/>
      <c r="P5974" s="17"/>
    </row>
    <row r="5975" spans="6:16">
      <c r="F5975" s="13"/>
      <c r="G5975" s="50"/>
      <c r="I5975" s="17"/>
      <c r="K5975" s="50"/>
      <c r="P5975" s="17"/>
    </row>
    <row r="5976" spans="6:16">
      <c r="F5976" s="13"/>
      <c r="G5976" s="50"/>
      <c r="I5976" s="17"/>
      <c r="K5976" s="50"/>
      <c r="P5976" s="17"/>
    </row>
    <row r="5977" spans="6:16">
      <c r="F5977" s="13"/>
      <c r="G5977" s="50"/>
      <c r="I5977" s="17"/>
      <c r="K5977" s="50"/>
      <c r="P5977" s="17"/>
    </row>
    <row r="5978" spans="6:16">
      <c r="F5978" s="13"/>
      <c r="G5978" s="50"/>
      <c r="I5978" s="17"/>
      <c r="K5978" s="50"/>
      <c r="P5978" s="17"/>
    </row>
    <row r="5979" spans="6:16">
      <c r="F5979" s="13"/>
      <c r="G5979" s="50"/>
      <c r="I5979" s="17"/>
      <c r="K5979" s="50"/>
      <c r="P5979" s="17"/>
    </row>
    <row r="5980" spans="6:16">
      <c r="F5980" s="13"/>
      <c r="G5980" s="50"/>
      <c r="I5980" s="17"/>
      <c r="K5980" s="50"/>
      <c r="P5980" s="17"/>
    </row>
    <row r="5981" spans="6:16">
      <c r="F5981" s="13"/>
      <c r="G5981" s="50"/>
      <c r="I5981" s="17"/>
      <c r="K5981" s="50"/>
      <c r="P5981" s="17"/>
    </row>
    <row r="5982" spans="6:16">
      <c r="F5982" s="13"/>
      <c r="G5982" s="50"/>
      <c r="I5982" s="17"/>
      <c r="K5982" s="50"/>
      <c r="P5982" s="17"/>
    </row>
    <row r="5983" spans="6:16">
      <c r="F5983" s="13"/>
      <c r="G5983" s="50"/>
      <c r="I5983" s="17"/>
      <c r="K5983" s="50"/>
      <c r="P5983" s="17"/>
    </row>
    <row r="5984" spans="6:16">
      <c r="F5984" s="13"/>
      <c r="G5984" s="50"/>
      <c r="I5984" s="17"/>
      <c r="K5984" s="50"/>
      <c r="P5984" s="17"/>
    </row>
    <row r="5985" spans="6:16">
      <c r="F5985" s="13"/>
      <c r="G5985" s="50"/>
      <c r="I5985" s="17"/>
      <c r="K5985" s="50"/>
      <c r="P5985" s="17"/>
    </row>
    <row r="5986" spans="6:16">
      <c r="F5986" s="13"/>
      <c r="G5986" s="50"/>
      <c r="I5986" s="17"/>
      <c r="K5986" s="50"/>
      <c r="P5986" s="17"/>
    </row>
    <row r="5987" spans="6:16">
      <c r="F5987" s="13"/>
      <c r="G5987" s="50"/>
      <c r="I5987" s="17"/>
      <c r="K5987" s="50"/>
      <c r="P5987" s="17"/>
    </row>
    <row r="5988" spans="6:16">
      <c r="F5988" s="13"/>
      <c r="G5988" s="50"/>
      <c r="I5988" s="17"/>
      <c r="K5988" s="50"/>
      <c r="P5988" s="17"/>
    </row>
    <row r="5989" spans="6:16">
      <c r="F5989" s="13"/>
      <c r="G5989" s="50"/>
      <c r="I5989" s="17"/>
      <c r="K5989" s="50"/>
      <c r="P5989" s="17"/>
    </row>
    <row r="5990" spans="6:16">
      <c r="F5990" s="13"/>
      <c r="G5990" s="50"/>
      <c r="I5990" s="17"/>
      <c r="K5990" s="50"/>
      <c r="P5990" s="17"/>
    </row>
    <row r="5991" spans="6:16">
      <c r="F5991" s="13"/>
      <c r="G5991" s="50"/>
      <c r="I5991" s="17"/>
      <c r="K5991" s="50"/>
      <c r="P5991" s="17"/>
    </row>
    <row r="5992" spans="6:16">
      <c r="F5992" s="13"/>
      <c r="G5992" s="50"/>
      <c r="I5992" s="17"/>
      <c r="K5992" s="50"/>
      <c r="P5992" s="17"/>
    </row>
    <row r="5993" spans="6:16">
      <c r="F5993" s="13"/>
      <c r="G5993" s="50"/>
      <c r="I5993" s="17"/>
      <c r="K5993" s="50"/>
      <c r="P5993" s="17"/>
    </row>
    <row r="5994" spans="6:16">
      <c r="F5994" s="13"/>
      <c r="G5994" s="50"/>
      <c r="I5994" s="17"/>
      <c r="K5994" s="50"/>
      <c r="P5994" s="17"/>
    </row>
    <row r="5995" spans="6:16">
      <c r="F5995" s="13"/>
      <c r="G5995" s="50"/>
      <c r="I5995" s="17"/>
      <c r="K5995" s="50"/>
      <c r="P5995" s="17"/>
    </row>
    <row r="5996" spans="6:16">
      <c r="F5996" s="13"/>
      <c r="G5996" s="50"/>
      <c r="I5996" s="17"/>
      <c r="K5996" s="50"/>
      <c r="P5996" s="17"/>
    </row>
    <row r="5997" spans="6:16">
      <c r="F5997" s="13"/>
      <c r="G5997" s="50"/>
      <c r="I5997" s="17"/>
      <c r="K5997" s="50"/>
      <c r="P5997" s="17"/>
    </row>
    <row r="5998" spans="6:16">
      <c r="F5998" s="13"/>
      <c r="G5998" s="50"/>
      <c r="I5998" s="17"/>
      <c r="K5998" s="50"/>
      <c r="P5998" s="17"/>
    </row>
    <row r="5999" spans="6:16">
      <c r="F5999" s="13"/>
      <c r="G5999" s="50"/>
      <c r="I5999" s="17"/>
      <c r="K5999" s="50"/>
      <c r="P5999" s="17"/>
    </row>
    <row r="6000" spans="6:16">
      <c r="F6000" s="13"/>
      <c r="G6000" s="50"/>
      <c r="I6000" s="17"/>
      <c r="K6000" s="50"/>
      <c r="P6000" s="17"/>
    </row>
    <row r="6001" spans="6:16">
      <c r="F6001" s="13"/>
      <c r="G6001" s="50"/>
      <c r="I6001" s="17"/>
      <c r="K6001" s="50"/>
      <c r="P6001" s="17"/>
    </row>
    <row r="6002" spans="6:16">
      <c r="F6002" s="13"/>
      <c r="G6002" s="50"/>
      <c r="I6002" s="17"/>
      <c r="K6002" s="50"/>
      <c r="P6002" s="17"/>
    </row>
    <row r="6003" spans="6:16">
      <c r="F6003" s="13"/>
      <c r="G6003" s="50"/>
      <c r="I6003" s="17"/>
      <c r="K6003" s="50"/>
      <c r="P6003" s="17"/>
    </row>
    <row r="6004" spans="6:16">
      <c r="F6004" s="13"/>
      <c r="G6004" s="50"/>
      <c r="I6004" s="17"/>
      <c r="K6004" s="50"/>
      <c r="P6004" s="17"/>
    </row>
    <row r="6005" spans="6:16">
      <c r="F6005" s="13"/>
      <c r="G6005" s="50"/>
      <c r="I6005" s="17"/>
      <c r="K6005" s="50"/>
      <c r="P6005" s="17"/>
    </row>
    <row r="6006" spans="6:16">
      <c r="F6006" s="13"/>
      <c r="G6006" s="50"/>
      <c r="I6006" s="17"/>
      <c r="K6006" s="50"/>
      <c r="P6006" s="17"/>
    </row>
    <row r="6007" spans="6:16">
      <c r="F6007" s="13"/>
      <c r="G6007" s="50"/>
      <c r="I6007" s="17"/>
      <c r="K6007" s="50"/>
      <c r="P6007" s="17"/>
    </row>
    <row r="6008" spans="6:16">
      <c r="F6008" s="13"/>
      <c r="G6008" s="50"/>
      <c r="I6008" s="17"/>
      <c r="K6008" s="50"/>
      <c r="P6008" s="17"/>
    </row>
    <row r="6009" spans="6:16">
      <c r="F6009" s="13"/>
      <c r="G6009" s="50"/>
      <c r="I6009" s="17"/>
      <c r="K6009" s="50"/>
      <c r="P6009" s="17"/>
    </row>
    <row r="6010" spans="6:16">
      <c r="F6010" s="13"/>
      <c r="G6010" s="50"/>
      <c r="I6010" s="17"/>
      <c r="K6010" s="50"/>
      <c r="P6010" s="17"/>
    </row>
    <row r="6011" spans="6:16">
      <c r="F6011" s="13"/>
      <c r="G6011" s="50"/>
      <c r="I6011" s="17"/>
      <c r="K6011" s="50"/>
      <c r="P6011" s="17"/>
    </row>
    <row r="6012" spans="6:16">
      <c r="F6012" s="13"/>
      <c r="G6012" s="50"/>
      <c r="I6012" s="17"/>
      <c r="K6012" s="50"/>
      <c r="P6012" s="17"/>
    </row>
    <row r="6013" spans="6:16">
      <c r="F6013" s="13"/>
      <c r="G6013" s="50"/>
      <c r="I6013" s="17"/>
      <c r="K6013" s="50"/>
      <c r="P6013" s="17"/>
    </row>
    <row r="6014" spans="6:16">
      <c r="F6014" s="13"/>
      <c r="G6014" s="50"/>
      <c r="I6014" s="17"/>
      <c r="K6014" s="50"/>
      <c r="P6014" s="17"/>
    </row>
    <row r="6015" spans="6:16">
      <c r="F6015" s="13"/>
      <c r="G6015" s="50"/>
      <c r="I6015" s="17"/>
      <c r="K6015" s="50"/>
      <c r="P6015" s="17"/>
    </row>
    <row r="6016" spans="6:16">
      <c r="F6016" s="13"/>
      <c r="G6016" s="50"/>
      <c r="I6016" s="17"/>
      <c r="K6016" s="50"/>
      <c r="P6016" s="17"/>
    </row>
    <row r="6017" spans="6:16">
      <c r="F6017" s="13"/>
      <c r="G6017" s="50"/>
      <c r="I6017" s="17"/>
      <c r="K6017" s="50"/>
      <c r="P6017" s="17"/>
    </row>
    <row r="6018" spans="6:16">
      <c r="F6018" s="13"/>
      <c r="G6018" s="50"/>
      <c r="I6018" s="17"/>
      <c r="K6018" s="50"/>
      <c r="P6018" s="17"/>
    </row>
    <row r="6019" spans="6:16">
      <c r="F6019" s="13"/>
      <c r="G6019" s="50"/>
      <c r="I6019" s="17"/>
      <c r="K6019" s="50"/>
      <c r="P6019" s="17"/>
    </row>
    <row r="6020" spans="6:16">
      <c r="F6020" s="13"/>
      <c r="G6020" s="50"/>
      <c r="I6020" s="17"/>
      <c r="K6020" s="50"/>
      <c r="P6020" s="17"/>
    </row>
    <row r="6021" spans="6:16">
      <c r="F6021" s="13"/>
      <c r="G6021" s="50"/>
      <c r="I6021" s="17"/>
      <c r="K6021" s="50"/>
      <c r="P6021" s="17"/>
    </row>
    <row r="6022" spans="6:16">
      <c r="F6022" s="13"/>
      <c r="G6022" s="50"/>
      <c r="I6022" s="17"/>
      <c r="K6022" s="50"/>
      <c r="P6022" s="17"/>
    </row>
    <row r="6023" spans="6:16">
      <c r="F6023" s="13"/>
      <c r="G6023" s="50"/>
      <c r="I6023" s="17"/>
      <c r="K6023" s="50"/>
      <c r="P6023" s="17"/>
    </row>
    <row r="6024" spans="6:16">
      <c r="F6024" s="13"/>
      <c r="G6024" s="50"/>
      <c r="I6024" s="17"/>
      <c r="K6024" s="50"/>
      <c r="P6024" s="17"/>
    </row>
    <row r="6025" spans="6:16">
      <c r="F6025" s="13"/>
      <c r="G6025" s="50"/>
      <c r="I6025" s="17"/>
      <c r="K6025" s="50"/>
      <c r="P6025" s="17"/>
    </row>
    <row r="6026" spans="6:16">
      <c r="F6026" s="13"/>
      <c r="G6026" s="50"/>
      <c r="I6026" s="17"/>
      <c r="K6026" s="50"/>
      <c r="P6026" s="17"/>
    </row>
    <row r="6027" spans="6:16">
      <c r="F6027" s="13"/>
      <c r="G6027" s="50"/>
      <c r="I6027" s="17"/>
      <c r="K6027" s="50"/>
      <c r="P6027" s="17"/>
    </row>
    <row r="6028" spans="6:16">
      <c r="F6028" s="13"/>
      <c r="G6028" s="50"/>
      <c r="I6028" s="17"/>
      <c r="K6028" s="50"/>
      <c r="P6028" s="17"/>
    </row>
    <row r="6029" spans="6:16">
      <c r="F6029" s="13"/>
      <c r="G6029" s="50"/>
      <c r="I6029" s="17"/>
      <c r="K6029" s="50"/>
      <c r="P6029" s="17"/>
    </row>
    <row r="6030" spans="6:16">
      <c r="F6030" s="13"/>
      <c r="G6030" s="50"/>
      <c r="I6030" s="17"/>
      <c r="K6030" s="50"/>
      <c r="P6030" s="17"/>
    </row>
    <row r="6031" spans="6:16">
      <c r="F6031" s="13"/>
      <c r="G6031" s="50"/>
      <c r="I6031" s="17"/>
      <c r="K6031" s="50"/>
      <c r="P6031" s="17"/>
    </row>
    <row r="6032" spans="6:16">
      <c r="F6032" s="13"/>
      <c r="G6032" s="50"/>
      <c r="I6032" s="17"/>
      <c r="K6032" s="50"/>
      <c r="P6032" s="17"/>
    </row>
    <row r="6033" spans="6:16">
      <c r="F6033" s="13"/>
      <c r="G6033" s="50"/>
      <c r="I6033" s="17"/>
      <c r="K6033" s="50"/>
      <c r="P6033" s="17"/>
    </row>
    <row r="6034" spans="6:16">
      <c r="F6034" s="13"/>
      <c r="G6034" s="50"/>
      <c r="I6034" s="17"/>
      <c r="K6034" s="50"/>
      <c r="P6034" s="17"/>
    </row>
    <row r="6035" spans="6:16">
      <c r="F6035" s="13"/>
      <c r="G6035" s="50"/>
      <c r="I6035" s="17"/>
      <c r="K6035" s="50"/>
      <c r="P6035" s="17"/>
    </row>
    <row r="6036" spans="6:16">
      <c r="F6036" s="13"/>
      <c r="G6036" s="50"/>
      <c r="I6036" s="17"/>
      <c r="K6036" s="50"/>
      <c r="P6036" s="17"/>
    </row>
    <row r="6037" spans="6:16">
      <c r="F6037" s="13"/>
      <c r="G6037" s="50"/>
      <c r="I6037" s="17"/>
      <c r="K6037" s="50"/>
      <c r="P6037" s="17"/>
    </row>
    <row r="6038" spans="6:16">
      <c r="F6038" s="13"/>
      <c r="G6038" s="50"/>
      <c r="I6038" s="17"/>
      <c r="K6038" s="50"/>
      <c r="P6038" s="17"/>
    </row>
    <row r="6039" spans="6:16">
      <c r="F6039" s="13"/>
      <c r="G6039" s="50"/>
      <c r="I6039" s="17"/>
      <c r="K6039" s="50"/>
      <c r="P6039" s="17"/>
    </row>
    <row r="6040" spans="6:16">
      <c r="F6040" s="13"/>
      <c r="G6040" s="50"/>
      <c r="I6040" s="17"/>
      <c r="K6040" s="50"/>
      <c r="P6040" s="17"/>
    </row>
    <row r="6041" spans="6:16">
      <c r="F6041" s="13"/>
      <c r="G6041" s="50"/>
      <c r="I6041" s="17"/>
      <c r="K6041" s="50"/>
      <c r="P6041" s="17"/>
    </row>
    <row r="6042" spans="6:16">
      <c r="F6042" s="13"/>
      <c r="G6042" s="50"/>
      <c r="I6042" s="17"/>
      <c r="K6042" s="50"/>
      <c r="P6042" s="17"/>
    </row>
    <row r="6043" spans="6:16">
      <c r="F6043" s="13"/>
      <c r="G6043" s="50"/>
      <c r="I6043" s="17"/>
      <c r="K6043" s="50"/>
      <c r="P6043" s="17"/>
    </row>
    <row r="6044" spans="6:16">
      <c r="F6044" s="13"/>
      <c r="G6044" s="50"/>
      <c r="I6044" s="17"/>
      <c r="K6044" s="50"/>
      <c r="P6044" s="17"/>
    </row>
    <row r="6045" spans="6:16">
      <c r="F6045" s="13"/>
      <c r="G6045" s="50"/>
      <c r="I6045" s="17"/>
      <c r="K6045" s="50"/>
      <c r="P6045" s="17"/>
    </row>
    <row r="6046" spans="6:16">
      <c r="F6046" s="13"/>
      <c r="G6046" s="50"/>
      <c r="I6046" s="17"/>
      <c r="K6046" s="50"/>
      <c r="P6046" s="17"/>
    </row>
    <row r="6047" spans="6:16">
      <c r="F6047" s="13"/>
      <c r="G6047" s="50"/>
      <c r="I6047" s="17"/>
      <c r="K6047" s="50"/>
      <c r="P6047" s="17"/>
    </row>
    <row r="6048" spans="6:16">
      <c r="F6048" s="13"/>
      <c r="G6048" s="50"/>
      <c r="I6048" s="17"/>
      <c r="K6048" s="50"/>
      <c r="P6048" s="17"/>
    </row>
    <row r="6049" spans="6:16">
      <c r="F6049" s="13"/>
      <c r="G6049" s="50"/>
      <c r="I6049" s="17"/>
      <c r="K6049" s="50"/>
      <c r="P6049" s="17"/>
    </row>
    <row r="6050" spans="6:16">
      <c r="F6050" s="13"/>
      <c r="G6050" s="50"/>
      <c r="I6050" s="17"/>
      <c r="K6050" s="50"/>
      <c r="P6050" s="17"/>
    </row>
    <row r="6051" spans="6:16">
      <c r="F6051" s="13"/>
      <c r="G6051" s="50"/>
      <c r="I6051" s="17"/>
      <c r="K6051" s="50"/>
      <c r="P6051" s="17"/>
    </row>
    <row r="6052" spans="6:16">
      <c r="F6052" s="13"/>
      <c r="G6052" s="50"/>
      <c r="I6052" s="17"/>
      <c r="K6052" s="50"/>
      <c r="P6052" s="17"/>
    </row>
    <row r="6053" spans="6:16">
      <c r="F6053" s="13"/>
      <c r="G6053" s="50"/>
      <c r="I6053" s="17"/>
      <c r="K6053" s="50"/>
      <c r="P6053" s="17"/>
    </row>
    <row r="6054" spans="6:16">
      <c r="F6054" s="13"/>
      <c r="G6054" s="50"/>
      <c r="I6054" s="17"/>
      <c r="K6054" s="50"/>
      <c r="P6054" s="17"/>
    </row>
    <row r="6055" spans="6:16">
      <c r="F6055" s="13"/>
      <c r="G6055" s="50"/>
      <c r="I6055" s="17"/>
      <c r="K6055" s="50"/>
      <c r="P6055" s="17"/>
    </row>
    <row r="6056" spans="6:16">
      <c r="F6056" s="13"/>
      <c r="G6056" s="50"/>
      <c r="I6056" s="17"/>
      <c r="K6056" s="50"/>
      <c r="P6056" s="17"/>
    </row>
    <row r="6057" spans="6:16">
      <c r="F6057" s="13"/>
      <c r="G6057" s="50"/>
      <c r="I6057" s="17"/>
      <c r="K6057" s="50"/>
      <c r="P6057" s="17"/>
    </row>
    <row r="6058" spans="6:16">
      <c r="F6058" s="13"/>
      <c r="G6058" s="50"/>
      <c r="I6058" s="17"/>
      <c r="K6058" s="50"/>
      <c r="P6058" s="17"/>
    </row>
    <row r="6059" spans="6:16">
      <c r="F6059" s="13"/>
      <c r="G6059" s="50"/>
      <c r="I6059" s="17"/>
      <c r="K6059" s="50"/>
      <c r="P6059" s="17"/>
    </row>
    <row r="6060" spans="6:16">
      <c r="F6060" s="13"/>
      <c r="G6060" s="50"/>
      <c r="I6060" s="17"/>
      <c r="K6060" s="50"/>
      <c r="P6060" s="17"/>
    </row>
    <row r="6061" spans="6:16">
      <c r="F6061" s="13"/>
      <c r="G6061" s="50"/>
      <c r="I6061" s="17"/>
      <c r="K6061" s="50"/>
      <c r="P6061" s="17"/>
    </row>
    <row r="6062" spans="6:16">
      <c r="F6062" s="13"/>
      <c r="G6062" s="50"/>
      <c r="I6062" s="17"/>
      <c r="K6062" s="50"/>
      <c r="P6062" s="17"/>
    </row>
    <row r="6063" spans="6:16">
      <c r="F6063" s="13"/>
      <c r="G6063" s="50"/>
      <c r="I6063" s="17"/>
      <c r="K6063" s="50"/>
      <c r="P6063" s="17"/>
    </row>
    <row r="6064" spans="6:16">
      <c r="F6064" s="13"/>
      <c r="G6064" s="50"/>
      <c r="I6064" s="17"/>
      <c r="K6064" s="50"/>
      <c r="P6064" s="17"/>
    </row>
    <row r="6065" spans="6:16">
      <c r="F6065" s="13"/>
      <c r="G6065" s="50"/>
      <c r="I6065" s="17"/>
      <c r="K6065" s="50"/>
      <c r="P6065" s="17"/>
    </row>
    <row r="6066" spans="6:16">
      <c r="F6066" s="13"/>
      <c r="G6066" s="50"/>
      <c r="I6066" s="17"/>
      <c r="K6066" s="50"/>
      <c r="P6066" s="17"/>
    </row>
    <row r="6067" spans="6:16">
      <c r="F6067" s="13"/>
      <c r="G6067" s="50"/>
      <c r="I6067" s="17"/>
      <c r="K6067" s="50"/>
      <c r="P6067" s="17"/>
    </row>
    <row r="6068" spans="6:16">
      <c r="F6068" s="13"/>
      <c r="G6068" s="50"/>
      <c r="I6068" s="17"/>
      <c r="K6068" s="50"/>
      <c r="P6068" s="17"/>
    </row>
    <row r="6069" spans="6:16">
      <c r="F6069" s="13"/>
      <c r="G6069" s="50"/>
      <c r="I6069" s="17"/>
      <c r="K6069" s="50"/>
      <c r="P6069" s="17"/>
    </row>
    <row r="6070" spans="6:16">
      <c r="F6070" s="13"/>
      <c r="G6070" s="50"/>
      <c r="I6070" s="17"/>
      <c r="K6070" s="50"/>
      <c r="P6070" s="17"/>
    </row>
    <row r="6071" spans="6:16">
      <c r="F6071" s="13"/>
      <c r="G6071" s="50"/>
      <c r="I6071" s="17"/>
      <c r="K6071" s="50"/>
      <c r="P6071" s="17"/>
    </row>
    <row r="6072" spans="6:16">
      <c r="F6072" s="13"/>
      <c r="G6072" s="50"/>
      <c r="I6072" s="17"/>
      <c r="K6072" s="50"/>
      <c r="P6072" s="17"/>
    </row>
    <row r="6073" spans="6:16">
      <c r="F6073" s="13"/>
      <c r="G6073" s="50"/>
      <c r="I6073" s="17"/>
      <c r="K6073" s="50"/>
      <c r="P6073" s="17"/>
    </row>
    <row r="6074" spans="6:16">
      <c r="F6074" s="13"/>
      <c r="G6074" s="50"/>
      <c r="I6074" s="17"/>
      <c r="K6074" s="50"/>
      <c r="P6074" s="17"/>
    </row>
    <row r="6075" spans="6:16">
      <c r="F6075" s="13"/>
      <c r="G6075" s="50"/>
      <c r="I6075" s="17"/>
      <c r="K6075" s="50"/>
      <c r="P6075" s="17"/>
    </row>
    <row r="6076" spans="6:16">
      <c r="F6076" s="13"/>
      <c r="G6076" s="50"/>
      <c r="I6076" s="17"/>
      <c r="K6076" s="50"/>
      <c r="P6076" s="17"/>
    </row>
    <row r="6077" spans="6:16">
      <c r="F6077" s="13"/>
      <c r="G6077" s="50"/>
      <c r="I6077" s="17"/>
      <c r="K6077" s="50"/>
      <c r="P6077" s="17"/>
    </row>
    <row r="6078" spans="6:16">
      <c r="F6078" s="13"/>
      <c r="G6078" s="50"/>
      <c r="I6078" s="17"/>
      <c r="K6078" s="50"/>
      <c r="P6078" s="17"/>
    </row>
    <row r="6079" spans="6:16">
      <c r="F6079" s="13"/>
      <c r="G6079" s="50"/>
      <c r="I6079" s="17"/>
      <c r="K6079" s="50"/>
      <c r="P6079" s="17"/>
    </row>
    <row r="6080" spans="6:16">
      <c r="F6080" s="13"/>
      <c r="G6080" s="50"/>
      <c r="I6080" s="17"/>
      <c r="K6080" s="50"/>
      <c r="P6080" s="17"/>
    </row>
    <row r="6081" spans="6:16">
      <c r="F6081" s="13"/>
      <c r="G6081" s="50"/>
      <c r="I6081" s="17"/>
      <c r="K6081" s="50"/>
      <c r="P6081" s="17"/>
    </row>
    <row r="6082" spans="6:16">
      <c r="F6082" s="13"/>
      <c r="G6082" s="50"/>
      <c r="I6082" s="17"/>
      <c r="K6082" s="50"/>
      <c r="P6082" s="17"/>
    </row>
    <row r="6083" spans="6:16">
      <c r="F6083" s="13"/>
      <c r="G6083" s="50"/>
      <c r="I6083" s="17"/>
      <c r="K6083" s="50"/>
      <c r="P6083" s="17"/>
    </row>
    <row r="6084" spans="6:16">
      <c r="F6084" s="13"/>
      <c r="G6084" s="50"/>
      <c r="I6084" s="17"/>
      <c r="K6084" s="50"/>
      <c r="P6084" s="17"/>
    </row>
    <row r="6085" spans="6:16">
      <c r="F6085" s="13"/>
      <c r="G6085" s="50"/>
      <c r="I6085" s="17"/>
      <c r="K6085" s="50"/>
      <c r="P6085" s="17"/>
    </row>
    <row r="6086" spans="6:16">
      <c r="F6086" s="13"/>
      <c r="G6086" s="50"/>
      <c r="I6086" s="17"/>
      <c r="K6086" s="50"/>
      <c r="P6086" s="17"/>
    </row>
    <row r="6087" spans="6:16">
      <c r="F6087" s="13"/>
      <c r="G6087" s="50"/>
      <c r="I6087" s="17"/>
      <c r="K6087" s="50"/>
      <c r="P6087" s="17"/>
    </row>
    <row r="6088" spans="6:16">
      <c r="F6088" s="13"/>
      <c r="G6088" s="50"/>
      <c r="I6088" s="17"/>
      <c r="K6088" s="50"/>
      <c r="P6088" s="17"/>
    </row>
    <row r="6089" spans="6:16">
      <c r="F6089" s="13"/>
      <c r="G6089" s="50"/>
      <c r="I6089" s="17"/>
      <c r="K6089" s="50"/>
      <c r="P6089" s="17"/>
    </row>
    <row r="6090" spans="6:16">
      <c r="F6090" s="13"/>
      <c r="G6090" s="50"/>
      <c r="I6090" s="17"/>
      <c r="K6090" s="50"/>
      <c r="P6090" s="17"/>
    </row>
    <row r="6091" spans="6:16">
      <c r="F6091" s="13"/>
      <c r="G6091" s="50"/>
      <c r="I6091" s="17"/>
      <c r="K6091" s="50"/>
      <c r="P6091" s="17"/>
    </row>
    <row r="6092" spans="6:16">
      <c r="F6092" s="13"/>
      <c r="G6092" s="50"/>
      <c r="I6092" s="17"/>
      <c r="K6092" s="50"/>
      <c r="P6092" s="17"/>
    </row>
    <row r="6093" spans="6:16">
      <c r="F6093" s="13"/>
      <c r="G6093" s="50"/>
      <c r="I6093" s="17"/>
      <c r="K6093" s="50"/>
      <c r="P6093" s="17"/>
    </row>
    <row r="6094" spans="6:16">
      <c r="F6094" s="13"/>
      <c r="G6094" s="50"/>
      <c r="I6094" s="17"/>
      <c r="K6094" s="50"/>
      <c r="P6094" s="17"/>
    </row>
    <row r="6095" spans="6:16">
      <c r="F6095" s="13"/>
      <c r="G6095" s="50"/>
      <c r="I6095" s="17"/>
      <c r="K6095" s="50"/>
      <c r="P6095" s="17"/>
    </row>
    <row r="6096" spans="6:16">
      <c r="F6096" s="13"/>
      <c r="G6096" s="50"/>
      <c r="I6096" s="17"/>
      <c r="K6096" s="50"/>
      <c r="P6096" s="17"/>
    </row>
    <row r="6097" spans="6:16">
      <c r="F6097" s="13"/>
      <c r="G6097" s="50"/>
      <c r="I6097" s="17"/>
      <c r="K6097" s="50"/>
      <c r="P6097" s="17"/>
    </row>
    <row r="6098" spans="6:16">
      <c r="F6098" s="13"/>
      <c r="G6098" s="50"/>
      <c r="I6098" s="17"/>
      <c r="K6098" s="50"/>
      <c r="P6098" s="17"/>
    </row>
    <row r="6099" spans="6:16">
      <c r="F6099" s="13"/>
      <c r="G6099" s="50"/>
      <c r="I6099" s="17"/>
      <c r="K6099" s="50"/>
      <c r="P6099" s="17"/>
    </row>
    <row r="6100" spans="6:16">
      <c r="F6100" s="13"/>
      <c r="G6100" s="50"/>
      <c r="I6100" s="17"/>
      <c r="K6100" s="50"/>
      <c r="P6100" s="17"/>
    </row>
    <row r="6101" spans="6:16">
      <c r="F6101" s="13"/>
      <c r="G6101" s="50"/>
      <c r="I6101" s="17"/>
      <c r="K6101" s="50"/>
      <c r="P6101" s="17"/>
    </row>
    <row r="6102" spans="6:16">
      <c r="F6102" s="13"/>
      <c r="G6102" s="50"/>
      <c r="I6102" s="17"/>
      <c r="K6102" s="50"/>
      <c r="P6102" s="17"/>
    </row>
    <row r="6103" spans="6:16">
      <c r="F6103" s="13"/>
      <c r="G6103" s="50"/>
      <c r="I6103" s="17"/>
      <c r="K6103" s="50"/>
      <c r="P6103" s="17"/>
    </row>
    <row r="6104" spans="6:16">
      <c r="F6104" s="13"/>
      <c r="G6104" s="50"/>
      <c r="I6104" s="17"/>
      <c r="K6104" s="50"/>
      <c r="P6104" s="17"/>
    </row>
    <row r="6105" spans="6:16">
      <c r="F6105" s="13"/>
      <c r="G6105" s="50"/>
      <c r="I6105" s="17"/>
      <c r="K6105" s="50"/>
      <c r="P6105" s="17"/>
    </row>
    <row r="6106" spans="6:16">
      <c r="F6106" s="13"/>
      <c r="G6106" s="50"/>
      <c r="I6106" s="17"/>
      <c r="K6106" s="50"/>
      <c r="P6106" s="17"/>
    </row>
    <row r="6107" spans="6:16">
      <c r="F6107" s="13"/>
      <c r="G6107" s="50"/>
      <c r="I6107" s="17"/>
      <c r="K6107" s="50"/>
      <c r="P6107" s="17"/>
    </row>
    <row r="6108" spans="6:16">
      <c r="F6108" s="13"/>
      <c r="G6108" s="50"/>
      <c r="I6108" s="17"/>
      <c r="K6108" s="50"/>
      <c r="P6108" s="17"/>
    </row>
    <row r="6109" spans="6:16">
      <c r="F6109" s="13"/>
      <c r="G6109" s="50"/>
      <c r="I6109" s="17"/>
      <c r="K6109" s="50"/>
      <c r="P6109" s="17"/>
    </row>
    <row r="6110" spans="6:16">
      <c r="F6110" s="13"/>
      <c r="G6110" s="50"/>
      <c r="I6110" s="17"/>
      <c r="K6110" s="50"/>
      <c r="P6110" s="17"/>
    </row>
    <row r="6111" spans="6:16">
      <c r="F6111" s="13"/>
      <c r="G6111" s="50"/>
      <c r="I6111" s="17"/>
      <c r="K6111" s="50"/>
      <c r="P6111" s="17"/>
    </row>
    <row r="6112" spans="6:16">
      <c r="F6112" s="13"/>
      <c r="G6112" s="50"/>
      <c r="I6112" s="17"/>
      <c r="K6112" s="50"/>
      <c r="P6112" s="17"/>
    </row>
    <row r="6113" spans="6:16">
      <c r="F6113" s="13"/>
      <c r="G6113" s="50"/>
      <c r="I6113" s="17"/>
      <c r="K6113" s="50"/>
      <c r="P6113" s="17"/>
    </row>
    <row r="6114" spans="6:16">
      <c r="F6114" s="13"/>
      <c r="G6114" s="50"/>
      <c r="I6114" s="17"/>
      <c r="K6114" s="50"/>
      <c r="P6114" s="17"/>
    </row>
    <row r="6115" spans="6:16">
      <c r="F6115" s="13"/>
      <c r="G6115" s="50"/>
      <c r="I6115" s="17"/>
      <c r="K6115" s="50"/>
      <c r="P6115" s="17"/>
    </row>
    <row r="6116" spans="6:16">
      <c r="F6116" s="13"/>
      <c r="G6116" s="50"/>
      <c r="I6116" s="17"/>
      <c r="K6116" s="50"/>
      <c r="P6116" s="17"/>
    </row>
    <row r="6117" spans="6:16">
      <c r="F6117" s="13"/>
      <c r="G6117" s="50"/>
      <c r="I6117" s="17"/>
      <c r="K6117" s="50"/>
      <c r="P6117" s="17"/>
    </row>
    <row r="6118" spans="6:16">
      <c r="F6118" s="13"/>
      <c r="G6118" s="50"/>
      <c r="I6118" s="17"/>
      <c r="K6118" s="50"/>
      <c r="P6118" s="17"/>
    </row>
    <row r="6119" spans="6:16">
      <c r="F6119" s="13"/>
      <c r="G6119" s="50"/>
      <c r="I6119" s="17"/>
      <c r="K6119" s="50"/>
      <c r="P6119" s="17"/>
    </row>
    <row r="6120" spans="6:16">
      <c r="F6120" s="13"/>
      <c r="G6120" s="50"/>
      <c r="I6120" s="17"/>
      <c r="K6120" s="50"/>
      <c r="P6120" s="17"/>
    </row>
    <row r="6121" spans="6:16">
      <c r="F6121" s="13"/>
      <c r="G6121" s="50"/>
      <c r="I6121" s="17"/>
      <c r="K6121" s="50"/>
      <c r="P6121" s="17"/>
    </row>
    <row r="6122" spans="6:16">
      <c r="F6122" s="13"/>
      <c r="G6122" s="50"/>
      <c r="I6122" s="17"/>
      <c r="K6122" s="50"/>
      <c r="P6122" s="17"/>
    </row>
    <row r="6123" spans="6:16">
      <c r="F6123" s="13"/>
      <c r="G6123" s="50"/>
      <c r="I6123" s="17"/>
      <c r="K6123" s="50"/>
      <c r="P6123" s="17"/>
    </row>
    <row r="6124" spans="6:16">
      <c r="F6124" s="13"/>
      <c r="G6124" s="50"/>
      <c r="I6124" s="17"/>
      <c r="K6124" s="50"/>
      <c r="P6124" s="17"/>
    </row>
    <row r="6125" spans="6:16">
      <c r="F6125" s="13"/>
      <c r="G6125" s="50"/>
      <c r="I6125" s="17"/>
      <c r="K6125" s="50"/>
      <c r="P6125" s="17"/>
    </row>
    <row r="6126" spans="6:16">
      <c r="F6126" s="13"/>
      <c r="G6126" s="50"/>
      <c r="I6126" s="17"/>
      <c r="K6126" s="50"/>
      <c r="P6126" s="17"/>
    </row>
    <row r="6127" spans="6:16">
      <c r="F6127" s="13"/>
      <c r="G6127" s="50"/>
      <c r="I6127" s="17"/>
      <c r="K6127" s="50"/>
      <c r="P6127" s="17"/>
    </row>
    <row r="6128" spans="6:16">
      <c r="F6128" s="13"/>
      <c r="G6128" s="50"/>
      <c r="I6128" s="17"/>
      <c r="K6128" s="50"/>
      <c r="P6128" s="17"/>
    </row>
    <row r="6129" spans="6:16">
      <c r="F6129" s="13"/>
      <c r="G6129" s="50"/>
      <c r="I6129" s="17"/>
      <c r="K6129" s="50"/>
      <c r="P6129" s="17"/>
    </row>
    <row r="6130" spans="6:16">
      <c r="F6130" s="13"/>
      <c r="G6130" s="50"/>
      <c r="I6130" s="17"/>
      <c r="K6130" s="50"/>
      <c r="P6130" s="17"/>
    </row>
    <row r="6131" spans="6:16">
      <c r="F6131" s="13"/>
      <c r="G6131" s="50"/>
      <c r="I6131" s="17"/>
      <c r="K6131" s="50"/>
      <c r="P6131" s="17"/>
    </row>
    <row r="6132" spans="6:16">
      <c r="F6132" s="13"/>
      <c r="G6132" s="50"/>
      <c r="I6132" s="17"/>
      <c r="K6132" s="50"/>
      <c r="P6132" s="17"/>
    </row>
    <row r="6133" spans="6:16">
      <c r="F6133" s="13"/>
      <c r="G6133" s="50"/>
      <c r="I6133" s="17"/>
      <c r="K6133" s="50"/>
      <c r="P6133" s="17"/>
    </row>
    <row r="6134" spans="6:16">
      <c r="F6134" s="13"/>
      <c r="G6134" s="50"/>
      <c r="I6134" s="17"/>
      <c r="K6134" s="50"/>
      <c r="P6134" s="17"/>
    </row>
    <row r="6135" spans="6:16">
      <c r="F6135" s="13"/>
      <c r="G6135" s="50"/>
      <c r="I6135" s="17"/>
      <c r="K6135" s="50"/>
      <c r="P6135" s="17"/>
    </row>
    <row r="6136" spans="6:16">
      <c r="F6136" s="13"/>
      <c r="G6136" s="50"/>
      <c r="I6136" s="17"/>
      <c r="K6136" s="50"/>
      <c r="P6136" s="17"/>
    </row>
    <row r="6137" spans="6:16">
      <c r="F6137" s="13"/>
      <c r="G6137" s="50"/>
      <c r="I6137" s="17"/>
      <c r="K6137" s="50"/>
      <c r="P6137" s="17"/>
    </row>
    <row r="6138" spans="6:16">
      <c r="F6138" s="13"/>
      <c r="G6138" s="50"/>
      <c r="I6138" s="17"/>
      <c r="K6138" s="50"/>
      <c r="P6138" s="17"/>
    </row>
    <row r="6139" spans="6:16">
      <c r="F6139" s="13"/>
      <c r="G6139" s="50"/>
      <c r="I6139" s="17"/>
      <c r="K6139" s="50"/>
      <c r="P6139" s="17"/>
    </row>
    <row r="6140" spans="6:16">
      <c r="F6140" s="13"/>
      <c r="G6140" s="50"/>
      <c r="I6140" s="17"/>
      <c r="K6140" s="50"/>
      <c r="P6140" s="17"/>
    </row>
    <row r="6141" spans="6:16">
      <c r="F6141" s="13"/>
      <c r="G6141" s="50"/>
      <c r="I6141" s="17"/>
      <c r="K6141" s="50"/>
      <c r="P6141" s="17"/>
    </row>
    <row r="6142" spans="6:16">
      <c r="F6142" s="13"/>
      <c r="G6142" s="50"/>
      <c r="I6142" s="17"/>
      <c r="K6142" s="50"/>
      <c r="P6142" s="17"/>
    </row>
    <row r="6143" spans="6:16">
      <c r="F6143" s="13"/>
      <c r="G6143" s="50"/>
      <c r="I6143" s="17"/>
      <c r="K6143" s="50"/>
      <c r="P6143" s="17"/>
    </row>
    <row r="6144" spans="6:16">
      <c r="F6144" s="13"/>
      <c r="G6144" s="50"/>
      <c r="I6144" s="17"/>
      <c r="K6144" s="50"/>
      <c r="P6144" s="17"/>
    </row>
    <row r="6145" spans="6:16">
      <c r="F6145" s="13"/>
      <c r="G6145" s="50"/>
      <c r="I6145" s="17"/>
      <c r="K6145" s="50"/>
      <c r="P6145" s="17"/>
    </row>
    <row r="6146" spans="6:16">
      <c r="F6146" s="13"/>
      <c r="G6146" s="50"/>
      <c r="I6146" s="17"/>
      <c r="K6146" s="50"/>
      <c r="P6146" s="17"/>
    </row>
    <row r="6147" spans="6:16">
      <c r="F6147" s="13"/>
      <c r="G6147" s="50"/>
      <c r="I6147" s="17"/>
      <c r="K6147" s="50"/>
      <c r="P6147" s="17"/>
    </row>
    <row r="6148" spans="6:16">
      <c r="F6148" s="13"/>
      <c r="G6148" s="50"/>
      <c r="I6148" s="17"/>
      <c r="K6148" s="50"/>
      <c r="P6148" s="17"/>
    </row>
    <row r="6149" spans="6:16">
      <c r="F6149" s="13"/>
      <c r="G6149" s="50"/>
      <c r="I6149" s="17"/>
      <c r="K6149" s="50"/>
      <c r="P6149" s="17"/>
    </row>
    <row r="6150" spans="6:16">
      <c r="F6150" s="13"/>
      <c r="G6150" s="50"/>
      <c r="I6150" s="17"/>
      <c r="K6150" s="50"/>
      <c r="P6150" s="17"/>
    </row>
    <row r="6151" spans="6:16">
      <c r="F6151" s="13"/>
      <c r="G6151" s="50"/>
      <c r="I6151" s="17"/>
      <c r="K6151" s="50"/>
      <c r="P6151" s="17"/>
    </row>
    <row r="6152" spans="6:16">
      <c r="F6152" s="13"/>
      <c r="G6152" s="50"/>
      <c r="I6152" s="17"/>
      <c r="K6152" s="50"/>
      <c r="P6152" s="17"/>
    </row>
    <row r="6153" spans="6:16">
      <c r="F6153" s="13"/>
      <c r="G6153" s="50"/>
      <c r="I6153" s="17"/>
      <c r="K6153" s="50"/>
      <c r="P6153" s="17"/>
    </row>
    <row r="6154" spans="6:16">
      <c r="F6154" s="13"/>
      <c r="G6154" s="50"/>
      <c r="I6154" s="17"/>
      <c r="K6154" s="50"/>
      <c r="P6154" s="17"/>
    </row>
    <row r="6155" spans="6:16">
      <c r="F6155" s="13"/>
      <c r="G6155" s="50"/>
      <c r="I6155" s="17"/>
      <c r="K6155" s="50"/>
      <c r="P6155" s="17"/>
    </row>
    <row r="6156" spans="6:16">
      <c r="F6156" s="13"/>
      <c r="G6156" s="50"/>
      <c r="I6156" s="17"/>
      <c r="K6156" s="50"/>
      <c r="P6156" s="17"/>
    </row>
    <row r="6157" spans="6:16">
      <c r="F6157" s="13"/>
      <c r="G6157" s="50"/>
      <c r="I6157" s="17"/>
      <c r="K6157" s="50"/>
      <c r="P6157" s="17"/>
    </row>
    <row r="6158" spans="6:16">
      <c r="F6158" s="13"/>
      <c r="G6158" s="50"/>
      <c r="I6158" s="17"/>
      <c r="K6158" s="50"/>
      <c r="P6158" s="17"/>
    </row>
    <row r="6159" spans="6:16">
      <c r="F6159" s="13"/>
      <c r="G6159" s="50"/>
      <c r="I6159" s="17"/>
      <c r="K6159" s="50"/>
      <c r="P6159" s="17"/>
    </row>
    <row r="6160" spans="6:16">
      <c r="F6160" s="13"/>
      <c r="G6160" s="50"/>
      <c r="I6160" s="17"/>
      <c r="K6160" s="50"/>
      <c r="P6160" s="17"/>
    </row>
    <row r="6161" spans="6:16">
      <c r="F6161" s="13"/>
      <c r="G6161" s="50"/>
      <c r="I6161" s="17"/>
      <c r="K6161" s="50"/>
      <c r="P6161" s="17"/>
    </row>
    <row r="6162" spans="6:16">
      <c r="F6162" s="13"/>
      <c r="G6162" s="50"/>
      <c r="I6162" s="17"/>
      <c r="K6162" s="50"/>
      <c r="P6162" s="17"/>
    </row>
    <row r="6163" spans="6:16">
      <c r="F6163" s="13"/>
      <c r="G6163" s="50"/>
      <c r="I6163" s="17"/>
      <c r="K6163" s="50"/>
      <c r="P6163" s="17"/>
    </row>
    <row r="6164" spans="6:16">
      <c r="F6164" s="13"/>
      <c r="G6164" s="50"/>
      <c r="I6164" s="17"/>
      <c r="K6164" s="50"/>
      <c r="P6164" s="17"/>
    </row>
    <row r="6165" spans="6:16">
      <c r="F6165" s="13"/>
      <c r="G6165" s="50"/>
      <c r="I6165" s="17"/>
      <c r="K6165" s="50"/>
      <c r="P6165" s="17"/>
    </row>
    <row r="6166" spans="6:16">
      <c r="F6166" s="13"/>
      <c r="G6166" s="50"/>
      <c r="I6166" s="17"/>
      <c r="K6166" s="50"/>
      <c r="P6166" s="17"/>
    </row>
    <row r="6167" spans="6:16">
      <c r="F6167" s="13"/>
      <c r="G6167" s="50"/>
      <c r="I6167" s="17"/>
      <c r="K6167" s="50"/>
      <c r="P6167" s="17"/>
    </row>
    <row r="6168" spans="6:16">
      <c r="F6168" s="13"/>
      <c r="G6168" s="50"/>
      <c r="I6168" s="17"/>
      <c r="K6168" s="50"/>
      <c r="P6168" s="17"/>
    </row>
    <row r="6169" spans="6:16">
      <c r="F6169" s="13"/>
      <c r="G6169" s="50"/>
      <c r="I6169" s="17"/>
      <c r="K6169" s="50"/>
      <c r="P6169" s="17"/>
    </row>
    <row r="6170" spans="6:16">
      <c r="F6170" s="13"/>
      <c r="G6170" s="50"/>
      <c r="I6170" s="17"/>
      <c r="K6170" s="50"/>
      <c r="P6170" s="17"/>
    </row>
    <row r="6171" spans="6:16">
      <c r="F6171" s="13"/>
      <c r="G6171" s="50"/>
      <c r="I6171" s="17"/>
      <c r="K6171" s="50"/>
      <c r="P6171" s="17"/>
    </row>
    <row r="6172" spans="6:16">
      <c r="F6172" s="13"/>
      <c r="G6172" s="50"/>
      <c r="I6172" s="17"/>
      <c r="K6172" s="50"/>
      <c r="P6172" s="17"/>
    </row>
    <row r="6173" spans="6:16">
      <c r="F6173" s="13"/>
      <c r="G6173" s="50"/>
      <c r="I6173" s="17"/>
      <c r="K6173" s="50"/>
      <c r="P6173" s="17"/>
    </row>
    <row r="6174" spans="6:16">
      <c r="F6174" s="13"/>
      <c r="G6174" s="50"/>
      <c r="I6174" s="17"/>
      <c r="K6174" s="50"/>
      <c r="P6174" s="17"/>
    </row>
    <row r="6175" spans="6:16">
      <c r="F6175" s="13"/>
      <c r="G6175" s="50"/>
      <c r="I6175" s="17"/>
      <c r="K6175" s="50"/>
      <c r="P6175" s="17"/>
    </row>
    <row r="6176" spans="6:16">
      <c r="F6176" s="13"/>
      <c r="G6176" s="50"/>
      <c r="I6176" s="17"/>
      <c r="K6176" s="50"/>
      <c r="P6176" s="17"/>
    </row>
    <row r="6177" spans="6:16">
      <c r="F6177" s="13"/>
      <c r="G6177" s="50"/>
      <c r="I6177" s="17"/>
      <c r="K6177" s="50"/>
      <c r="P6177" s="17"/>
    </row>
    <row r="6178" spans="6:16">
      <c r="F6178" s="13"/>
      <c r="G6178" s="50"/>
      <c r="I6178" s="17"/>
      <c r="K6178" s="50"/>
      <c r="P6178" s="17"/>
    </row>
    <row r="6179" spans="6:16">
      <c r="F6179" s="13"/>
      <c r="G6179" s="50"/>
      <c r="I6179" s="17"/>
      <c r="K6179" s="50"/>
      <c r="P6179" s="17"/>
    </row>
    <row r="6180" spans="6:16">
      <c r="F6180" s="13"/>
      <c r="G6180" s="50"/>
      <c r="I6180" s="17"/>
      <c r="K6180" s="50"/>
      <c r="P6180" s="17"/>
    </row>
    <row r="6181" spans="6:16">
      <c r="F6181" s="13"/>
      <c r="G6181" s="50"/>
      <c r="I6181" s="17"/>
      <c r="K6181" s="50"/>
      <c r="P6181" s="17"/>
    </row>
    <row r="6182" spans="6:16">
      <c r="F6182" s="13"/>
      <c r="G6182" s="50"/>
      <c r="I6182" s="17"/>
      <c r="K6182" s="50"/>
      <c r="P6182" s="17"/>
    </row>
    <row r="6183" spans="6:16">
      <c r="F6183" s="13"/>
      <c r="G6183" s="50"/>
      <c r="I6183" s="17"/>
      <c r="K6183" s="50"/>
      <c r="P6183" s="17"/>
    </row>
    <row r="6184" spans="6:16">
      <c r="F6184" s="13"/>
      <c r="G6184" s="50"/>
      <c r="I6184" s="17"/>
      <c r="K6184" s="50"/>
      <c r="P6184" s="17"/>
    </row>
    <row r="6185" spans="6:16">
      <c r="F6185" s="13"/>
      <c r="G6185" s="50"/>
      <c r="I6185" s="17"/>
      <c r="K6185" s="50"/>
      <c r="P6185" s="17"/>
    </row>
    <row r="6186" spans="6:16">
      <c r="F6186" s="13"/>
      <c r="G6186" s="50"/>
      <c r="I6186" s="17"/>
      <c r="K6186" s="50"/>
      <c r="P6186" s="17"/>
    </row>
    <row r="6187" spans="6:16">
      <c r="F6187" s="13"/>
      <c r="G6187" s="50"/>
      <c r="I6187" s="17"/>
      <c r="K6187" s="50"/>
      <c r="P6187" s="17"/>
    </row>
    <row r="6188" spans="6:16">
      <c r="F6188" s="13"/>
      <c r="G6188" s="50"/>
      <c r="I6188" s="17"/>
      <c r="K6188" s="50"/>
      <c r="P6188" s="17"/>
    </row>
    <row r="6189" spans="6:16">
      <c r="F6189" s="13"/>
      <c r="G6189" s="50"/>
      <c r="I6189" s="17"/>
      <c r="K6189" s="50"/>
      <c r="P6189" s="17"/>
    </row>
    <row r="6190" spans="6:16">
      <c r="F6190" s="13"/>
      <c r="G6190" s="50"/>
      <c r="I6190" s="17"/>
      <c r="K6190" s="50"/>
      <c r="P6190" s="17"/>
    </row>
    <row r="6191" spans="6:16">
      <c r="F6191" s="13"/>
      <c r="G6191" s="50"/>
      <c r="I6191" s="17"/>
      <c r="K6191" s="50"/>
      <c r="P6191" s="17"/>
    </row>
    <row r="6192" spans="6:16">
      <c r="F6192" s="13"/>
      <c r="G6192" s="50"/>
      <c r="I6192" s="17"/>
      <c r="K6192" s="50"/>
      <c r="P6192" s="17"/>
    </row>
    <row r="6193" spans="6:16">
      <c r="F6193" s="13"/>
      <c r="G6193" s="50"/>
      <c r="I6193" s="17"/>
      <c r="K6193" s="50"/>
      <c r="P6193" s="17"/>
    </row>
    <row r="6194" spans="6:16">
      <c r="F6194" s="13"/>
      <c r="G6194" s="50"/>
      <c r="I6194" s="17"/>
      <c r="K6194" s="50"/>
      <c r="P6194" s="17"/>
    </row>
    <row r="6195" spans="6:16">
      <c r="F6195" s="13"/>
      <c r="G6195" s="50"/>
      <c r="I6195" s="17"/>
      <c r="K6195" s="50"/>
      <c r="P6195" s="17"/>
    </row>
    <row r="6196" spans="6:16">
      <c r="F6196" s="13"/>
      <c r="G6196" s="50"/>
      <c r="I6196" s="17"/>
      <c r="K6196" s="50"/>
      <c r="P6196" s="17"/>
    </row>
    <row r="6197" spans="6:16">
      <c r="F6197" s="13"/>
      <c r="G6197" s="50"/>
      <c r="I6197" s="17"/>
      <c r="K6197" s="50"/>
      <c r="P6197" s="17"/>
    </row>
    <row r="6198" spans="6:16">
      <c r="F6198" s="13"/>
      <c r="G6198" s="50"/>
      <c r="I6198" s="17"/>
      <c r="K6198" s="50"/>
      <c r="P6198" s="17"/>
    </row>
    <row r="6199" spans="6:16">
      <c r="F6199" s="13"/>
      <c r="G6199" s="50"/>
      <c r="I6199" s="17"/>
      <c r="K6199" s="50"/>
      <c r="P6199" s="17"/>
    </row>
    <row r="6200" spans="6:16">
      <c r="F6200" s="13"/>
      <c r="G6200" s="50"/>
      <c r="I6200" s="17"/>
      <c r="K6200" s="50"/>
      <c r="P6200" s="17"/>
    </row>
    <row r="6201" spans="6:16">
      <c r="F6201" s="13"/>
      <c r="G6201" s="50"/>
      <c r="I6201" s="17"/>
      <c r="K6201" s="50"/>
      <c r="P6201" s="17"/>
    </row>
    <row r="6202" spans="6:16">
      <c r="F6202" s="13"/>
      <c r="G6202" s="50"/>
      <c r="I6202" s="17"/>
      <c r="K6202" s="50"/>
      <c r="P6202" s="17"/>
    </row>
    <row r="6203" spans="6:16">
      <c r="F6203" s="13"/>
      <c r="G6203" s="50"/>
      <c r="I6203" s="17"/>
      <c r="K6203" s="50"/>
      <c r="P6203" s="17"/>
    </row>
    <row r="6204" spans="6:16">
      <c r="F6204" s="13"/>
      <c r="G6204" s="50"/>
      <c r="I6204" s="17"/>
      <c r="K6204" s="50"/>
      <c r="P6204" s="17"/>
    </row>
    <row r="6205" spans="6:16">
      <c r="F6205" s="13"/>
      <c r="G6205" s="50"/>
      <c r="I6205" s="17"/>
      <c r="K6205" s="50"/>
      <c r="P6205" s="17"/>
    </row>
    <row r="6206" spans="6:16">
      <c r="F6206" s="13"/>
      <c r="G6206" s="50"/>
      <c r="I6206" s="17"/>
      <c r="K6206" s="50"/>
      <c r="P6206" s="17"/>
    </row>
    <row r="6207" spans="6:16">
      <c r="F6207" s="13"/>
      <c r="G6207" s="50"/>
      <c r="I6207" s="17"/>
      <c r="K6207" s="50"/>
      <c r="P6207" s="17"/>
    </row>
    <row r="6208" spans="6:16">
      <c r="F6208" s="13"/>
      <c r="G6208" s="50"/>
      <c r="I6208" s="17"/>
      <c r="K6208" s="50"/>
      <c r="P6208" s="17"/>
    </row>
    <row r="6209" spans="6:16">
      <c r="F6209" s="13"/>
      <c r="G6209" s="50"/>
      <c r="I6209" s="17"/>
      <c r="K6209" s="50"/>
      <c r="P6209" s="17"/>
    </row>
    <row r="6210" spans="6:16">
      <c r="F6210" s="13"/>
      <c r="G6210" s="50"/>
      <c r="I6210" s="17"/>
      <c r="K6210" s="50"/>
      <c r="P6210" s="17"/>
    </row>
    <row r="6211" spans="6:16">
      <c r="F6211" s="13"/>
      <c r="G6211" s="50"/>
      <c r="I6211" s="17"/>
      <c r="K6211" s="50"/>
      <c r="P6211" s="17"/>
    </row>
    <row r="6212" spans="6:16">
      <c r="F6212" s="13"/>
      <c r="G6212" s="50"/>
      <c r="I6212" s="17"/>
      <c r="K6212" s="50"/>
      <c r="P6212" s="17"/>
    </row>
    <row r="6213" spans="6:16">
      <c r="F6213" s="13"/>
      <c r="G6213" s="50"/>
      <c r="I6213" s="17"/>
      <c r="K6213" s="50"/>
      <c r="P6213" s="17"/>
    </row>
    <row r="6214" spans="6:16">
      <c r="F6214" s="13"/>
      <c r="G6214" s="50"/>
      <c r="I6214" s="17"/>
      <c r="K6214" s="50"/>
      <c r="P6214" s="17"/>
    </row>
    <row r="6215" spans="6:16">
      <c r="F6215" s="13"/>
      <c r="G6215" s="50"/>
      <c r="I6215" s="17"/>
      <c r="K6215" s="50"/>
      <c r="P6215" s="17"/>
    </row>
    <row r="6216" spans="6:16">
      <c r="F6216" s="13"/>
      <c r="G6216" s="50"/>
      <c r="I6216" s="17"/>
      <c r="K6216" s="50"/>
      <c r="P6216" s="17"/>
    </row>
    <row r="6217" spans="6:16">
      <c r="F6217" s="13"/>
      <c r="G6217" s="50"/>
      <c r="I6217" s="17"/>
      <c r="K6217" s="50"/>
      <c r="P6217" s="17"/>
    </row>
    <row r="6218" spans="6:16">
      <c r="F6218" s="13"/>
      <c r="G6218" s="50"/>
      <c r="I6218" s="17"/>
      <c r="K6218" s="50"/>
      <c r="P6218" s="17"/>
    </row>
    <row r="6219" spans="6:16">
      <c r="F6219" s="13"/>
      <c r="G6219" s="50"/>
      <c r="I6219" s="17"/>
      <c r="K6219" s="50"/>
      <c r="P6219" s="17"/>
    </row>
    <row r="6220" spans="6:16">
      <c r="F6220" s="13"/>
      <c r="G6220" s="50"/>
      <c r="I6220" s="17"/>
      <c r="K6220" s="50"/>
      <c r="P6220" s="17"/>
    </row>
    <row r="6221" spans="6:16">
      <c r="F6221" s="13"/>
      <c r="G6221" s="50"/>
      <c r="I6221" s="17"/>
      <c r="K6221" s="50"/>
      <c r="P6221" s="17"/>
    </row>
    <row r="6222" spans="6:16">
      <c r="F6222" s="13"/>
      <c r="G6222" s="50"/>
      <c r="I6222" s="17"/>
      <c r="K6222" s="50"/>
      <c r="P6222" s="17"/>
    </row>
    <row r="6223" spans="6:16">
      <c r="F6223" s="13"/>
      <c r="G6223" s="50"/>
      <c r="I6223" s="17"/>
      <c r="K6223" s="50"/>
      <c r="P6223" s="17"/>
    </row>
    <row r="6224" spans="6:16">
      <c r="F6224" s="13"/>
      <c r="G6224" s="50"/>
      <c r="I6224" s="17"/>
      <c r="K6224" s="50"/>
      <c r="P6224" s="17"/>
    </row>
    <row r="6225" spans="6:16">
      <c r="F6225" s="13"/>
      <c r="G6225" s="50"/>
      <c r="I6225" s="17"/>
      <c r="K6225" s="50"/>
      <c r="P6225" s="17"/>
    </row>
    <row r="6226" spans="6:16">
      <c r="F6226" s="13"/>
      <c r="G6226" s="50"/>
      <c r="I6226" s="17"/>
      <c r="K6226" s="50"/>
      <c r="P6226" s="17"/>
    </row>
    <row r="6227" spans="6:16">
      <c r="F6227" s="13"/>
      <c r="G6227" s="50"/>
      <c r="I6227" s="17"/>
      <c r="K6227" s="50"/>
      <c r="P6227" s="17"/>
    </row>
    <row r="6228" spans="6:16">
      <c r="F6228" s="13"/>
      <c r="G6228" s="50"/>
      <c r="I6228" s="17"/>
      <c r="K6228" s="50"/>
      <c r="P6228" s="17"/>
    </row>
    <row r="6229" spans="6:16">
      <c r="F6229" s="13"/>
      <c r="G6229" s="50"/>
      <c r="I6229" s="17"/>
      <c r="K6229" s="50"/>
      <c r="P6229" s="17"/>
    </row>
    <row r="6230" spans="6:16">
      <c r="F6230" s="13"/>
      <c r="G6230" s="50"/>
      <c r="I6230" s="17"/>
      <c r="K6230" s="50"/>
      <c r="P6230" s="17"/>
    </row>
    <row r="6231" spans="6:16">
      <c r="F6231" s="13"/>
      <c r="G6231" s="50"/>
      <c r="I6231" s="17"/>
      <c r="K6231" s="50"/>
      <c r="P6231" s="17"/>
    </row>
    <row r="6232" spans="6:16">
      <c r="F6232" s="13"/>
      <c r="G6232" s="50"/>
      <c r="I6232" s="17"/>
      <c r="K6232" s="50"/>
      <c r="P6232" s="17"/>
    </row>
    <row r="6233" spans="6:16">
      <c r="F6233" s="13"/>
      <c r="G6233" s="50"/>
      <c r="I6233" s="17"/>
      <c r="K6233" s="50"/>
      <c r="P6233" s="17"/>
    </row>
    <row r="6234" spans="6:16">
      <c r="F6234" s="13"/>
      <c r="G6234" s="50"/>
      <c r="I6234" s="17"/>
      <c r="K6234" s="50"/>
      <c r="P6234" s="17"/>
    </row>
    <row r="6235" spans="6:16">
      <c r="F6235" s="13"/>
      <c r="G6235" s="50"/>
      <c r="I6235" s="17"/>
      <c r="K6235" s="50"/>
      <c r="P6235" s="17"/>
    </row>
    <row r="6236" spans="6:16">
      <c r="F6236" s="13"/>
      <c r="G6236" s="50"/>
      <c r="I6236" s="17"/>
      <c r="K6236" s="50"/>
      <c r="P6236" s="17"/>
    </row>
    <row r="6237" spans="6:16">
      <c r="F6237" s="13"/>
      <c r="G6237" s="50"/>
      <c r="I6237" s="17"/>
      <c r="K6237" s="50"/>
      <c r="P6237" s="17"/>
    </row>
    <row r="6238" spans="6:16">
      <c r="F6238" s="13"/>
      <c r="G6238" s="50"/>
      <c r="I6238" s="17"/>
      <c r="K6238" s="50"/>
      <c r="P6238" s="17"/>
    </row>
    <row r="6239" spans="6:16">
      <c r="F6239" s="13"/>
      <c r="G6239" s="50"/>
      <c r="I6239" s="17"/>
      <c r="K6239" s="50"/>
      <c r="P6239" s="17"/>
    </row>
    <row r="6240" spans="6:16">
      <c r="F6240" s="13"/>
      <c r="G6240" s="50"/>
      <c r="I6240" s="17"/>
      <c r="K6240" s="50"/>
      <c r="P6240" s="17"/>
    </row>
    <row r="6241" spans="6:16">
      <c r="F6241" s="13"/>
      <c r="G6241" s="50"/>
      <c r="I6241" s="17"/>
      <c r="K6241" s="50"/>
      <c r="P6241" s="17"/>
    </row>
    <row r="6242" spans="6:16">
      <c r="F6242" s="13"/>
      <c r="G6242" s="50"/>
      <c r="I6242" s="17"/>
      <c r="K6242" s="50"/>
      <c r="P6242" s="17"/>
    </row>
    <row r="6243" spans="6:16">
      <c r="F6243" s="13"/>
      <c r="G6243" s="50"/>
      <c r="I6243" s="17"/>
      <c r="K6243" s="50"/>
      <c r="P6243" s="17"/>
    </row>
    <row r="6244" spans="6:16">
      <c r="F6244" s="13"/>
      <c r="G6244" s="50"/>
      <c r="I6244" s="17"/>
      <c r="K6244" s="50"/>
      <c r="P6244" s="17"/>
    </row>
    <row r="6245" spans="6:16">
      <c r="F6245" s="13"/>
      <c r="G6245" s="50"/>
      <c r="I6245" s="17"/>
      <c r="K6245" s="50"/>
      <c r="P6245" s="17"/>
    </row>
    <row r="6246" spans="6:16">
      <c r="F6246" s="13"/>
      <c r="G6246" s="50"/>
      <c r="I6246" s="17"/>
      <c r="K6246" s="50"/>
      <c r="P6246" s="17"/>
    </row>
    <row r="6247" spans="6:16">
      <c r="F6247" s="13"/>
      <c r="G6247" s="50"/>
      <c r="I6247" s="17"/>
      <c r="K6247" s="50"/>
      <c r="P6247" s="17"/>
    </row>
    <row r="6248" spans="6:16">
      <c r="F6248" s="13"/>
      <c r="G6248" s="50"/>
      <c r="I6248" s="17"/>
      <c r="K6248" s="50"/>
      <c r="P6248" s="17"/>
    </row>
    <row r="6249" spans="6:16">
      <c r="F6249" s="13"/>
      <c r="G6249" s="50"/>
      <c r="I6249" s="17"/>
      <c r="K6249" s="50"/>
      <c r="P6249" s="17"/>
    </row>
    <row r="6250" spans="6:16">
      <c r="F6250" s="13"/>
      <c r="G6250" s="50"/>
      <c r="I6250" s="17"/>
      <c r="K6250" s="50"/>
      <c r="P6250" s="17"/>
    </row>
    <row r="6251" spans="6:16">
      <c r="F6251" s="13"/>
      <c r="G6251" s="50"/>
      <c r="I6251" s="17"/>
      <c r="K6251" s="50"/>
      <c r="P6251" s="17"/>
    </row>
    <row r="6252" spans="6:16">
      <c r="F6252" s="13"/>
      <c r="G6252" s="50"/>
      <c r="I6252" s="17"/>
      <c r="K6252" s="50"/>
      <c r="P6252" s="17"/>
    </row>
    <row r="6253" spans="6:16">
      <c r="F6253" s="13"/>
      <c r="G6253" s="50"/>
      <c r="I6253" s="17"/>
      <c r="K6253" s="50"/>
      <c r="P6253" s="17"/>
    </row>
    <row r="6254" spans="6:16">
      <c r="F6254" s="13"/>
      <c r="G6254" s="50"/>
      <c r="I6254" s="17"/>
      <c r="K6254" s="50"/>
      <c r="P6254" s="17"/>
    </row>
    <row r="6255" spans="6:16">
      <c r="F6255" s="13"/>
      <c r="G6255" s="50"/>
      <c r="I6255" s="17"/>
      <c r="K6255" s="50"/>
      <c r="P6255" s="17"/>
    </row>
    <row r="6256" spans="6:16">
      <c r="F6256" s="13"/>
      <c r="G6256" s="50"/>
      <c r="I6256" s="17"/>
      <c r="K6256" s="50"/>
      <c r="P6256" s="17"/>
    </row>
    <row r="6257" spans="6:16">
      <c r="F6257" s="13"/>
      <c r="G6257" s="50"/>
      <c r="I6257" s="17"/>
      <c r="K6257" s="50"/>
      <c r="P6257" s="17"/>
    </row>
    <row r="6258" spans="6:16">
      <c r="F6258" s="13"/>
      <c r="G6258" s="50"/>
      <c r="I6258" s="17"/>
      <c r="K6258" s="50"/>
      <c r="P6258" s="17"/>
    </row>
    <row r="6259" spans="6:16">
      <c r="F6259" s="13"/>
      <c r="G6259" s="50"/>
      <c r="I6259" s="17"/>
      <c r="K6259" s="50"/>
      <c r="P6259" s="17"/>
    </row>
    <row r="6260" spans="6:16">
      <c r="F6260" s="13"/>
      <c r="G6260" s="50"/>
      <c r="I6260" s="17"/>
      <c r="K6260" s="50"/>
      <c r="P6260" s="17"/>
    </row>
    <row r="6261" spans="6:16">
      <c r="F6261" s="13"/>
      <c r="G6261" s="50"/>
      <c r="I6261" s="17"/>
      <c r="K6261" s="50"/>
      <c r="P6261" s="17"/>
    </row>
    <row r="6262" spans="6:16">
      <c r="F6262" s="13"/>
      <c r="G6262" s="50"/>
      <c r="I6262" s="17"/>
      <c r="K6262" s="50"/>
      <c r="P6262" s="17"/>
    </row>
    <row r="6263" spans="6:16">
      <c r="F6263" s="13"/>
      <c r="G6263" s="50"/>
      <c r="I6263" s="17"/>
      <c r="K6263" s="50"/>
      <c r="P6263" s="17"/>
    </row>
    <row r="6264" spans="6:16">
      <c r="F6264" s="13"/>
      <c r="G6264" s="50"/>
      <c r="I6264" s="17"/>
      <c r="K6264" s="50"/>
      <c r="P6264" s="17"/>
    </row>
    <row r="6265" spans="6:16">
      <c r="F6265" s="13"/>
      <c r="G6265" s="50"/>
      <c r="I6265" s="17"/>
      <c r="K6265" s="50"/>
      <c r="P6265" s="17"/>
    </row>
    <row r="6266" spans="6:16">
      <c r="F6266" s="13"/>
      <c r="G6266" s="50"/>
      <c r="I6266" s="17"/>
      <c r="K6266" s="50"/>
      <c r="P6266" s="17"/>
    </row>
    <row r="6267" spans="6:16">
      <c r="F6267" s="13"/>
      <c r="G6267" s="50"/>
      <c r="I6267" s="17"/>
      <c r="K6267" s="50"/>
      <c r="P6267" s="17"/>
    </row>
    <row r="6268" spans="6:16">
      <c r="F6268" s="13"/>
      <c r="G6268" s="50"/>
      <c r="I6268" s="17"/>
      <c r="K6268" s="50"/>
      <c r="P6268" s="17"/>
    </row>
    <row r="6269" spans="6:16">
      <c r="F6269" s="13"/>
      <c r="G6269" s="50"/>
      <c r="I6269" s="17"/>
      <c r="K6269" s="50"/>
      <c r="P6269" s="17"/>
    </row>
    <row r="6270" spans="6:16">
      <c r="F6270" s="13"/>
      <c r="G6270" s="50"/>
      <c r="I6270" s="17"/>
      <c r="K6270" s="50"/>
      <c r="P6270" s="17"/>
    </row>
    <row r="6271" spans="6:16">
      <c r="F6271" s="13"/>
      <c r="G6271" s="50"/>
      <c r="I6271" s="17"/>
      <c r="K6271" s="50"/>
      <c r="P6271" s="17"/>
    </row>
    <row r="6272" spans="6:16">
      <c r="F6272" s="13"/>
      <c r="G6272" s="50"/>
      <c r="I6272" s="17"/>
      <c r="K6272" s="50"/>
      <c r="P6272" s="17"/>
    </row>
    <row r="6273" spans="6:16">
      <c r="F6273" s="13"/>
      <c r="G6273" s="50"/>
      <c r="I6273" s="17"/>
      <c r="K6273" s="50"/>
      <c r="P6273" s="17"/>
    </row>
    <row r="6274" spans="6:16">
      <c r="F6274" s="13"/>
      <c r="G6274" s="50"/>
      <c r="I6274" s="17"/>
      <c r="K6274" s="50"/>
      <c r="P6274" s="17"/>
    </row>
    <row r="6275" spans="6:16">
      <c r="F6275" s="13"/>
      <c r="G6275" s="50"/>
      <c r="I6275" s="17"/>
      <c r="K6275" s="50"/>
      <c r="P6275" s="17"/>
    </row>
    <row r="6276" spans="6:16">
      <c r="F6276" s="13"/>
      <c r="G6276" s="50"/>
      <c r="I6276" s="17"/>
      <c r="K6276" s="50"/>
      <c r="P6276" s="17"/>
    </row>
    <row r="6277" spans="6:16">
      <c r="F6277" s="13"/>
      <c r="G6277" s="50"/>
      <c r="I6277" s="17"/>
      <c r="K6277" s="50"/>
      <c r="P6277" s="17"/>
    </row>
    <row r="6278" spans="6:16">
      <c r="F6278" s="13"/>
      <c r="G6278" s="50"/>
      <c r="I6278" s="17"/>
      <c r="K6278" s="50"/>
      <c r="P6278" s="17"/>
    </row>
    <row r="6279" spans="6:16">
      <c r="F6279" s="13"/>
      <c r="G6279" s="50"/>
      <c r="I6279" s="17"/>
      <c r="K6279" s="50"/>
      <c r="P6279" s="17"/>
    </row>
    <row r="6280" spans="6:16">
      <c r="F6280" s="13"/>
      <c r="G6280" s="50"/>
      <c r="I6280" s="17"/>
      <c r="K6280" s="50"/>
      <c r="P6280" s="17"/>
    </row>
    <row r="6281" spans="6:16">
      <c r="F6281" s="13"/>
      <c r="G6281" s="50"/>
      <c r="I6281" s="17"/>
      <c r="K6281" s="50"/>
      <c r="P6281" s="17"/>
    </row>
    <row r="6282" spans="6:16">
      <c r="F6282" s="13"/>
      <c r="G6282" s="50"/>
      <c r="I6282" s="17"/>
      <c r="K6282" s="50"/>
      <c r="P6282" s="17"/>
    </row>
    <row r="6283" spans="6:16">
      <c r="F6283" s="13"/>
      <c r="G6283" s="50"/>
      <c r="I6283" s="17"/>
      <c r="K6283" s="50"/>
      <c r="P6283" s="17"/>
    </row>
    <row r="6284" spans="6:16">
      <c r="F6284" s="13"/>
      <c r="G6284" s="50"/>
      <c r="I6284" s="17"/>
      <c r="K6284" s="50"/>
      <c r="P6284" s="17"/>
    </row>
    <row r="6285" spans="6:16">
      <c r="F6285" s="13"/>
      <c r="G6285" s="50"/>
      <c r="I6285" s="17"/>
      <c r="K6285" s="50"/>
      <c r="P6285" s="17"/>
    </row>
    <row r="6286" spans="6:16">
      <c r="F6286" s="13"/>
      <c r="G6286" s="50"/>
      <c r="I6286" s="17"/>
      <c r="K6286" s="50"/>
      <c r="P6286" s="17"/>
    </row>
    <row r="6287" spans="6:16">
      <c r="F6287" s="13"/>
      <c r="G6287" s="50"/>
      <c r="I6287" s="17"/>
      <c r="K6287" s="50"/>
      <c r="P6287" s="17"/>
    </row>
    <row r="6288" spans="6:16">
      <c r="F6288" s="13"/>
      <c r="G6288" s="50"/>
      <c r="I6288" s="17"/>
      <c r="K6288" s="50"/>
      <c r="P6288" s="17"/>
    </row>
    <row r="6289" spans="6:16">
      <c r="F6289" s="13"/>
      <c r="G6289" s="50"/>
      <c r="I6289" s="17"/>
      <c r="K6289" s="50"/>
      <c r="P6289" s="17"/>
    </row>
    <row r="6290" spans="6:16">
      <c r="F6290" s="13"/>
      <c r="G6290" s="50"/>
      <c r="I6290" s="17"/>
      <c r="K6290" s="50"/>
      <c r="P6290" s="17"/>
    </row>
    <row r="6291" spans="6:16">
      <c r="F6291" s="13"/>
      <c r="G6291" s="50"/>
      <c r="I6291" s="17"/>
      <c r="K6291" s="50"/>
      <c r="P6291" s="17"/>
    </row>
    <row r="6292" spans="6:16">
      <c r="F6292" s="13"/>
      <c r="G6292" s="50"/>
      <c r="I6292" s="17"/>
      <c r="K6292" s="50"/>
      <c r="P6292" s="17"/>
    </row>
    <row r="6293" spans="6:16">
      <c r="F6293" s="13"/>
      <c r="G6293" s="50"/>
      <c r="I6293" s="17"/>
      <c r="K6293" s="50"/>
      <c r="P6293" s="17"/>
    </row>
    <row r="6294" spans="6:16">
      <c r="F6294" s="13"/>
      <c r="G6294" s="50"/>
      <c r="I6294" s="17"/>
      <c r="K6294" s="50"/>
      <c r="P6294" s="17"/>
    </row>
    <row r="6295" spans="6:16">
      <c r="F6295" s="13"/>
      <c r="G6295" s="50"/>
      <c r="I6295" s="17"/>
      <c r="K6295" s="50"/>
      <c r="P6295" s="17"/>
    </row>
    <row r="6296" spans="6:16">
      <c r="F6296" s="13"/>
      <c r="G6296" s="50"/>
      <c r="I6296" s="17"/>
      <c r="K6296" s="50"/>
      <c r="P6296" s="17"/>
    </row>
    <row r="6297" spans="6:16">
      <c r="F6297" s="13"/>
      <c r="G6297" s="50"/>
      <c r="I6297" s="17"/>
      <c r="K6297" s="50"/>
      <c r="P6297" s="17"/>
    </row>
    <row r="6298" spans="6:16">
      <c r="F6298" s="13"/>
      <c r="G6298" s="50"/>
      <c r="I6298" s="17"/>
      <c r="K6298" s="50"/>
      <c r="P6298" s="17"/>
    </row>
    <row r="6299" spans="6:16">
      <c r="F6299" s="13"/>
      <c r="G6299" s="50"/>
      <c r="I6299" s="17"/>
      <c r="K6299" s="50"/>
      <c r="P6299" s="17"/>
    </row>
    <row r="6300" spans="6:16">
      <c r="F6300" s="13"/>
      <c r="G6300" s="50"/>
      <c r="I6300" s="17"/>
      <c r="K6300" s="50"/>
      <c r="P6300" s="17"/>
    </row>
    <row r="6301" spans="6:16">
      <c r="F6301" s="13"/>
      <c r="G6301" s="50"/>
      <c r="I6301" s="17"/>
      <c r="K6301" s="50"/>
      <c r="P6301" s="17"/>
    </row>
    <row r="6302" spans="6:16">
      <c r="F6302" s="13"/>
      <c r="G6302" s="50"/>
      <c r="I6302" s="17"/>
      <c r="K6302" s="50"/>
      <c r="P6302" s="17"/>
    </row>
    <row r="6303" spans="6:16">
      <c r="F6303" s="13"/>
      <c r="G6303" s="50"/>
      <c r="I6303" s="17"/>
      <c r="K6303" s="50"/>
      <c r="P6303" s="17"/>
    </row>
    <row r="6304" spans="6:16">
      <c r="F6304" s="13"/>
      <c r="G6304" s="50"/>
      <c r="I6304" s="17"/>
      <c r="K6304" s="50"/>
      <c r="P6304" s="17"/>
    </row>
    <row r="6305" spans="6:16">
      <c r="F6305" s="13"/>
      <c r="G6305" s="50"/>
      <c r="I6305" s="17"/>
      <c r="K6305" s="50"/>
      <c r="P6305" s="17"/>
    </row>
    <row r="6306" spans="6:16">
      <c r="F6306" s="13"/>
      <c r="G6306" s="50"/>
      <c r="I6306" s="17"/>
      <c r="K6306" s="50"/>
      <c r="P6306" s="17"/>
    </row>
    <row r="6307" spans="6:16">
      <c r="F6307" s="13"/>
      <c r="G6307" s="50"/>
      <c r="I6307" s="17"/>
      <c r="K6307" s="50"/>
      <c r="P6307" s="17"/>
    </row>
    <row r="6308" spans="6:16">
      <c r="F6308" s="13"/>
      <c r="G6308" s="50"/>
      <c r="I6308" s="17"/>
      <c r="K6308" s="50"/>
      <c r="P6308" s="17"/>
    </row>
    <row r="6309" spans="6:16">
      <c r="F6309" s="13"/>
      <c r="G6309" s="50"/>
      <c r="I6309" s="17"/>
      <c r="K6309" s="50"/>
      <c r="P6309" s="17"/>
    </row>
    <row r="6310" spans="6:16">
      <c r="F6310" s="13"/>
      <c r="G6310" s="50"/>
      <c r="I6310" s="17"/>
      <c r="K6310" s="50"/>
      <c r="P6310" s="17"/>
    </row>
    <row r="6311" spans="6:16">
      <c r="F6311" s="13"/>
      <c r="G6311" s="50"/>
      <c r="I6311" s="17"/>
      <c r="K6311" s="50"/>
      <c r="P6311" s="17"/>
    </row>
    <row r="6312" spans="6:16">
      <c r="F6312" s="13"/>
      <c r="G6312" s="50"/>
      <c r="I6312" s="17"/>
      <c r="K6312" s="50"/>
      <c r="P6312" s="17"/>
    </row>
    <row r="6313" spans="6:16">
      <c r="F6313" s="13"/>
      <c r="G6313" s="50"/>
      <c r="I6313" s="17"/>
      <c r="K6313" s="50"/>
      <c r="P6313" s="17"/>
    </row>
    <row r="6314" spans="6:16">
      <c r="F6314" s="13"/>
      <c r="G6314" s="50"/>
      <c r="I6314" s="17"/>
      <c r="K6314" s="50"/>
      <c r="P6314" s="17"/>
    </row>
    <row r="6315" spans="6:16">
      <c r="F6315" s="13"/>
      <c r="G6315" s="50"/>
      <c r="I6315" s="17"/>
      <c r="K6315" s="50"/>
      <c r="P6315" s="17"/>
    </row>
    <row r="6316" spans="6:16">
      <c r="F6316" s="13"/>
      <c r="G6316" s="50"/>
      <c r="I6316" s="17"/>
      <c r="K6316" s="50"/>
      <c r="P6316" s="17"/>
    </row>
    <row r="6317" spans="6:16">
      <c r="F6317" s="13"/>
      <c r="G6317" s="50"/>
      <c r="I6317" s="17"/>
      <c r="K6317" s="50"/>
      <c r="P6317" s="17"/>
    </row>
    <row r="6318" spans="6:16">
      <c r="F6318" s="13"/>
      <c r="G6318" s="50"/>
      <c r="I6318" s="17"/>
      <c r="K6318" s="50"/>
      <c r="P6318" s="17"/>
    </row>
    <row r="6319" spans="6:16">
      <c r="F6319" s="13"/>
      <c r="G6319" s="50"/>
      <c r="I6319" s="17"/>
      <c r="K6319" s="50"/>
      <c r="P6319" s="17"/>
    </row>
    <row r="6320" spans="6:16">
      <c r="F6320" s="13"/>
      <c r="G6320" s="50"/>
      <c r="I6320" s="17"/>
      <c r="K6320" s="50"/>
      <c r="P6320" s="17"/>
    </row>
    <row r="6321" spans="6:16">
      <c r="F6321" s="13"/>
      <c r="G6321" s="50"/>
      <c r="I6321" s="17"/>
      <c r="K6321" s="50"/>
      <c r="P6321" s="17"/>
    </row>
    <row r="6322" spans="6:16">
      <c r="F6322" s="13"/>
      <c r="G6322" s="50"/>
      <c r="I6322" s="17"/>
      <c r="K6322" s="50"/>
      <c r="P6322" s="17"/>
    </row>
    <row r="6323" spans="6:16">
      <c r="F6323" s="13"/>
      <c r="G6323" s="50"/>
      <c r="I6323" s="17"/>
      <c r="K6323" s="50"/>
      <c r="P6323" s="17"/>
    </row>
    <row r="6324" spans="6:16">
      <c r="F6324" s="13"/>
      <c r="G6324" s="50"/>
      <c r="I6324" s="17"/>
      <c r="K6324" s="50"/>
      <c r="P6324" s="17"/>
    </row>
    <row r="6325" spans="6:16">
      <c r="F6325" s="13"/>
      <c r="G6325" s="50"/>
      <c r="I6325" s="17"/>
      <c r="K6325" s="50"/>
      <c r="P6325" s="17"/>
    </row>
    <row r="6326" spans="6:16">
      <c r="F6326" s="13"/>
      <c r="G6326" s="50"/>
      <c r="I6326" s="17"/>
      <c r="K6326" s="50"/>
      <c r="P6326" s="17"/>
    </row>
    <row r="6327" spans="6:16">
      <c r="F6327" s="13"/>
      <c r="G6327" s="50"/>
      <c r="I6327" s="17"/>
      <c r="K6327" s="50"/>
      <c r="P6327" s="17"/>
    </row>
    <row r="6328" spans="6:16">
      <c r="F6328" s="13"/>
      <c r="G6328" s="50"/>
      <c r="I6328" s="17"/>
      <c r="K6328" s="50"/>
      <c r="P6328" s="17"/>
    </row>
    <row r="6329" spans="6:16">
      <c r="F6329" s="13"/>
      <c r="G6329" s="50"/>
      <c r="I6329" s="17"/>
      <c r="K6329" s="50"/>
      <c r="P6329" s="17"/>
    </row>
    <row r="6330" spans="6:16">
      <c r="F6330" s="13"/>
      <c r="G6330" s="50"/>
      <c r="I6330" s="17"/>
      <c r="K6330" s="50"/>
      <c r="P6330" s="17"/>
    </row>
    <row r="6331" spans="6:16">
      <c r="F6331" s="13"/>
      <c r="G6331" s="50"/>
      <c r="I6331" s="17"/>
      <c r="K6331" s="50"/>
      <c r="P6331" s="17"/>
    </row>
    <row r="6332" spans="6:16">
      <c r="F6332" s="13"/>
      <c r="G6332" s="50"/>
      <c r="I6332" s="17"/>
      <c r="K6332" s="50"/>
      <c r="P6332" s="17"/>
    </row>
    <row r="6333" spans="6:16">
      <c r="F6333" s="13"/>
      <c r="G6333" s="50"/>
      <c r="I6333" s="17"/>
      <c r="K6333" s="50"/>
      <c r="P6333" s="17"/>
    </row>
    <row r="6334" spans="6:16">
      <c r="F6334" s="13"/>
      <c r="G6334" s="50"/>
      <c r="I6334" s="17"/>
      <c r="K6334" s="50"/>
      <c r="P6334" s="17"/>
    </row>
    <row r="6335" spans="6:16">
      <c r="F6335" s="13"/>
      <c r="G6335" s="50"/>
      <c r="I6335" s="17"/>
      <c r="K6335" s="50"/>
      <c r="P6335" s="17"/>
    </row>
    <row r="6336" spans="6:16">
      <c r="F6336" s="13"/>
      <c r="G6336" s="50"/>
      <c r="I6336" s="17"/>
      <c r="K6336" s="50"/>
      <c r="P6336" s="17"/>
    </row>
    <row r="6337" spans="6:16">
      <c r="F6337" s="13"/>
      <c r="G6337" s="50"/>
      <c r="I6337" s="17"/>
      <c r="K6337" s="50"/>
      <c r="P6337" s="17"/>
    </row>
    <row r="6338" spans="6:16">
      <c r="F6338" s="13"/>
      <c r="G6338" s="50"/>
      <c r="I6338" s="17"/>
      <c r="K6338" s="50"/>
      <c r="P6338" s="17"/>
    </row>
    <row r="6339" spans="6:16">
      <c r="F6339" s="13"/>
      <c r="G6339" s="50"/>
      <c r="I6339" s="17"/>
      <c r="K6339" s="50"/>
      <c r="P6339" s="17"/>
    </row>
    <row r="6340" spans="6:16">
      <c r="F6340" s="13"/>
      <c r="G6340" s="50"/>
      <c r="I6340" s="17"/>
      <c r="K6340" s="50"/>
      <c r="P6340" s="17"/>
    </row>
    <row r="6341" spans="6:16">
      <c r="F6341" s="13"/>
      <c r="G6341" s="50"/>
      <c r="I6341" s="17"/>
      <c r="K6341" s="50"/>
      <c r="P6341" s="17"/>
    </row>
    <row r="6342" spans="6:16">
      <c r="F6342" s="13"/>
      <c r="G6342" s="50"/>
      <c r="I6342" s="17"/>
      <c r="K6342" s="50"/>
      <c r="P6342" s="17"/>
    </row>
    <row r="6343" spans="6:16">
      <c r="F6343" s="13"/>
      <c r="G6343" s="50"/>
      <c r="I6343" s="17"/>
      <c r="K6343" s="50"/>
      <c r="P6343" s="17"/>
    </row>
    <row r="6344" spans="6:16">
      <c r="F6344" s="13"/>
      <c r="G6344" s="50"/>
      <c r="I6344" s="17"/>
      <c r="K6344" s="50"/>
      <c r="P6344" s="17"/>
    </row>
    <row r="6345" spans="6:16">
      <c r="F6345" s="13"/>
      <c r="G6345" s="50"/>
      <c r="I6345" s="17"/>
      <c r="K6345" s="50"/>
      <c r="P6345" s="17"/>
    </row>
    <row r="6346" spans="6:16">
      <c r="F6346" s="13"/>
      <c r="G6346" s="50"/>
      <c r="I6346" s="17"/>
      <c r="K6346" s="50"/>
      <c r="P6346" s="17"/>
    </row>
    <row r="6347" spans="6:16">
      <c r="F6347" s="13"/>
      <c r="G6347" s="50"/>
      <c r="I6347" s="17"/>
      <c r="K6347" s="50"/>
      <c r="P6347" s="17"/>
    </row>
    <row r="6348" spans="6:16">
      <c r="F6348" s="13"/>
      <c r="G6348" s="50"/>
      <c r="I6348" s="17"/>
      <c r="K6348" s="50"/>
      <c r="P6348" s="17"/>
    </row>
    <row r="6349" spans="6:16">
      <c r="F6349" s="13"/>
      <c r="G6349" s="50"/>
      <c r="I6349" s="17"/>
      <c r="K6349" s="50"/>
      <c r="P6349" s="17"/>
    </row>
    <row r="6350" spans="6:16">
      <c r="F6350" s="13"/>
      <c r="G6350" s="50"/>
      <c r="I6350" s="17"/>
      <c r="K6350" s="50"/>
      <c r="P6350" s="17"/>
    </row>
    <row r="6351" spans="6:16">
      <c r="F6351" s="13"/>
      <c r="G6351" s="50"/>
      <c r="I6351" s="17"/>
      <c r="K6351" s="50"/>
      <c r="P6351" s="17"/>
    </row>
    <row r="6352" spans="6:16">
      <c r="F6352" s="13"/>
      <c r="G6352" s="50"/>
      <c r="I6352" s="17"/>
      <c r="K6352" s="50"/>
      <c r="P6352" s="17"/>
    </row>
    <row r="6353" spans="6:16">
      <c r="F6353" s="13"/>
      <c r="G6353" s="50"/>
      <c r="I6353" s="17"/>
      <c r="K6353" s="50"/>
      <c r="P6353" s="17"/>
    </row>
    <row r="6354" spans="6:16">
      <c r="F6354" s="13"/>
      <c r="G6354" s="50"/>
      <c r="I6354" s="17"/>
      <c r="K6354" s="50"/>
      <c r="P6354" s="17"/>
    </row>
    <row r="6355" spans="6:16">
      <c r="F6355" s="13"/>
      <c r="G6355" s="50"/>
      <c r="I6355" s="17"/>
      <c r="K6355" s="50"/>
      <c r="P6355" s="17"/>
    </row>
    <row r="6356" spans="6:16">
      <c r="F6356" s="13"/>
      <c r="G6356" s="50"/>
      <c r="I6356" s="17"/>
      <c r="K6356" s="50"/>
      <c r="P6356" s="17"/>
    </row>
    <row r="6357" spans="6:16">
      <c r="F6357" s="13"/>
      <c r="G6357" s="50"/>
      <c r="I6357" s="17"/>
      <c r="K6357" s="50"/>
      <c r="P6357" s="17"/>
    </row>
    <row r="6358" spans="6:16">
      <c r="F6358" s="13"/>
      <c r="G6358" s="50"/>
      <c r="I6358" s="17"/>
      <c r="K6358" s="50"/>
      <c r="P6358" s="17"/>
    </row>
    <row r="6359" spans="6:16">
      <c r="F6359" s="13"/>
      <c r="G6359" s="50"/>
      <c r="I6359" s="17"/>
      <c r="K6359" s="50"/>
      <c r="P6359" s="17"/>
    </row>
    <row r="6360" spans="6:16">
      <c r="F6360" s="13"/>
      <c r="G6360" s="50"/>
      <c r="I6360" s="17"/>
      <c r="K6360" s="50"/>
      <c r="P6360" s="17"/>
    </row>
    <row r="6361" spans="6:16">
      <c r="F6361" s="13"/>
      <c r="G6361" s="50"/>
      <c r="I6361" s="17"/>
      <c r="K6361" s="50"/>
      <c r="P6361" s="17"/>
    </row>
    <row r="6362" spans="6:16">
      <c r="F6362" s="13"/>
      <c r="G6362" s="50"/>
      <c r="I6362" s="17"/>
      <c r="K6362" s="50"/>
      <c r="P6362" s="17"/>
    </row>
    <row r="6363" spans="6:16">
      <c r="F6363" s="13"/>
      <c r="G6363" s="50"/>
      <c r="I6363" s="17"/>
      <c r="K6363" s="50"/>
      <c r="P6363" s="17"/>
    </row>
    <row r="6364" spans="6:16">
      <c r="F6364" s="13"/>
      <c r="G6364" s="50"/>
      <c r="I6364" s="17"/>
      <c r="K6364" s="50"/>
      <c r="P6364" s="17"/>
    </row>
    <row r="6365" spans="6:16">
      <c r="F6365" s="13"/>
      <c r="G6365" s="50"/>
      <c r="I6365" s="17"/>
      <c r="K6365" s="50"/>
      <c r="P6365" s="17"/>
    </row>
    <row r="6366" spans="6:16">
      <c r="F6366" s="13"/>
      <c r="G6366" s="50"/>
      <c r="I6366" s="17"/>
      <c r="K6366" s="50"/>
      <c r="P6366" s="17"/>
    </row>
    <row r="6367" spans="6:16">
      <c r="F6367" s="13"/>
      <c r="G6367" s="50"/>
      <c r="I6367" s="17"/>
      <c r="K6367" s="50"/>
      <c r="P6367" s="17"/>
    </row>
    <row r="6368" spans="6:16">
      <c r="F6368" s="13"/>
      <c r="G6368" s="50"/>
      <c r="I6368" s="17"/>
      <c r="K6368" s="50"/>
      <c r="P6368" s="17"/>
    </row>
    <row r="6369" spans="6:16">
      <c r="F6369" s="13"/>
      <c r="G6369" s="50"/>
      <c r="I6369" s="17"/>
      <c r="K6369" s="50"/>
      <c r="P6369" s="17"/>
    </row>
    <row r="6370" spans="6:16">
      <c r="F6370" s="13"/>
      <c r="G6370" s="50"/>
      <c r="I6370" s="17"/>
      <c r="K6370" s="50"/>
      <c r="P6370" s="17"/>
    </row>
    <row r="6371" spans="6:16">
      <c r="F6371" s="13"/>
      <c r="G6371" s="50"/>
      <c r="I6371" s="17"/>
      <c r="K6371" s="50"/>
      <c r="P6371" s="17"/>
    </row>
    <row r="6372" spans="6:16">
      <c r="F6372" s="13"/>
      <c r="G6372" s="50"/>
      <c r="I6372" s="17"/>
      <c r="K6372" s="50"/>
      <c r="P6372" s="17"/>
    </row>
    <row r="6373" spans="6:16">
      <c r="F6373" s="13"/>
      <c r="G6373" s="50"/>
      <c r="I6373" s="17"/>
      <c r="K6373" s="50"/>
      <c r="P6373" s="17"/>
    </row>
    <row r="6374" spans="6:16">
      <c r="F6374" s="13"/>
      <c r="G6374" s="50"/>
      <c r="I6374" s="17"/>
      <c r="K6374" s="50"/>
      <c r="P6374" s="17"/>
    </row>
    <row r="6375" spans="6:16">
      <c r="F6375" s="13"/>
      <c r="G6375" s="50"/>
      <c r="I6375" s="17"/>
      <c r="K6375" s="50"/>
      <c r="P6375" s="17"/>
    </row>
    <row r="6376" spans="6:16">
      <c r="F6376" s="13"/>
      <c r="G6376" s="50"/>
      <c r="I6376" s="17"/>
      <c r="K6376" s="50"/>
      <c r="P6376" s="17"/>
    </row>
    <row r="6377" spans="6:16">
      <c r="F6377" s="13"/>
      <c r="G6377" s="50"/>
      <c r="I6377" s="17"/>
      <c r="K6377" s="50"/>
      <c r="P6377" s="17"/>
    </row>
    <row r="6378" spans="6:16">
      <c r="F6378" s="13"/>
      <c r="G6378" s="50"/>
      <c r="I6378" s="17"/>
      <c r="K6378" s="50"/>
      <c r="P6378" s="17"/>
    </row>
    <row r="6379" spans="6:16">
      <c r="F6379" s="13"/>
      <c r="G6379" s="50"/>
      <c r="I6379" s="17"/>
      <c r="K6379" s="50"/>
      <c r="P6379" s="17"/>
    </row>
    <row r="6380" spans="6:16">
      <c r="F6380" s="13"/>
      <c r="G6380" s="50"/>
      <c r="I6380" s="17"/>
      <c r="K6380" s="50"/>
      <c r="P6380" s="17"/>
    </row>
    <row r="6381" spans="6:16">
      <c r="F6381" s="13"/>
      <c r="G6381" s="50"/>
      <c r="I6381" s="17"/>
      <c r="K6381" s="50"/>
      <c r="P6381" s="17"/>
    </row>
    <row r="6382" spans="6:16">
      <c r="F6382" s="13"/>
      <c r="G6382" s="50"/>
      <c r="I6382" s="17"/>
      <c r="K6382" s="50"/>
      <c r="P6382" s="17"/>
    </row>
    <row r="6383" spans="6:16">
      <c r="F6383" s="13"/>
      <c r="G6383" s="50"/>
      <c r="I6383" s="17"/>
      <c r="K6383" s="50"/>
      <c r="P6383" s="17"/>
    </row>
    <row r="6384" spans="6:16">
      <c r="F6384" s="13"/>
      <c r="G6384" s="50"/>
      <c r="I6384" s="17"/>
      <c r="K6384" s="50"/>
      <c r="P6384" s="17"/>
    </row>
    <row r="6385" spans="6:16">
      <c r="F6385" s="13"/>
      <c r="G6385" s="50"/>
      <c r="I6385" s="17"/>
      <c r="K6385" s="50"/>
      <c r="P6385" s="17"/>
    </row>
    <row r="6386" spans="6:16">
      <c r="F6386" s="13"/>
      <c r="G6386" s="50"/>
      <c r="I6386" s="17"/>
      <c r="K6386" s="50"/>
      <c r="P6386" s="17"/>
    </row>
    <row r="6387" spans="6:16">
      <c r="F6387" s="13"/>
      <c r="G6387" s="50"/>
      <c r="I6387" s="17"/>
      <c r="K6387" s="50"/>
      <c r="P6387" s="17"/>
    </row>
    <row r="6388" spans="6:16">
      <c r="F6388" s="13"/>
      <c r="G6388" s="50"/>
      <c r="I6388" s="17"/>
      <c r="K6388" s="50"/>
      <c r="P6388" s="17"/>
    </row>
    <row r="6389" spans="6:16">
      <c r="F6389" s="13"/>
      <c r="G6389" s="50"/>
      <c r="I6389" s="17"/>
      <c r="K6389" s="50"/>
      <c r="P6389" s="17"/>
    </row>
    <row r="6390" spans="6:16">
      <c r="F6390" s="13"/>
      <c r="G6390" s="50"/>
      <c r="I6390" s="17"/>
      <c r="K6390" s="50"/>
      <c r="P6390" s="17"/>
    </row>
    <row r="6391" spans="6:16">
      <c r="F6391" s="13"/>
      <c r="G6391" s="50"/>
      <c r="I6391" s="17"/>
      <c r="K6391" s="50"/>
      <c r="P6391" s="17"/>
    </row>
    <row r="6392" spans="6:16">
      <c r="F6392" s="13"/>
      <c r="G6392" s="50"/>
      <c r="I6392" s="17"/>
      <c r="K6392" s="50"/>
      <c r="P6392" s="17"/>
    </row>
    <row r="6393" spans="6:16">
      <c r="F6393" s="13"/>
      <c r="G6393" s="50"/>
      <c r="I6393" s="17"/>
      <c r="K6393" s="50"/>
      <c r="P6393" s="17"/>
    </row>
    <row r="6394" spans="6:16">
      <c r="F6394" s="13"/>
      <c r="G6394" s="50"/>
      <c r="I6394" s="17"/>
      <c r="K6394" s="50"/>
      <c r="P6394" s="17"/>
    </row>
    <row r="6395" spans="6:16">
      <c r="F6395" s="13"/>
      <c r="G6395" s="50"/>
      <c r="I6395" s="17"/>
      <c r="K6395" s="50"/>
      <c r="P6395" s="17"/>
    </row>
    <row r="6396" spans="6:16">
      <c r="F6396" s="13"/>
      <c r="G6396" s="50"/>
      <c r="I6396" s="17"/>
      <c r="K6396" s="50"/>
      <c r="P6396" s="17"/>
    </row>
    <row r="6397" spans="6:16">
      <c r="F6397" s="13"/>
      <c r="G6397" s="50"/>
      <c r="I6397" s="17"/>
      <c r="K6397" s="50"/>
      <c r="P6397" s="17"/>
    </row>
    <row r="6398" spans="6:16">
      <c r="F6398" s="13"/>
      <c r="G6398" s="50"/>
      <c r="I6398" s="17"/>
      <c r="K6398" s="50"/>
      <c r="P6398" s="17"/>
    </row>
    <row r="6399" spans="6:16">
      <c r="F6399" s="13"/>
      <c r="G6399" s="50"/>
      <c r="I6399" s="17"/>
      <c r="K6399" s="50"/>
      <c r="P6399" s="17"/>
    </row>
    <row r="6400" spans="6:16">
      <c r="F6400" s="13"/>
      <c r="G6400" s="50"/>
      <c r="I6400" s="17"/>
      <c r="K6400" s="50"/>
      <c r="P6400" s="17"/>
    </row>
    <row r="6401" spans="6:16">
      <c r="F6401" s="13"/>
      <c r="G6401" s="50"/>
      <c r="I6401" s="17"/>
      <c r="K6401" s="50"/>
      <c r="P6401" s="17"/>
    </row>
    <row r="6402" spans="6:16">
      <c r="F6402" s="13"/>
      <c r="G6402" s="50"/>
      <c r="I6402" s="17"/>
      <c r="K6402" s="50"/>
      <c r="P6402" s="17"/>
    </row>
    <row r="6403" spans="6:16">
      <c r="F6403" s="13"/>
      <c r="G6403" s="50"/>
      <c r="I6403" s="17"/>
      <c r="K6403" s="50"/>
      <c r="P6403" s="17"/>
    </row>
    <row r="6404" spans="6:16">
      <c r="F6404" s="13"/>
      <c r="G6404" s="50"/>
      <c r="I6404" s="17"/>
      <c r="K6404" s="50"/>
      <c r="P6404" s="17"/>
    </row>
    <row r="6405" spans="6:16">
      <c r="F6405" s="13"/>
      <c r="G6405" s="50"/>
      <c r="I6405" s="17"/>
      <c r="K6405" s="50"/>
      <c r="P6405" s="17"/>
    </row>
    <row r="6406" spans="6:16">
      <c r="F6406" s="13"/>
      <c r="G6406" s="50"/>
      <c r="I6406" s="17"/>
      <c r="K6406" s="50"/>
      <c r="P6406" s="17"/>
    </row>
    <row r="6407" spans="6:16">
      <c r="F6407" s="13"/>
      <c r="G6407" s="50"/>
      <c r="I6407" s="17"/>
      <c r="K6407" s="50"/>
      <c r="P6407" s="17"/>
    </row>
    <row r="6408" spans="6:16">
      <c r="F6408" s="13"/>
      <c r="G6408" s="50"/>
      <c r="I6408" s="17"/>
      <c r="K6408" s="50"/>
      <c r="P6408" s="17"/>
    </row>
    <row r="6409" spans="6:16">
      <c r="F6409" s="13"/>
      <c r="G6409" s="50"/>
      <c r="I6409" s="17"/>
      <c r="K6409" s="50"/>
      <c r="P6409" s="17"/>
    </row>
    <row r="6410" spans="6:16">
      <c r="F6410" s="13"/>
      <c r="G6410" s="50"/>
      <c r="I6410" s="17"/>
      <c r="K6410" s="50"/>
      <c r="P6410" s="17"/>
    </row>
    <row r="6411" spans="6:16">
      <c r="F6411" s="13"/>
      <c r="G6411" s="50"/>
      <c r="I6411" s="17"/>
      <c r="K6411" s="50"/>
      <c r="P6411" s="17"/>
    </row>
    <row r="6412" spans="6:16">
      <c r="F6412" s="13"/>
      <c r="G6412" s="50"/>
      <c r="I6412" s="17"/>
      <c r="K6412" s="50"/>
      <c r="P6412" s="17"/>
    </row>
    <row r="6413" spans="6:16">
      <c r="F6413" s="13"/>
      <c r="G6413" s="50"/>
      <c r="I6413" s="17"/>
      <c r="K6413" s="50"/>
      <c r="P6413" s="17"/>
    </row>
    <row r="6414" spans="6:16">
      <c r="F6414" s="13"/>
      <c r="G6414" s="50"/>
      <c r="I6414" s="17"/>
      <c r="K6414" s="50"/>
      <c r="P6414" s="17"/>
    </row>
    <row r="6415" spans="6:16">
      <c r="F6415" s="13"/>
      <c r="G6415" s="50"/>
      <c r="I6415" s="17"/>
      <c r="K6415" s="50"/>
      <c r="P6415" s="17"/>
    </row>
    <row r="6416" spans="6:16">
      <c r="F6416" s="13"/>
      <c r="G6416" s="50"/>
      <c r="I6416" s="17"/>
      <c r="K6416" s="50"/>
      <c r="P6416" s="17"/>
    </row>
    <row r="6417" spans="6:16">
      <c r="F6417" s="13"/>
      <c r="G6417" s="50"/>
      <c r="I6417" s="17"/>
      <c r="K6417" s="50"/>
      <c r="P6417" s="17"/>
    </row>
    <row r="6418" spans="6:16">
      <c r="F6418" s="13"/>
      <c r="G6418" s="50"/>
      <c r="I6418" s="17"/>
      <c r="K6418" s="50"/>
      <c r="P6418" s="17"/>
    </row>
    <row r="6419" spans="6:16">
      <c r="F6419" s="13"/>
      <c r="G6419" s="50"/>
      <c r="I6419" s="17"/>
      <c r="K6419" s="50"/>
      <c r="P6419" s="17"/>
    </row>
    <row r="6420" spans="6:16">
      <c r="F6420" s="13"/>
      <c r="G6420" s="50"/>
      <c r="I6420" s="17"/>
      <c r="K6420" s="50"/>
      <c r="P6420" s="17"/>
    </row>
    <row r="6421" spans="6:16">
      <c r="F6421" s="13"/>
      <c r="G6421" s="50"/>
      <c r="I6421" s="17"/>
      <c r="K6421" s="50"/>
      <c r="P6421" s="17"/>
    </row>
    <row r="6422" spans="6:16">
      <c r="F6422" s="13"/>
      <c r="G6422" s="50"/>
      <c r="I6422" s="17"/>
      <c r="K6422" s="50"/>
      <c r="P6422" s="17"/>
    </row>
    <row r="6423" spans="6:16">
      <c r="F6423" s="13"/>
      <c r="G6423" s="50"/>
      <c r="I6423" s="17"/>
      <c r="K6423" s="50"/>
      <c r="P6423" s="17"/>
    </row>
    <row r="6424" spans="6:16">
      <c r="F6424" s="13"/>
      <c r="G6424" s="50"/>
      <c r="I6424" s="17"/>
      <c r="K6424" s="50"/>
      <c r="P6424" s="17"/>
    </row>
    <row r="6425" spans="6:16">
      <c r="F6425" s="13"/>
      <c r="G6425" s="50"/>
      <c r="I6425" s="17"/>
      <c r="K6425" s="50"/>
      <c r="P6425" s="17"/>
    </row>
    <row r="6426" spans="6:16">
      <c r="F6426" s="13"/>
      <c r="G6426" s="50"/>
      <c r="I6426" s="17"/>
      <c r="K6426" s="50"/>
      <c r="P6426" s="17"/>
    </row>
    <row r="6427" spans="6:16">
      <c r="F6427" s="13"/>
      <c r="G6427" s="50"/>
      <c r="I6427" s="17"/>
      <c r="K6427" s="50"/>
      <c r="P6427" s="17"/>
    </row>
    <row r="6428" spans="6:16">
      <c r="F6428" s="13"/>
      <c r="G6428" s="50"/>
      <c r="I6428" s="17"/>
      <c r="K6428" s="50"/>
      <c r="P6428" s="17"/>
    </row>
    <row r="6429" spans="6:16">
      <c r="F6429" s="13"/>
      <c r="G6429" s="50"/>
      <c r="I6429" s="17"/>
      <c r="K6429" s="50"/>
      <c r="P6429" s="17"/>
    </row>
    <row r="6430" spans="6:16">
      <c r="F6430" s="13"/>
      <c r="G6430" s="50"/>
      <c r="I6430" s="17"/>
      <c r="K6430" s="50"/>
      <c r="P6430" s="17"/>
    </row>
    <row r="6431" spans="6:16">
      <c r="F6431" s="13"/>
      <c r="G6431" s="50"/>
      <c r="I6431" s="17"/>
      <c r="K6431" s="50"/>
      <c r="P6431" s="17"/>
    </row>
    <row r="6432" spans="6:16">
      <c r="F6432" s="13"/>
      <c r="G6432" s="50"/>
      <c r="I6432" s="17"/>
      <c r="K6432" s="50"/>
      <c r="P6432" s="17"/>
    </row>
    <row r="6433" spans="6:16">
      <c r="F6433" s="13"/>
      <c r="G6433" s="50"/>
      <c r="I6433" s="17"/>
      <c r="K6433" s="50"/>
      <c r="P6433" s="17"/>
    </row>
    <row r="6434" spans="6:16">
      <c r="F6434" s="13"/>
      <c r="G6434" s="50"/>
      <c r="I6434" s="17"/>
      <c r="K6434" s="50"/>
      <c r="P6434" s="17"/>
    </row>
    <row r="6435" spans="6:16">
      <c r="F6435" s="13"/>
      <c r="G6435" s="50"/>
      <c r="I6435" s="17"/>
      <c r="K6435" s="50"/>
      <c r="P6435" s="17"/>
    </row>
    <row r="6436" spans="6:16">
      <c r="F6436" s="13"/>
      <c r="G6436" s="50"/>
      <c r="I6436" s="17"/>
      <c r="K6436" s="50"/>
      <c r="P6436" s="17"/>
    </row>
    <row r="6437" spans="6:16">
      <c r="F6437" s="13"/>
      <c r="G6437" s="50"/>
      <c r="I6437" s="17"/>
      <c r="K6437" s="50"/>
      <c r="P6437" s="17"/>
    </row>
    <row r="6438" spans="6:16">
      <c r="F6438" s="13"/>
      <c r="G6438" s="50"/>
      <c r="I6438" s="17"/>
      <c r="K6438" s="50"/>
      <c r="P6438" s="17"/>
    </row>
    <row r="6439" spans="6:16">
      <c r="F6439" s="13"/>
      <c r="G6439" s="50"/>
      <c r="I6439" s="17"/>
      <c r="K6439" s="50"/>
      <c r="P6439" s="17"/>
    </row>
    <row r="6440" spans="6:16">
      <c r="F6440" s="13"/>
      <c r="G6440" s="50"/>
      <c r="I6440" s="17"/>
      <c r="K6440" s="50"/>
      <c r="P6440" s="17"/>
    </row>
    <row r="6441" spans="6:16">
      <c r="F6441" s="13"/>
      <c r="G6441" s="50"/>
      <c r="I6441" s="17"/>
      <c r="K6441" s="50"/>
      <c r="P6441" s="17"/>
    </row>
    <row r="6442" spans="6:16">
      <c r="F6442" s="13"/>
      <c r="G6442" s="50"/>
      <c r="I6442" s="17"/>
      <c r="K6442" s="50"/>
      <c r="P6442" s="17"/>
    </row>
    <row r="6443" spans="6:16">
      <c r="F6443" s="13"/>
      <c r="G6443" s="50"/>
      <c r="I6443" s="17"/>
      <c r="K6443" s="50"/>
      <c r="P6443" s="17"/>
    </row>
    <row r="6444" spans="6:16">
      <c r="F6444" s="13"/>
      <c r="G6444" s="50"/>
      <c r="I6444" s="17"/>
      <c r="K6444" s="50"/>
      <c r="P6444" s="17"/>
    </row>
    <row r="6445" spans="6:16">
      <c r="F6445" s="13"/>
      <c r="G6445" s="50"/>
      <c r="I6445" s="17"/>
      <c r="K6445" s="50"/>
      <c r="P6445" s="17"/>
    </row>
    <row r="6446" spans="6:16">
      <c r="F6446" s="13"/>
      <c r="G6446" s="50"/>
      <c r="I6446" s="17"/>
      <c r="K6446" s="50"/>
      <c r="P6446" s="17"/>
    </row>
    <row r="6447" spans="6:16">
      <c r="F6447" s="13"/>
      <c r="G6447" s="50"/>
      <c r="I6447" s="17"/>
      <c r="K6447" s="50"/>
      <c r="P6447" s="17"/>
    </row>
    <row r="6448" spans="6:16">
      <c r="F6448" s="13"/>
      <c r="G6448" s="50"/>
      <c r="I6448" s="17"/>
      <c r="K6448" s="50"/>
      <c r="P6448" s="17"/>
    </row>
    <row r="6449" spans="6:16">
      <c r="F6449" s="13"/>
      <c r="G6449" s="50"/>
      <c r="I6449" s="17"/>
      <c r="K6449" s="50"/>
      <c r="P6449" s="17"/>
    </row>
    <row r="6450" spans="6:16">
      <c r="F6450" s="13"/>
      <c r="G6450" s="50"/>
      <c r="I6450" s="17"/>
      <c r="K6450" s="50"/>
      <c r="P6450" s="17"/>
    </row>
    <row r="6451" spans="6:16">
      <c r="F6451" s="13"/>
      <c r="G6451" s="50"/>
      <c r="I6451" s="17"/>
      <c r="K6451" s="50"/>
      <c r="P6451" s="17"/>
    </row>
    <row r="6452" spans="6:16">
      <c r="F6452" s="13"/>
      <c r="G6452" s="50"/>
      <c r="I6452" s="17"/>
      <c r="K6452" s="50"/>
      <c r="P6452" s="17"/>
    </row>
    <row r="6453" spans="6:16">
      <c r="F6453" s="13"/>
      <c r="G6453" s="50"/>
      <c r="I6453" s="17"/>
      <c r="K6453" s="50"/>
      <c r="P6453" s="17"/>
    </row>
    <row r="6454" spans="6:16">
      <c r="F6454" s="13"/>
      <c r="G6454" s="50"/>
      <c r="I6454" s="17"/>
      <c r="K6454" s="50"/>
      <c r="P6454" s="17"/>
    </row>
    <row r="6455" spans="6:16">
      <c r="F6455" s="13"/>
      <c r="G6455" s="50"/>
      <c r="I6455" s="17"/>
      <c r="K6455" s="50"/>
      <c r="P6455" s="17"/>
    </row>
    <row r="6456" spans="6:16">
      <c r="F6456" s="13"/>
      <c r="G6456" s="50"/>
      <c r="I6456" s="17"/>
      <c r="K6456" s="50"/>
      <c r="P6456" s="17"/>
    </row>
    <row r="6457" spans="6:16">
      <c r="F6457" s="13"/>
      <c r="G6457" s="50"/>
      <c r="I6457" s="17"/>
      <c r="K6457" s="50"/>
      <c r="P6457" s="17"/>
    </row>
    <row r="6458" spans="6:16">
      <c r="F6458" s="13"/>
      <c r="G6458" s="50"/>
      <c r="I6458" s="17"/>
      <c r="K6458" s="50"/>
      <c r="P6458" s="17"/>
    </row>
    <row r="6459" spans="6:16">
      <c r="F6459" s="13"/>
      <c r="G6459" s="50"/>
      <c r="I6459" s="17"/>
      <c r="K6459" s="50"/>
      <c r="P6459" s="17"/>
    </row>
    <row r="6460" spans="6:16">
      <c r="F6460" s="13"/>
      <c r="G6460" s="50"/>
      <c r="I6460" s="17"/>
      <c r="K6460" s="50"/>
      <c r="P6460" s="17"/>
    </row>
    <row r="6461" spans="6:16">
      <c r="F6461" s="13"/>
      <c r="G6461" s="50"/>
      <c r="I6461" s="17"/>
      <c r="K6461" s="50"/>
      <c r="P6461" s="17"/>
    </row>
    <row r="6462" spans="6:16">
      <c r="F6462" s="13"/>
      <c r="G6462" s="50"/>
      <c r="I6462" s="17"/>
      <c r="K6462" s="50"/>
      <c r="P6462" s="17"/>
    </row>
    <row r="6463" spans="6:16">
      <c r="F6463" s="13"/>
      <c r="G6463" s="50"/>
      <c r="I6463" s="17"/>
      <c r="K6463" s="50"/>
      <c r="P6463" s="17"/>
    </row>
    <row r="6464" spans="6:16">
      <c r="F6464" s="13"/>
      <c r="G6464" s="50"/>
      <c r="I6464" s="17"/>
      <c r="K6464" s="50"/>
      <c r="P6464" s="17"/>
    </row>
    <row r="6465" spans="6:16">
      <c r="F6465" s="13"/>
      <c r="G6465" s="50"/>
      <c r="I6465" s="17"/>
      <c r="K6465" s="50"/>
      <c r="P6465" s="17"/>
    </row>
    <row r="6466" spans="6:16">
      <c r="F6466" s="13"/>
      <c r="G6466" s="50"/>
      <c r="I6466" s="17"/>
      <c r="K6466" s="50"/>
      <c r="P6466" s="17"/>
    </row>
    <row r="6467" spans="6:16">
      <c r="F6467" s="13"/>
      <c r="G6467" s="50"/>
      <c r="I6467" s="17"/>
      <c r="K6467" s="50"/>
      <c r="P6467" s="17"/>
    </row>
    <row r="6468" spans="6:16">
      <c r="F6468" s="13"/>
      <c r="G6468" s="50"/>
      <c r="I6468" s="17"/>
      <c r="K6468" s="50"/>
      <c r="P6468" s="17"/>
    </row>
    <row r="6469" spans="6:16">
      <c r="F6469" s="13"/>
      <c r="G6469" s="50"/>
      <c r="I6469" s="17"/>
      <c r="K6469" s="50"/>
      <c r="P6469" s="17"/>
    </row>
    <row r="6470" spans="6:16">
      <c r="F6470" s="13"/>
      <c r="G6470" s="50"/>
      <c r="I6470" s="17"/>
      <c r="K6470" s="50"/>
      <c r="P6470" s="17"/>
    </row>
    <row r="6471" spans="6:16">
      <c r="F6471" s="13"/>
      <c r="G6471" s="50"/>
      <c r="I6471" s="17"/>
      <c r="K6471" s="50"/>
      <c r="P6471" s="17"/>
    </row>
    <row r="6472" spans="6:16">
      <c r="F6472" s="13"/>
      <c r="G6472" s="50"/>
      <c r="I6472" s="17"/>
      <c r="K6472" s="50"/>
      <c r="P6472" s="17"/>
    </row>
    <row r="6473" spans="6:16">
      <c r="F6473" s="13"/>
      <c r="G6473" s="50"/>
      <c r="I6473" s="17"/>
      <c r="K6473" s="50"/>
      <c r="P6473" s="17"/>
    </row>
    <row r="6474" spans="6:16">
      <c r="F6474" s="13"/>
      <c r="G6474" s="50"/>
      <c r="I6474" s="17"/>
      <c r="K6474" s="50"/>
      <c r="P6474" s="17"/>
    </row>
    <row r="6475" spans="6:16">
      <c r="F6475" s="13"/>
      <c r="G6475" s="50"/>
      <c r="I6475" s="17"/>
      <c r="K6475" s="50"/>
      <c r="P6475" s="17"/>
    </row>
    <row r="6476" spans="6:16">
      <c r="F6476" s="13"/>
      <c r="G6476" s="50"/>
      <c r="I6476" s="17"/>
      <c r="K6476" s="50"/>
      <c r="P6476" s="17"/>
    </row>
    <row r="6477" spans="6:16">
      <c r="F6477" s="13"/>
      <c r="G6477" s="50"/>
      <c r="I6477" s="17"/>
      <c r="K6477" s="50"/>
      <c r="P6477" s="17"/>
    </row>
    <row r="6478" spans="6:16">
      <c r="F6478" s="13"/>
      <c r="G6478" s="50"/>
      <c r="I6478" s="17"/>
      <c r="K6478" s="50"/>
      <c r="P6478" s="17"/>
    </row>
    <row r="6479" spans="6:16">
      <c r="F6479" s="13"/>
      <c r="G6479" s="50"/>
      <c r="I6479" s="17"/>
      <c r="K6479" s="50"/>
      <c r="P6479" s="17"/>
    </row>
    <row r="6480" spans="6:16">
      <c r="F6480" s="13"/>
      <c r="G6480" s="50"/>
      <c r="I6480" s="17"/>
      <c r="K6480" s="50"/>
      <c r="P6480" s="17"/>
    </row>
    <row r="6481" spans="6:16">
      <c r="F6481" s="13"/>
      <c r="G6481" s="50"/>
      <c r="I6481" s="17"/>
      <c r="K6481" s="50"/>
      <c r="P6481" s="17"/>
    </row>
    <row r="6482" spans="6:16">
      <c r="F6482" s="13"/>
      <c r="G6482" s="50"/>
      <c r="I6482" s="17"/>
      <c r="K6482" s="50"/>
      <c r="P6482" s="17"/>
    </row>
    <row r="6483" spans="6:16">
      <c r="F6483" s="13"/>
      <c r="G6483" s="50"/>
      <c r="I6483" s="17"/>
      <c r="K6483" s="50"/>
      <c r="P6483" s="17"/>
    </row>
    <row r="6484" spans="6:16">
      <c r="F6484" s="13"/>
      <c r="G6484" s="50"/>
      <c r="I6484" s="17"/>
      <c r="K6484" s="50"/>
      <c r="P6484" s="17"/>
    </row>
    <row r="6485" spans="6:16">
      <c r="F6485" s="13"/>
      <c r="G6485" s="50"/>
      <c r="I6485" s="17"/>
      <c r="K6485" s="50"/>
      <c r="P6485" s="17"/>
    </row>
    <row r="6486" spans="6:16">
      <c r="F6486" s="13"/>
      <c r="G6486" s="50"/>
      <c r="I6486" s="17"/>
      <c r="K6486" s="50"/>
      <c r="P6486" s="17"/>
    </row>
    <row r="6487" spans="6:16">
      <c r="F6487" s="13"/>
      <c r="G6487" s="50"/>
      <c r="I6487" s="17"/>
      <c r="K6487" s="50"/>
      <c r="P6487" s="17"/>
    </row>
    <row r="6488" spans="6:16">
      <c r="F6488" s="13"/>
      <c r="G6488" s="50"/>
      <c r="I6488" s="17"/>
      <c r="K6488" s="50"/>
      <c r="P6488" s="17"/>
    </row>
    <row r="6489" spans="6:16">
      <c r="F6489" s="13"/>
      <c r="G6489" s="50"/>
      <c r="I6489" s="17"/>
      <c r="K6489" s="50"/>
      <c r="P6489" s="17"/>
    </row>
    <row r="6490" spans="6:16">
      <c r="F6490" s="13"/>
      <c r="G6490" s="50"/>
      <c r="I6490" s="17"/>
      <c r="K6490" s="50"/>
      <c r="P6490" s="17"/>
    </row>
    <row r="6491" spans="6:16">
      <c r="F6491" s="13"/>
      <c r="G6491" s="50"/>
      <c r="I6491" s="17"/>
      <c r="K6491" s="50"/>
      <c r="P6491" s="17"/>
    </row>
    <row r="6492" spans="6:16">
      <c r="F6492" s="13"/>
      <c r="G6492" s="50"/>
      <c r="I6492" s="17"/>
      <c r="K6492" s="50"/>
      <c r="P6492" s="17"/>
    </row>
    <row r="6493" spans="6:16">
      <c r="F6493" s="13"/>
      <c r="G6493" s="50"/>
      <c r="I6493" s="17"/>
      <c r="K6493" s="50"/>
      <c r="P6493" s="17"/>
    </row>
    <row r="6494" spans="6:16">
      <c r="F6494" s="13"/>
      <c r="G6494" s="50"/>
      <c r="I6494" s="17"/>
      <c r="K6494" s="50"/>
      <c r="P6494" s="17"/>
    </row>
    <row r="6495" spans="6:16">
      <c r="F6495" s="13"/>
      <c r="G6495" s="50"/>
      <c r="I6495" s="17"/>
      <c r="K6495" s="50"/>
      <c r="P6495" s="17"/>
    </row>
    <row r="6496" spans="6:16">
      <c r="F6496" s="13"/>
      <c r="G6496" s="50"/>
      <c r="I6496" s="17"/>
      <c r="K6496" s="50"/>
      <c r="P6496" s="17"/>
    </row>
    <row r="6497" spans="6:16">
      <c r="F6497" s="13"/>
      <c r="G6497" s="50"/>
      <c r="I6497" s="17"/>
      <c r="K6497" s="50"/>
      <c r="P6497" s="17"/>
    </row>
    <row r="6498" spans="6:16">
      <c r="F6498" s="13"/>
      <c r="G6498" s="50"/>
      <c r="I6498" s="17"/>
      <c r="K6498" s="50"/>
      <c r="P6498" s="17"/>
    </row>
    <row r="6499" spans="6:16">
      <c r="F6499" s="13"/>
      <c r="G6499" s="50"/>
      <c r="I6499" s="17"/>
      <c r="K6499" s="50"/>
      <c r="P6499" s="17"/>
    </row>
    <row r="6500" spans="6:16">
      <c r="F6500" s="13"/>
      <c r="G6500" s="50"/>
      <c r="I6500" s="17"/>
      <c r="K6500" s="50"/>
      <c r="P6500" s="17"/>
    </row>
    <row r="6501" spans="6:16">
      <c r="F6501" s="13"/>
      <c r="G6501" s="50"/>
      <c r="I6501" s="17"/>
      <c r="K6501" s="50"/>
      <c r="P6501" s="17"/>
    </row>
    <row r="6502" spans="6:16">
      <c r="F6502" s="13"/>
      <c r="G6502" s="50"/>
      <c r="I6502" s="17"/>
      <c r="K6502" s="50"/>
      <c r="P6502" s="17"/>
    </row>
    <row r="6503" spans="6:16">
      <c r="F6503" s="13"/>
      <c r="G6503" s="50"/>
      <c r="I6503" s="17"/>
      <c r="K6503" s="50"/>
      <c r="P6503" s="17"/>
    </row>
    <row r="6504" spans="6:16">
      <c r="F6504" s="13"/>
      <c r="G6504" s="50"/>
      <c r="I6504" s="17"/>
      <c r="K6504" s="50"/>
      <c r="P6504" s="17"/>
    </row>
    <row r="6505" spans="6:16">
      <c r="F6505" s="13"/>
      <c r="G6505" s="50"/>
      <c r="I6505" s="17"/>
      <c r="K6505" s="50"/>
      <c r="P6505" s="17"/>
    </row>
    <row r="6506" spans="6:16">
      <c r="F6506" s="13"/>
      <c r="G6506" s="50"/>
      <c r="I6506" s="17"/>
      <c r="K6506" s="50"/>
      <c r="P6506" s="17"/>
    </row>
    <row r="6507" spans="6:16">
      <c r="F6507" s="13"/>
      <c r="G6507" s="50"/>
      <c r="I6507" s="17"/>
      <c r="K6507" s="50"/>
      <c r="P6507" s="17"/>
    </row>
    <row r="6508" spans="6:16">
      <c r="F6508" s="13"/>
      <c r="G6508" s="50"/>
      <c r="I6508" s="17"/>
      <c r="K6508" s="50"/>
      <c r="P6508" s="17"/>
    </row>
    <row r="6509" spans="6:16">
      <c r="F6509" s="13"/>
      <c r="G6509" s="50"/>
      <c r="I6509" s="17"/>
      <c r="K6509" s="50"/>
      <c r="P6509" s="17"/>
    </row>
    <row r="6510" spans="6:16">
      <c r="F6510" s="13"/>
      <c r="G6510" s="50"/>
      <c r="I6510" s="17"/>
      <c r="K6510" s="50"/>
      <c r="P6510" s="17"/>
    </row>
    <row r="6511" spans="6:16">
      <c r="F6511" s="13"/>
      <c r="G6511" s="50"/>
      <c r="I6511" s="17"/>
      <c r="K6511" s="50"/>
      <c r="P6511" s="17"/>
    </row>
    <row r="6512" spans="6:16">
      <c r="F6512" s="13"/>
      <c r="G6512" s="50"/>
      <c r="I6512" s="17"/>
      <c r="K6512" s="50"/>
      <c r="P6512" s="17"/>
    </row>
    <row r="6513" spans="6:16">
      <c r="F6513" s="13"/>
      <c r="G6513" s="50"/>
      <c r="I6513" s="17"/>
      <c r="K6513" s="50"/>
      <c r="P6513" s="17"/>
    </row>
    <row r="6514" spans="6:16">
      <c r="F6514" s="13"/>
      <c r="G6514" s="50"/>
      <c r="I6514" s="17"/>
      <c r="K6514" s="50"/>
      <c r="P6514" s="17"/>
    </row>
    <row r="6515" spans="6:16">
      <c r="F6515" s="13"/>
      <c r="G6515" s="50"/>
      <c r="I6515" s="17"/>
      <c r="K6515" s="50"/>
      <c r="P6515" s="17"/>
    </row>
    <row r="6516" spans="6:16">
      <c r="F6516" s="13"/>
      <c r="G6516" s="50"/>
      <c r="I6516" s="17"/>
      <c r="K6516" s="50"/>
      <c r="P6516" s="17"/>
    </row>
    <row r="6517" spans="6:16">
      <c r="F6517" s="13"/>
      <c r="G6517" s="50"/>
      <c r="I6517" s="17"/>
      <c r="K6517" s="50"/>
      <c r="P6517" s="17"/>
    </row>
    <row r="6518" spans="6:16">
      <c r="F6518" s="13"/>
      <c r="G6518" s="50"/>
      <c r="I6518" s="17"/>
      <c r="K6518" s="50"/>
      <c r="P6518" s="17"/>
    </row>
    <row r="6519" spans="6:16">
      <c r="F6519" s="13"/>
      <c r="G6519" s="50"/>
      <c r="I6519" s="17"/>
      <c r="K6519" s="50"/>
      <c r="P6519" s="17"/>
    </row>
    <row r="6520" spans="6:16">
      <c r="F6520" s="13"/>
      <c r="G6520" s="50"/>
      <c r="I6520" s="17"/>
      <c r="K6520" s="50"/>
      <c r="P6520" s="17"/>
    </row>
    <row r="6521" spans="6:16">
      <c r="F6521" s="13"/>
      <c r="G6521" s="50"/>
      <c r="I6521" s="17"/>
      <c r="K6521" s="50"/>
      <c r="P6521" s="17"/>
    </row>
    <row r="6522" spans="6:16">
      <c r="F6522" s="13"/>
      <c r="G6522" s="50"/>
      <c r="I6522" s="17"/>
      <c r="K6522" s="50"/>
      <c r="P6522" s="17"/>
    </row>
    <row r="6523" spans="6:16">
      <c r="F6523" s="13"/>
      <c r="G6523" s="50"/>
      <c r="I6523" s="17"/>
      <c r="K6523" s="50"/>
      <c r="P6523" s="17"/>
    </row>
    <row r="6524" spans="6:16">
      <c r="F6524" s="13"/>
      <c r="G6524" s="50"/>
      <c r="I6524" s="17"/>
      <c r="K6524" s="50"/>
      <c r="P6524" s="17"/>
    </row>
    <row r="6525" spans="6:16">
      <c r="F6525" s="13"/>
      <c r="G6525" s="50"/>
      <c r="I6525" s="17"/>
      <c r="K6525" s="50"/>
      <c r="P6525" s="17"/>
    </row>
    <row r="6526" spans="6:16">
      <c r="F6526" s="13"/>
      <c r="G6526" s="50"/>
      <c r="I6526" s="17"/>
      <c r="K6526" s="50"/>
      <c r="P6526" s="17"/>
    </row>
    <row r="6527" spans="6:16">
      <c r="F6527" s="13"/>
      <c r="G6527" s="50"/>
      <c r="I6527" s="17"/>
      <c r="K6527" s="50"/>
      <c r="P6527" s="17"/>
    </row>
    <row r="6528" spans="6:16">
      <c r="F6528" s="13"/>
      <c r="G6528" s="50"/>
      <c r="I6528" s="17"/>
      <c r="K6528" s="50"/>
      <c r="P6528" s="17"/>
    </row>
    <row r="6529" spans="6:16">
      <c r="F6529" s="13"/>
      <c r="G6529" s="50"/>
      <c r="I6529" s="17"/>
      <c r="K6529" s="50"/>
      <c r="P6529" s="17"/>
    </row>
    <row r="6530" spans="6:16">
      <c r="F6530" s="13"/>
      <c r="G6530" s="50"/>
      <c r="I6530" s="17"/>
      <c r="K6530" s="50"/>
      <c r="P6530" s="17"/>
    </row>
    <row r="6531" spans="6:16">
      <c r="F6531" s="13"/>
      <c r="G6531" s="50"/>
      <c r="I6531" s="17"/>
      <c r="K6531" s="50"/>
      <c r="P6531" s="17"/>
    </row>
    <row r="6532" spans="6:16">
      <c r="F6532" s="13"/>
      <c r="G6532" s="50"/>
      <c r="I6532" s="17"/>
      <c r="K6532" s="50"/>
      <c r="P6532" s="17"/>
    </row>
    <row r="6533" spans="6:16">
      <c r="F6533" s="13"/>
      <c r="G6533" s="50"/>
      <c r="I6533" s="17"/>
      <c r="K6533" s="50"/>
      <c r="P6533" s="17"/>
    </row>
    <row r="6534" spans="6:16">
      <c r="F6534" s="13"/>
      <c r="G6534" s="50"/>
      <c r="I6534" s="17"/>
      <c r="K6534" s="50"/>
      <c r="P6534" s="17"/>
    </row>
    <row r="6535" spans="6:16">
      <c r="F6535" s="13"/>
      <c r="G6535" s="50"/>
      <c r="I6535" s="17"/>
      <c r="K6535" s="50"/>
      <c r="P6535" s="17"/>
    </row>
    <row r="6536" spans="6:16">
      <c r="F6536" s="13"/>
      <c r="G6536" s="50"/>
      <c r="I6536" s="17"/>
      <c r="K6536" s="50"/>
      <c r="P6536" s="17"/>
    </row>
    <row r="6537" spans="6:16">
      <c r="F6537" s="13"/>
      <c r="G6537" s="50"/>
      <c r="I6537" s="17"/>
      <c r="K6537" s="50"/>
      <c r="P6537" s="17"/>
    </row>
    <row r="6538" spans="6:16">
      <c r="F6538" s="13"/>
      <c r="G6538" s="50"/>
      <c r="I6538" s="17"/>
      <c r="K6538" s="50"/>
      <c r="P6538" s="17"/>
    </row>
    <row r="6539" spans="6:16">
      <c r="F6539" s="13"/>
      <c r="G6539" s="50"/>
      <c r="I6539" s="17"/>
      <c r="K6539" s="50"/>
      <c r="P6539" s="17"/>
    </row>
    <row r="6540" spans="6:16">
      <c r="F6540" s="13"/>
      <c r="G6540" s="50"/>
      <c r="I6540" s="17"/>
      <c r="K6540" s="50"/>
      <c r="P6540" s="17"/>
    </row>
    <row r="6541" spans="6:16">
      <c r="F6541" s="13"/>
      <c r="G6541" s="50"/>
      <c r="I6541" s="17"/>
      <c r="K6541" s="50"/>
      <c r="P6541" s="17"/>
    </row>
    <row r="6542" spans="6:16">
      <c r="F6542" s="13"/>
      <c r="G6542" s="50"/>
      <c r="I6542" s="17"/>
      <c r="K6542" s="50"/>
      <c r="P6542" s="17"/>
    </row>
    <row r="6543" spans="6:16">
      <c r="F6543" s="13"/>
      <c r="G6543" s="50"/>
      <c r="I6543" s="17"/>
      <c r="K6543" s="50"/>
      <c r="P6543" s="17"/>
    </row>
    <row r="6544" spans="6:16">
      <c r="F6544" s="13"/>
      <c r="G6544" s="50"/>
      <c r="I6544" s="17"/>
      <c r="K6544" s="50"/>
      <c r="P6544" s="17"/>
    </row>
    <row r="6545" spans="6:16">
      <c r="F6545" s="13"/>
      <c r="G6545" s="50"/>
      <c r="I6545" s="17"/>
      <c r="K6545" s="50"/>
      <c r="P6545" s="17"/>
    </row>
    <row r="6546" spans="6:16">
      <c r="F6546" s="13"/>
      <c r="G6546" s="50"/>
      <c r="I6546" s="17"/>
      <c r="K6546" s="50"/>
      <c r="P6546" s="17"/>
    </row>
    <row r="6547" spans="6:16">
      <c r="F6547" s="13"/>
      <c r="G6547" s="50"/>
      <c r="I6547" s="17"/>
      <c r="K6547" s="50"/>
      <c r="P6547" s="17"/>
    </row>
    <row r="6548" spans="6:16">
      <c r="F6548" s="13"/>
      <c r="G6548" s="50"/>
      <c r="I6548" s="17"/>
      <c r="K6548" s="50"/>
      <c r="P6548" s="17"/>
    </row>
    <row r="6549" spans="6:16">
      <c r="F6549" s="13"/>
      <c r="G6549" s="50"/>
      <c r="I6549" s="17"/>
      <c r="K6549" s="50"/>
      <c r="P6549" s="17"/>
    </row>
    <row r="6550" spans="6:16">
      <c r="F6550" s="13"/>
      <c r="G6550" s="50"/>
      <c r="I6550" s="17"/>
      <c r="K6550" s="50"/>
      <c r="P6550" s="17"/>
    </row>
    <row r="6551" spans="6:16">
      <c r="F6551" s="13"/>
      <c r="G6551" s="50"/>
      <c r="I6551" s="17"/>
      <c r="K6551" s="50"/>
      <c r="P6551" s="17"/>
    </row>
    <row r="6552" spans="6:16">
      <c r="F6552" s="13"/>
      <c r="G6552" s="50"/>
      <c r="I6552" s="17"/>
      <c r="K6552" s="50"/>
      <c r="P6552" s="17"/>
    </row>
    <row r="6553" spans="6:16">
      <c r="F6553" s="13"/>
      <c r="G6553" s="50"/>
      <c r="I6553" s="17"/>
      <c r="K6553" s="50"/>
      <c r="P6553" s="17"/>
    </row>
    <row r="6554" spans="6:16">
      <c r="F6554" s="13"/>
      <c r="G6554" s="50"/>
      <c r="I6554" s="17"/>
      <c r="K6554" s="50"/>
      <c r="P6554" s="17"/>
    </row>
    <row r="6555" spans="6:16">
      <c r="F6555" s="13"/>
      <c r="G6555" s="50"/>
      <c r="I6555" s="17"/>
      <c r="K6555" s="50"/>
      <c r="P6555" s="17"/>
    </row>
    <row r="6556" spans="6:16">
      <c r="F6556" s="13"/>
      <c r="G6556" s="50"/>
      <c r="I6556" s="17"/>
      <c r="K6556" s="50"/>
      <c r="P6556" s="17"/>
    </row>
    <row r="6557" spans="6:16">
      <c r="F6557" s="13"/>
      <c r="G6557" s="50"/>
      <c r="I6557" s="17"/>
      <c r="K6557" s="50"/>
      <c r="P6557" s="17"/>
    </row>
    <row r="6558" spans="6:16">
      <c r="F6558" s="13"/>
      <c r="G6558" s="50"/>
      <c r="I6558" s="17"/>
      <c r="K6558" s="50"/>
      <c r="P6558" s="17"/>
    </row>
    <row r="6559" spans="6:16">
      <c r="F6559" s="13"/>
      <c r="G6559" s="50"/>
      <c r="I6559" s="17"/>
      <c r="K6559" s="50"/>
      <c r="P6559" s="17"/>
    </row>
    <row r="6560" spans="6:16">
      <c r="F6560" s="13"/>
      <c r="G6560" s="50"/>
      <c r="I6560" s="17"/>
      <c r="K6560" s="50"/>
      <c r="P6560" s="17"/>
    </row>
    <row r="6561" spans="6:16">
      <c r="F6561" s="13"/>
      <c r="G6561" s="50"/>
      <c r="I6561" s="17"/>
      <c r="K6561" s="50"/>
      <c r="P6561" s="17"/>
    </row>
    <row r="6562" spans="6:16">
      <c r="F6562" s="13"/>
      <c r="G6562" s="50"/>
      <c r="I6562" s="17"/>
      <c r="K6562" s="50"/>
      <c r="P6562" s="17"/>
    </row>
    <row r="6563" spans="6:16">
      <c r="F6563" s="13"/>
      <c r="G6563" s="50"/>
      <c r="I6563" s="17"/>
      <c r="K6563" s="50"/>
      <c r="P6563" s="17"/>
    </row>
    <row r="6564" spans="6:16">
      <c r="F6564" s="13"/>
      <c r="G6564" s="50"/>
      <c r="I6564" s="17"/>
      <c r="K6564" s="50"/>
      <c r="P6564" s="17"/>
    </row>
    <row r="6565" spans="6:16">
      <c r="F6565" s="13"/>
      <c r="G6565" s="50"/>
      <c r="I6565" s="17"/>
      <c r="K6565" s="50"/>
      <c r="P6565" s="17"/>
    </row>
    <row r="6566" spans="6:16">
      <c r="F6566" s="13"/>
      <c r="G6566" s="50"/>
      <c r="I6566" s="17"/>
      <c r="K6566" s="50"/>
      <c r="P6566" s="17"/>
    </row>
    <row r="6567" spans="6:16">
      <c r="F6567" s="13"/>
      <c r="G6567" s="50"/>
      <c r="I6567" s="17"/>
      <c r="K6567" s="50"/>
      <c r="P6567" s="17"/>
    </row>
    <row r="6568" spans="6:16">
      <c r="F6568" s="13"/>
      <c r="G6568" s="50"/>
      <c r="I6568" s="17"/>
      <c r="K6568" s="50"/>
      <c r="P6568" s="17"/>
    </row>
    <row r="6569" spans="6:16">
      <c r="F6569" s="13"/>
      <c r="G6569" s="50"/>
      <c r="I6569" s="17"/>
      <c r="K6569" s="50"/>
      <c r="P6569" s="17"/>
    </row>
    <row r="6570" spans="6:16">
      <c r="F6570" s="13"/>
      <c r="G6570" s="50"/>
      <c r="I6570" s="17"/>
      <c r="K6570" s="50"/>
      <c r="P6570" s="17"/>
    </row>
    <row r="6571" spans="6:16">
      <c r="F6571" s="13"/>
      <c r="G6571" s="50"/>
      <c r="I6571" s="17"/>
      <c r="K6571" s="50"/>
      <c r="P6571" s="17"/>
    </row>
    <row r="6572" spans="6:16">
      <c r="F6572" s="13"/>
      <c r="G6572" s="50"/>
      <c r="I6572" s="17"/>
      <c r="K6572" s="50"/>
      <c r="P6572" s="17"/>
    </row>
    <row r="6573" spans="6:16">
      <c r="F6573" s="13"/>
      <c r="G6573" s="50"/>
      <c r="I6573" s="17"/>
      <c r="K6573" s="50"/>
      <c r="P6573" s="17"/>
    </row>
    <row r="6574" spans="6:16">
      <c r="F6574" s="13"/>
      <c r="G6574" s="50"/>
      <c r="I6574" s="17"/>
      <c r="K6574" s="50"/>
      <c r="P6574" s="17"/>
    </row>
    <row r="6575" spans="6:16">
      <c r="F6575" s="13"/>
      <c r="G6575" s="50"/>
      <c r="I6575" s="17"/>
      <c r="K6575" s="50"/>
      <c r="P6575" s="17"/>
    </row>
    <row r="6576" spans="6:16">
      <c r="F6576" s="13"/>
      <c r="G6576" s="50"/>
      <c r="I6576" s="17"/>
      <c r="K6576" s="50"/>
      <c r="P6576" s="17"/>
    </row>
    <row r="6577" spans="6:16">
      <c r="F6577" s="13"/>
      <c r="G6577" s="50"/>
      <c r="I6577" s="17"/>
      <c r="K6577" s="50"/>
      <c r="P6577" s="17"/>
    </row>
    <row r="6578" spans="6:16">
      <c r="F6578" s="13"/>
      <c r="G6578" s="50"/>
      <c r="I6578" s="17"/>
      <c r="K6578" s="50"/>
      <c r="P6578" s="17"/>
    </row>
    <row r="6579" spans="6:16">
      <c r="F6579" s="13"/>
      <c r="G6579" s="50"/>
      <c r="I6579" s="17"/>
      <c r="K6579" s="50"/>
      <c r="P6579" s="17"/>
    </row>
    <row r="6580" spans="6:16">
      <c r="F6580" s="13"/>
      <c r="G6580" s="50"/>
      <c r="I6580" s="17"/>
      <c r="K6580" s="50"/>
      <c r="P6580" s="17"/>
    </row>
    <row r="6581" spans="6:16">
      <c r="F6581" s="13"/>
      <c r="G6581" s="50"/>
      <c r="I6581" s="17"/>
      <c r="K6581" s="50"/>
      <c r="P6581" s="17"/>
    </row>
    <row r="6582" spans="6:16">
      <c r="F6582" s="13"/>
      <c r="G6582" s="50"/>
      <c r="I6582" s="17"/>
      <c r="K6582" s="50"/>
      <c r="P6582" s="17"/>
    </row>
    <row r="6583" spans="6:16">
      <c r="F6583" s="13"/>
      <c r="G6583" s="50"/>
      <c r="I6583" s="17"/>
      <c r="K6583" s="50"/>
      <c r="P6583" s="17"/>
    </row>
    <row r="6584" spans="6:16">
      <c r="F6584" s="13"/>
      <c r="G6584" s="50"/>
      <c r="I6584" s="17"/>
      <c r="K6584" s="50"/>
      <c r="P6584" s="17"/>
    </row>
    <row r="6585" spans="6:16">
      <c r="F6585" s="13"/>
      <c r="G6585" s="50"/>
      <c r="I6585" s="17"/>
      <c r="K6585" s="50"/>
      <c r="P6585" s="17"/>
    </row>
    <row r="6586" spans="6:16">
      <c r="F6586" s="13"/>
      <c r="G6586" s="50"/>
      <c r="I6586" s="17"/>
      <c r="K6586" s="50"/>
      <c r="P6586" s="17"/>
    </row>
    <row r="6587" spans="6:16">
      <c r="F6587" s="13"/>
      <c r="G6587" s="50"/>
      <c r="I6587" s="17"/>
      <c r="K6587" s="50"/>
      <c r="P6587" s="17"/>
    </row>
    <row r="6588" spans="6:16">
      <c r="F6588" s="13"/>
      <c r="G6588" s="50"/>
      <c r="I6588" s="17"/>
      <c r="K6588" s="50"/>
      <c r="P6588" s="17"/>
    </row>
    <row r="6589" spans="6:16">
      <c r="F6589" s="13"/>
      <c r="G6589" s="50"/>
      <c r="I6589" s="17"/>
      <c r="K6589" s="50"/>
      <c r="P6589" s="17"/>
    </row>
    <row r="6590" spans="6:16">
      <c r="F6590" s="13"/>
      <c r="G6590" s="50"/>
      <c r="I6590" s="17"/>
      <c r="K6590" s="50"/>
      <c r="P6590" s="17"/>
    </row>
    <row r="6591" spans="6:16">
      <c r="F6591" s="13"/>
      <c r="G6591" s="50"/>
      <c r="I6591" s="17"/>
      <c r="K6591" s="50"/>
      <c r="P6591" s="17"/>
    </row>
    <row r="6592" spans="6:16">
      <c r="F6592" s="13"/>
      <c r="G6592" s="50"/>
      <c r="I6592" s="17"/>
      <c r="K6592" s="50"/>
      <c r="P6592" s="17"/>
    </row>
    <row r="6593" spans="6:16">
      <c r="F6593" s="13"/>
      <c r="G6593" s="50"/>
      <c r="I6593" s="17"/>
      <c r="K6593" s="50"/>
      <c r="P6593" s="17"/>
    </row>
    <row r="6594" spans="6:16">
      <c r="F6594" s="13"/>
      <c r="G6594" s="50"/>
      <c r="I6594" s="17"/>
      <c r="K6594" s="50"/>
      <c r="P6594" s="17"/>
    </row>
    <row r="6595" spans="6:16">
      <c r="F6595" s="13"/>
      <c r="G6595" s="50"/>
      <c r="I6595" s="17"/>
      <c r="K6595" s="50"/>
      <c r="P6595" s="17"/>
    </row>
    <row r="6596" spans="6:16">
      <c r="F6596" s="13"/>
      <c r="G6596" s="50"/>
      <c r="I6596" s="17"/>
      <c r="K6596" s="50"/>
      <c r="P6596" s="17"/>
    </row>
    <row r="6597" spans="6:16">
      <c r="F6597" s="13"/>
      <c r="G6597" s="50"/>
      <c r="I6597" s="17"/>
      <c r="K6597" s="50"/>
      <c r="P6597" s="17"/>
    </row>
    <row r="6598" spans="6:16">
      <c r="F6598" s="13"/>
      <c r="G6598" s="50"/>
      <c r="I6598" s="17"/>
      <c r="K6598" s="50"/>
      <c r="P6598" s="17"/>
    </row>
    <row r="6599" spans="6:16">
      <c r="F6599" s="13"/>
      <c r="G6599" s="50"/>
      <c r="I6599" s="17"/>
      <c r="K6599" s="50"/>
      <c r="P6599" s="17"/>
    </row>
    <row r="6600" spans="6:16">
      <c r="F6600" s="13"/>
      <c r="G6600" s="50"/>
      <c r="I6600" s="17"/>
      <c r="K6600" s="50"/>
      <c r="P6600" s="17"/>
    </row>
    <row r="6601" spans="6:16">
      <c r="F6601" s="13"/>
      <c r="G6601" s="50"/>
      <c r="I6601" s="17"/>
      <c r="K6601" s="50"/>
      <c r="P6601" s="17"/>
    </row>
    <row r="6602" spans="6:16">
      <c r="F6602" s="13"/>
      <c r="G6602" s="50"/>
      <c r="I6602" s="17"/>
      <c r="K6602" s="50"/>
      <c r="P6602" s="17"/>
    </row>
    <row r="6603" spans="6:16">
      <c r="F6603" s="13"/>
      <c r="G6603" s="50"/>
      <c r="I6603" s="17"/>
      <c r="K6603" s="50"/>
      <c r="P6603" s="17"/>
    </row>
    <row r="6604" spans="6:16">
      <c r="F6604" s="13"/>
      <c r="G6604" s="50"/>
      <c r="I6604" s="17"/>
      <c r="K6604" s="50"/>
      <c r="P6604" s="17"/>
    </row>
    <row r="6605" spans="6:16">
      <c r="F6605" s="13"/>
      <c r="G6605" s="50"/>
      <c r="I6605" s="17"/>
      <c r="K6605" s="50"/>
      <c r="P6605" s="17"/>
    </row>
    <row r="6606" spans="6:16">
      <c r="F6606" s="13"/>
      <c r="G6606" s="50"/>
      <c r="I6606" s="17"/>
      <c r="K6606" s="50"/>
      <c r="P6606" s="17"/>
    </row>
    <row r="6607" spans="6:16">
      <c r="F6607" s="13"/>
      <c r="G6607" s="50"/>
      <c r="I6607" s="17"/>
      <c r="K6607" s="50"/>
      <c r="P6607" s="17"/>
    </row>
    <row r="6608" spans="6:16">
      <c r="F6608" s="13"/>
      <c r="G6608" s="50"/>
      <c r="I6608" s="17"/>
      <c r="K6608" s="50"/>
      <c r="P6608" s="17"/>
    </row>
    <row r="6609" spans="6:16">
      <c r="F6609" s="13"/>
      <c r="G6609" s="50"/>
      <c r="I6609" s="17"/>
      <c r="K6609" s="50"/>
      <c r="P6609" s="17"/>
    </row>
    <row r="6610" spans="6:16">
      <c r="F6610" s="13"/>
      <c r="G6610" s="50"/>
      <c r="I6610" s="17"/>
      <c r="K6610" s="50"/>
      <c r="P6610" s="17"/>
    </row>
    <row r="6611" spans="6:16">
      <c r="F6611" s="13"/>
      <c r="G6611" s="50"/>
      <c r="I6611" s="17"/>
      <c r="K6611" s="50"/>
      <c r="P6611" s="17"/>
    </row>
    <row r="6612" spans="6:16">
      <c r="F6612" s="13"/>
      <c r="G6612" s="50"/>
      <c r="I6612" s="17"/>
      <c r="K6612" s="50"/>
      <c r="P6612" s="17"/>
    </row>
    <row r="6613" spans="6:16">
      <c r="F6613" s="13"/>
      <c r="G6613" s="50"/>
      <c r="I6613" s="17"/>
      <c r="K6613" s="50"/>
      <c r="P6613" s="17"/>
    </row>
    <row r="6614" spans="6:16">
      <c r="F6614" s="13"/>
      <c r="G6614" s="50"/>
      <c r="I6614" s="17"/>
      <c r="K6614" s="50"/>
      <c r="P6614" s="17"/>
    </row>
    <row r="6615" spans="6:16">
      <c r="F6615" s="13"/>
      <c r="G6615" s="50"/>
      <c r="I6615" s="17"/>
      <c r="K6615" s="50"/>
      <c r="P6615" s="17"/>
    </row>
    <row r="6616" spans="6:16">
      <c r="F6616" s="13"/>
      <c r="G6616" s="50"/>
      <c r="I6616" s="17"/>
      <c r="K6616" s="50"/>
      <c r="P6616" s="17"/>
    </row>
    <row r="6617" spans="6:16">
      <c r="F6617" s="13"/>
      <c r="G6617" s="50"/>
      <c r="I6617" s="17"/>
      <c r="K6617" s="50"/>
      <c r="P6617" s="17"/>
    </row>
    <row r="6618" spans="6:16">
      <c r="F6618" s="13"/>
      <c r="G6618" s="50"/>
      <c r="I6618" s="17"/>
      <c r="K6618" s="50"/>
      <c r="P6618" s="17"/>
    </row>
    <row r="6619" spans="6:16">
      <c r="F6619" s="13"/>
      <c r="G6619" s="50"/>
      <c r="I6619" s="17"/>
      <c r="K6619" s="50"/>
      <c r="P6619" s="17"/>
    </row>
    <row r="6620" spans="6:16">
      <c r="F6620" s="13"/>
      <c r="G6620" s="50"/>
      <c r="I6620" s="17"/>
      <c r="K6620" s="50"/>
      <c r="P6620" s="17"/>
    </row>
    <row r="6621" spans="6:16">
      <c r="F6621" s="13"/>
      <c r="G6621" s="50"/>
      <c r="I6621" s="17"/>
      <c r="K6621" s="50"/>
      <c r="P6621" s="17"/>
    </row>
    <row r="6622" spans="6:16">
      <c r="F6622" s="13"/>
      <c r="G6622" s="50"/>
      <c r="I6622" s="17"/>
      <c r="K6622" s="50"/>
      <c r="P6622" s="17"/>
    </row>
    <row r="6623" spans="6:16">
      <c r="F6623" s="13"/>
      <c r="G6623" s="50"/>
      <c r="I6623" s="17"/>
      <c r="K6623" s="50"/>
      <c r="P6623" s="17"/>
    </row>
    <row r="6624" spans="6:16">
      <c r="F6624" s="13"/>
      <c r="G6624" s="50"/>
      <c r="I6624" s="17"/>
      <c r="K6624" s="50"/>
      <c r="P6624" s="17"/>
    </row>
    <row r="6625" spans="6:16">
      <c r="F6625" s="13"/>
      <c r="G6625" s="50"/>
      <c r="I6625" s="17"/>
      <c r="K6625" s="50"/>
      <c r="P6625" s="17"/>
    </row>
    <row r="6626" spans="6:16">
      <c r="F6626" s="13"/>
      <c r="G6626" s="50"/>
      <c r="I6626" s="17"/>
      <c r="K6626" s="50"/>
      <c r="P6626" s="17"/>
    </row>
    <row r="6627" spans="6:16">
      <c r="F6627" s="13"/>
      <c r="G6627" s="50"/>
      <c r="I6627" s="17"/>
      <c r="K6627" s="50"/>
      <c r="P6627" s="17"/>
    </row>
    <row r="6628" spans="6:16">
      <c r="F6628" s="13"/>
      <c r="G6628" s="50"/>
      <c r="I6628" s="17"/>
      <c r="K6628" s="50"/>
      <c r="P6628" s="17"/>
    </row>
    <row r="6629" spans="6:16">
      <c r="F6629" s="13"/>
      <c r="G6629" s="50"/>
      <c r="I6629" s="17"/>
      <c r="K6629" s="50"/>
      <c r="P6629" s="17"/>
    </row>
    <row r="6630" spans="6:16">
      <c r="F6630" s="13"/>
      <c r="G6630" s="50"/>
      <c r="I6630" s="17"/>
      <c r="K6630" s="50"/>
      <c r="P6630" s="17"/>
    </row>
    <row r="6631" spans="6:16">
      <c r="F6631" s="13"/>
      <c r="G6631" s="50"/>
      <c r="I6631" s="17"/>
      <c r="K6631" s="50"/>
      <c r="P6631" s="17"/>
    </row>
    <row r="6632" spans="6:16">
      <c r="F6632" s="13"/>
      <c r="G6632" s="50"/>
      <c r="I6632" s="17"/>
      <c r="K6632" s="50"/>
      <c r="P6632" s="17"/>
    </row>
    <row r="6633" spans="6:16">
      <c r="F6633" s="13"/>
      <c r="G6633" s="50"/>
      <c r="I6633" s="17"/>
      <c r="K6633" s="50"/>
      <c r="P6633" s="17"/>
    </row>
    <row r="6634" spans="6:16">
      <c r="F6634" s="13"/>
      <c r="G6634" s="50"/>
      <c r="I6634" s="17"/>
      <c r="K6634" s="50"/>
      <c r="P6634" s="17"/>
    </row>
    <row r="6635" spans="6:16">
      <c r="F6635" s="13"/>
      <c r="G6635" s="50"/>
      <c r="I6635" s="17"/>
      <c r="K6635" s="50"/>
      <c r="P6635" s="17"/>
    </row>
    <row r="6636" spans="6:16">
      <c r="F6636" s="13"/>
      <c r="G6636" s="50"/>
      <c r="I6636" s="17"/>
      <c r="K6636" s="50"/>
      <c r="P6636" s="17"/>
    </row>
    <row r="6637" spans="6:16">
      <c r="F6637" s="13"/>
      <c r="G6637" s="50"/>
      <c r="I6637" s="17"/>
      <c r="K6637" s="50"/>
      <c r="P6637" s="17"/>
    </row>
    <row r="6638" spans="6:16">
      <c r="F6638" s="13"/>
      <c r="G6638" s="50"/>
      <c r="I6638" s="17"/>
      <c r="K6638" s="50"/>
      <c r="P6638" s="17"/>
    </row>
    <row r="6639" spans="6:16">
      <c r="F6639" s="13"/>
      <c r="G6639" s="50"/>
      <c r="I6639" s="17"/>
      <c r="K6639" s="50"/>
      <c r="P6639" s="17"/>
    </row>
    <row r="6640" spans="6:16">
      <c r="F6640" s="13"/>
      <c r="G6640" s="50"/>
      <c r="I6640" s="17"/>
      <c r="K6640" s="50"/>
      <c r="P6640" s="17"/>
    </row>
    <row r="6641" spans="6:16">
      <c r="F6641" s="13"/>
      <c r="G6641" s="50"/>
      <c r="I6641" s="17"/>
      <c r="K6641" s="50"/>
      <c r="P6641" s="17"/>
    </row>
    <row r="6642" spans="6:16">
      <c r="F6642" s="13"/>
      <c r="G6642" s="50"/>
      <c r="I6642" s="17"/>
      <c r="K6642" s="50"/>
      <c r="P6642" s="17"/>
    </row>
    <row r="6643" spans="6:16">
      <c r="F6643" s="13"/>
      <c r="G6643" s="50"/>
      <c r="I6643" s="17"/>
      <c r="K6643" s="50"/>
      <c r="P6643" s="17"/>
    </row>
    <row r="6644" spans="6:16">
      <c r="F6644" s="13"/>
      <c r="G6644" s="50"/>
      <c r="I6644" s="17"/>
      <c r="K6644" s="50"/>
      <c r="P6644" s="17"/>
    </row>
    <row r="6645" spans="6:16">
      <c r="F6645" s="13"/>
      <c r="G6645" s="50"/>
      <c r="I6645" s="17"/>
      <c r="K6645" s="50"/>
      <c r="P6645" s="17"/>
    </row>
    <row r="6646" spans="6:16">
      <c r="F6646" s="13"/>
      <c r="G6646" s="50"/>
      <c r="I6646" s="17"/>
      <c r="K6646" s="50"/>
      <c r="P6646" s="17"/>
    </row>
    <row r="6647" spans="6:16">
      <c r="F6647" s="13"/>
      <c r="G6647" s="50"/>
      <c r="I6647" s="17"/>
      <c r="K6647" s="50"/>
      <c r="P6647" s="17"/>
    </row>
    <row r="6648" spans="6:16">
      <c r="F6648" s="13"/>
      <c r="G6648" s="50"/>
      <c r="I6648" s="17"/>
      <c r="K6648" s="50"/>
      <c r="P6648" s="17"/>
    </row>
    <row r="6649" spans="6:16">
      <c r="F6649" s="13"/>
      <c r="G6649" s="50"/>
      <c r="I6649" s="17"/>
      <c r="K6649" s="50"/>
      <c r="P6649" s="17"/>
    </row>
    <row r="6650" spans="6:16">
      <c r="F6650" s="13"/>
      <c r="G6650" s="50"/>
      <c r="I6650" s="17"/>
      <c r="K6650" s="50"/>
      <c r="P6650" s="17"/>
    </row>
    <row r="6651" spans="6:16">
      <c r="F6651" s="13"/>
      <c r="G6651" s="50"/>
      <c r="I6651" s="17"/>
      <c r="K6651" s="50"/>
      <c r="P6651" s="17"/>
    </row>
    <row r="6652" spans="6:16">
      <c r="F6652" s="13"/>
      <c r="G6652" s="50"/>
      <c r="I6652" s="17"/>
      <c r="K6652" s="50"/>
      <c r="P6652" s="17"/>
    </row>
    <row r="6653" spans="6:16">
      <c r="F6653" s="13"/>
      <c r="G6653" s="50"/>
      <c r="I6653" s="17"/>
      <c r="K6653" s="50"/>
      <c r="P6653" s="17"/>
    </row>
    <row r="6654" spans="6:16">
      <c r="F6654" s="13"/>
      <c r="G6654" s="50"/>
      <c r="I6654" s="17"/>
      <c r="K6654" s="50"/>
      <c r="P6654" s="17"/>
    </row>
    <row r="6655" spans="6:16">
      <c r="F6655" s="13"/>
      <c r="G6655" s="50"/>
      <c r="I6655" s="17"/>
      <c r="K6655" s="50"/>
      <c r="P6655" s="17"/>
    </row>
    <row r="6656" spans="6:16">
      <c r="F6656" s="13"/>
      <c r="G6656" s="50"/>
      <c r="I6656" s="17"/>
      <c r="K6656" s="50"/>
      <c r="P6656" s="17"/>
    </row>
    <row r="6657" spans="6:16">
      <c r="F6657" s="13"/>
      <c r="G6657" s="50"/>
      <c r="I6657" s="17"/>
      <c r="K6657" s="50"/>
      <c r="P6657" s="17"/>
    </row>
    <row r="6658" spans="6:16">
      <c r="F6658" s="13"/>
      <c r="G6658" s="50"/>
      <c r="I6658" s="17"/>
      <c r="K6658" s="50"/>
      <c r="P6658" s="17"/>
    </row>
    <row r="6659" spans="6:16">
      <c r="F6659" s="13"/>
      <c r="G6659" s="50"/>
      <c r="I6659" s="17"/>
      <c r="K6659" s="50"/>
      <c r="P6659" s="17"/>
    </row>
    <row r="6660" spans="6:16">
      <c r="F6660" s="13"/>
      <c r="G6660" s="50"/>
      <c r="I6660" s="17"/>
      <c r="K6660" s="50"/>
      <c r="P6660" s="17"/>
    </row>
    <row r="6661" spans="6:16">
      <c r="F6661" s="13"/>
      <c r="G6661" s="50"/>
      <c r="I6661" s="17"/>
      <c r="K6661" s="50"/>
      <c r="P6661" s="17"/>
    </row>
    <row r="6662" spans="6:16">
      <c r="F6662" s="13"/>
      <c r="G6662" s="50"/>
      <c r="I6662" s="17"/>
      <c r="K6662" s="50"/>
      <c r="P6662" s="17"/>
    </row>
    <row r="6663" spans="6:16">
      <c r="F6663" s="13"/>
      <c r="G6663" s="50"/>
      <c r="I6663" s="17"/>
      <c r="K6663" s="50"/>
      <c r="P6663" s="17"/>
    </row>
    <row r="6664" spans="6:16">
      <c r="F6664" s="13"/>
      <c r="G6664" s="50"/>
      <c r="I6664" s="17"/>
      <c r="K6664" s="50"/>
      <c r="P6664" s="17"/>
    </row>
    <row r="6665" spans="6:16">
      <c r="F6665" s="13"/>
      <c r="G6665" s="50"/>
      <c r="I6665" s="17"/>
      <c r="K6665" s="50"/>
      <c r="P6665" s="17"/>
    </row>
    <row r="6666" spans="6:16">
      <c r="F6666" s="13"/>
      <c r="G6666" s="50"/>
      <c r="I6666" s="17"/>
      <c r="K6666" s="50"/>
      <c r="P6666" s="17"/>
    </row>
    <row r="6667" spans="6:16">
      <c r="F6667" s="13"/>
      <c r="G6667" s="50"/>
      <c r="I6667" s="17"/>
      <c r="K6667" s="50"/>
      <c r="P6667" s="17"/>
    </row>
    <row r="6668" spans="6:16">
      <c r="F6668" s="13"/>
      <c r="G6668" s="50"/>
      <c r="I6668" s="17"/>
      <c r="K6668" s="50"/>
      <c r="P6668" s="17"/>
    </row>
    <row r="6669" spans="6:16">
      <c r="F6669" s="13"/>
      <c r="G6669" s="50"/>
      <c r="I6669" s="17"/>
      <c r="K6669" s="50"/>
      <c r="P6669" s="17"/>
    </row>
    <row r="6670" spans="6:16">
      <c r="F6670" s="13"/>
      <c r="G6670" s="50"/>
      <c r="I6670" s="17"/>
      <c r="K6670" s="50"/>
      <c r="P6670" s="17"/>
    </row>
    <row r="6671" spans="6:16">
      <c r="F6671" s="13"/>
      <c r="G6671" s="50"/>
      <c r="I6671" s="17"/>
      <c r="K6671" s="50"/>
      <c r="P6671" s="17"/>
    </row>
    <row r="6672" spans="6:16">
      <c r="F6672" s="13"/>
      <c r="G6672" s="50"/>
      <c r="I6672" s="17"/>
      <c r="K6672" s="50"/>
      <c r="P6672" s="17"/>
    </row>
    <row r="6673" spans="6:16">
      <c r="F6673" s="13"/>
      <c r="G6673" s="50"/>
      <c r="I6673" s="17"/>
      <c r="K6673" s="50"/>
      <c r="P6673" s="17"/>
    </row>
    <row r="6674" spans="6:16">
      <c r="F6674" s="13"/>
      <c r="G6674" s="50"/>
      <c r="I6674" s="17"/>
      <c r="K6674" s="50"/>
      <c r="P6674" s="17"/>
    </row>
    <row r="6675" spans="6:16">
      <c r="F6675" s="13"/>
      <c r="G6675" s="50"/>
      <c r="I6675" s="17"/>
      <c r="K6675" s="50"/>
      <c r="P6675" s="17"/>
    </row>
    <row r="6676" spans="6:16">
      <c r="F6676" s="13"/>
      <c r="G6676" s="50"/>
      <c r="I6676" s="17"/>
      <c r="K6676" s="50"/>
      <c r="P6676" s="17"/>
    </row>
    <row r="6677" spans="6:16">
      <c r="F6677" s="13"/>
      <c r="G6677" s="50"/>
      <c r="I6677" s="17"/>
      <c r="K6677" s="50"/>
      <c r="P6677" s="17"/>
    </row>
    <row r="6678" spans="6:16">
      <c r="F6678" s="13"/>
      <c r="G6678" s="50"/>
      <c r="I6678" s="17"/>
      <c r="K6678" s="50"/>
      <c r="P6678" s="17"/>
    </row>
    <row r="6679" spans="6:16">
      <c r="F6679" s="13"/>
      <c r="G6679" s="50"/>
      <c r="I6679" s="17"/>
      <c r="K6679" s="50"/>
      <c r="P6679" s="17"/>
    </row>
    <row r="6680" spans="6:16">
      <c r="F6680" s="13"/>
      <c r="G6680" s="50"/>
      <c r="I6680" s="17"/>
      <c r="K6680" s="50"/>
      <c r="P6680" s="17"/>
    </row>
    <row r="6681" spans="6:16">
      <c r="F6681" s="13"/>
      <c r="G6681" s="50"/>
      <c r="I6681" s="17"/>
      <c r="K6681" s="50"/>
      <c r="P6681" s="17"/>
    </row>
    <row r="6682" spans="6:16">
      <c r="F6682" s="13"/>
      <c r="G6682" s="50"/>
      <c r="I6682" s="17"/>
      <c r="K6682" s="50"/>
      <c r="P6682" s="17"/>
    </row>
    <row r="6683" spans="6:16">
      <c r="F6683" s="13"/>
      <c r="G6683" s="50"/>
      <c r="I6683" s="17"/>
      <c r="K6683" s="50"/>
      <c r="P6683" s="17"/>
    </row>
    <row r="6684" spans="6:16">
      <c r="F6684" s="13"/>
      <c r="G6684" s="50"/>
      <c r="I6684" s="17"/>
      <c r="K6684" s="50"/>
      <c r="P6684" s="17"/>
    </row>
    <row r="6685" spans="6:16">
      <c r="F6685" s="13"/>
      <c r="G6685" s="50"/>
      <c r="I6685" s="17"/>
      <c r="K6685" s="50"/>
      <c r="P6685" s="17"/>
    </row>
    <row r="6686" spans="6:16">
      <c r="F6686" s="13"/>
      <c r="G6686" s="50"/>
      <c r="I6686" s="17"/>
      <c r="K6686" s="50"/>
      <c r="P6686" s="17"/>
    </row>
    <row r="6687" spans="6:16">
      <c r="F6687" s="13"/>
      <c r="G6687" s="50"/>
      <c r="I6687" s="17"/>
      <c r="K6687" s="50"/>
      <c r="P6687" s="17"/>
    </row>
    <row r="6688" spans="6:16">
      <c r="F6688" s="13"/>
      <c r="G6688" s="50"/>
      <c r="I6688" s="17"/>
      <c r="K6688" s="50"/>
      <c r="P6688" s="17"/>
    </row>
    <row r="6689" spans="6:16">
      <c r="F6689" s="13"/>
      <c r="G6689" s="50"/>
      <c r="I6689" s="17"/>
      <c r="K6689" s="50"/>
      <c r="P6689" s="17"/>
    </row>
    <row r="6690" spans="6:16">
      <c r="F6690" s="13"/>
      <c r="G6690" s="50"/>
      <c r="I6690" s="17"/>
      <c r="K6690" s="50"/>
      <c r="P6690" s="17"/>
    </row>
    <row r="6691" spans="6:16">
      <c r="F6691" s="13"/>
      <c r="G6691" s="50"/>
      <c r="I6691" s="17"/>
      <c r="K6691" s="50"/>
      <c r="P6691" s="17"/>
    </row>
    <row r="6692" spans="6:16">
      <c r="F6692" s="13"/>
      <c r="G6692" s="50"/>
      <c r="I6692" s="17"/>
      <c r="K6692" s="50"/>
      <c r="P6692" s="17"/>
    </row>
    <row r="6693" spans="6:16">
      <c r="F6693" s="13"/>
      <c r="G6693" s="50"/>
      <c r="I6693" s="17"/>
      <c r="K6693" s="50"/>
      <c r="P6693" s="17"/>
    </row>
    <row r="6694" spans="6:16">
      <c r="F6694" s="13"/>
      <c r="G6694" s="50"/>
      <c r="I6694" s="17"/>
      <c r="K6694" s="50"/>
      <c r="P6694" s="17"/>
    </row>
    <row r="6695" spans="6:16">
      <c r="F6695" s="13"/>
      <c r="G6695" s="50"/>
      <c r="I6695" s="17"/>
      <c r="K6695" s="50"/>
      <c r="P6695" s="17"/>
    </row>
    <row r="6696" spans="6:16">
      <c r="F6696" s="13"/>
      <c r="G6696" s="50"/>
      <c r="I6696" s="17"/>
      <c r="K6696" s="50"/>
      <c r="P6696" s="17"/>
    </row>
    <row r="6697" spans="6:16">
      <c r="F6697" s="13"/>
      <c r="G6697" s="50"/>
      <c r="I6697" s="17"/>
      <c r="K6697" s="50"/>
      <c r="P6697" s="17"/>
    </row>
    <row r="6698" spans="6:16">
      <c r="F6698" s="13"/>
      <c r="G6698" s="50"/>
      <c r="I6698" s="17"/>
      <c r="K6698" s="50"/>
      <c r="P6698" s="17"/>
    </row>
    <row r="6699" spans="6:16">
      <c r="F6699" s="13"/>
      <c r="G6699" s="50"/>
      <c r="I6699" s="17"/>
      <c r="K6699" s="50"/>
      <c r="P6699" s="17"/>
    </row>
    <row r="6700" spans="6:16">
      <c r="F6700" s="13"/>
      <c r="G6700" s="50"/>
      <c r="I6700" s="17"/>
      <c r="K6700" s="50"/>
      <c r="P6700" s="17"/>
    </row>
    <row r="6701" spans="6:16">
      <c r="F6701" s="13"/>
      <c r="G6701" s="50"/>
      <c r="I6701" s="17"/>
      <c r="K6701" s="50"/>
      <c r="P6701" s="17"/>
    </row>
    <row r="6702" spans="6:16">
      <c r="F6702" s="13"/>
      <c r="G6702" s="50"/>
      <c r="I6702" s="17"/>
      <c r="K6702" s="50"/>
      <c r="P6702" s="17"/>
    </row>
    <row r="6703" spans="6:16">
      <c r="F6703" s="13"/>
      <c r="G6703" s="50"/>
      <c r="I6703" s="17"/>
      <c r="K6703" s="50"/>
      <c r="P6703" s="17"/>
    </row>
    <row r="6704" spans="6:16">
      <c r="F6704" s="13"/>
      <c r="G6704" s="50"/>
      <c r="I6704" s="17"/>
      <c r="K6704" s="50"/>
      <c r="P6704" s="17"/>
    </row>
    <row r="6705" spans="6:16">
      <c r="F6705" s="13"/>
      <c r="G6705" s="50"/>
      <c r="I6705" s="17"/>
      <c r="K6705" s="50"/>
      <c r="P6705" s="17"/>
    </row>
    <row r="6706" spans="6:16">
      <c r="F6706" s="13"/>
      <c r="G6706" s="50"/>
      <c r="I6706" s="17"/>
      <c r="K6706" s="50"/>
      <c r="P6706" s="17"/>
    </row>
    <row r="6707" spans="6:16">
      <c r="F6707" s="13"/>
      <c r="G6707" s="50"/>
      <c r="I6707" s="17"/>
      <c r="K6707" s="50"/>
      <c r="P6707" s="17"/>
    </row>
    <row r="6708" spans="6:16">
      <c r="F6708" s="13"/>
      <c r="G6708" s="50"/>
      <c r="I6708" s="17"/>
      <c r="K6708" s="50"/>
      <c r="P6708" s="17"/>
    </row>
    <row r="6709" spans="6:16">
      <c r="F6709" s="13"/>
      <c r="G6709" s="50"/>
      <c r="I6709" s="17"/>
      <c r="K6709" s="50"/>
      <c r="P6709" s="17"/>
    </row>
    <row r="6710" spans="6:16">
      <c r="F6710" s="13"/>
      <c r="G6710" s="50"/>
      <c r="I6710" s="17"/>
      <c r="K6710" s="50"/>
      <c r="P6710" s="17"/>
    </row>
    <row r="6711" spans="6:16">
      <c r="F6711" s="13"/>
      <c r="G6711" s="50"/>
      <c r="I6711" s="17"/>
      <c r="K6711" s="50"/>
      <c r="P6711" s="17"/>
    </row>
    <row r="6712" spans="6:16">
      <c r="F6712" s="13"/>
      <c r="G6712" s="50"/>
      <c r="I6712" s="17"/>
      <c r="K6712" s="50"/>
      <c r="P6712" s="17"/>
    </row>
    <row r="6713" spans="6:16">
      <c r="F6713" s="13"/>
      <c r="G6713" s="50"/>
      <c r="I6713" s="17"/>
      <c r="K6713" s="50"/>
      <c r="P6713" s="17"/>
    </row>
    <row r="6714" spans="6:16">
      <c r="F6714" s="13"/>
      <c r="G6714" s="50"/>
      <c r="I6714" s="17"/>
      <c r="K6714" s="50"/>
      <c r="P6714" s="17"/>
    </row>
    <row r="6715" spans="6:16">
      <c r="F6715" s="13"/>
      <c r="G6715" s="50"/>
      <c r="I6715" s="17"/>
      <c r="K6715" s="50"/>
      <c r="P6715" s="17"/>
    </row>
    <row r="6716" spans="6:16">
      <c r="F6716" s="13"/>
      <c r="G6716" s="50"/>
      <c r="I6716" s="17"/>
      <c r="K6716" s="50"/>
      <c r="P6716" s="17"/>
    </row>
    <row r="6717" spans="6:16">
      <c r="F6717" s="13"/>
      <c r="G6717" s="50"/>
      <c r="I6717" s="17"/>
      <c r="K6717" s="50"/>
      <c r="P6717" s="17"/>
    </row>
    <row r="6718" spans="6:16">
      <c r="F6718" s="13"/>
      <c r="G6718" s="50"/>
      <c r="I6718" s="17"/>
      <c r="K6718" s="50"/>
      <c r="P6718" s="17"/>
    </row>
    <row r="6719" spans="6:16">
      <c r="F6719" s="13"/>
      <c r="G6719" s="50"/>
      <c r="I6719" s="17"/>
      <c r="K6719" s="50"/>
      <c r="P6719" s="17"/>
    </row>
    <row r="6720" spans="6:16">
      <c r="F6720" s="13"/>
      <c r="G6720" s="50"/>
      <c r="I6720" s="17"/>
      <c r="K6720" s="50"/>
      <c r="P6720" s="17"/>
    </row>
    <row r="6721" spans="6:16">
      <c r="F6721" s="13"/>
      <c r="G6721" s="50"/>
      <c r="I6721" s="17"/>
      <c r="K6721" s="50"/>
      <c r="P6721" s="17"/>
    </row>
    <row r="6722" spans="6:16">
      <c r="F6722" s="13"/>
      <c r="G6722" s="50"/>
      <c r="I6722" s="17"/>
      <c r="K6722" s="50"/>
      <c r="P6722" s="17"/>
    </row>
    <row r="6723" spans="6:16">
      <c r="F6723" s="13"/>
      <c r="G6723" s="50"/>
      <c r="I6723" s="17"/>
      <c r="K6723" s="50"/>
      <c r="P6723" s="17"/>
    </row>
    <row r="6724" spans="6:16">
      <c r="F6724" s="13"/>
      <c r="G6724" s="50"/>
      <c r="I6724" s="17"/>
      <c r="K6724" s="50"/>
      <c r="P6724" s="17"/>
    </row>
    <row r="6725" spans="6:16">
      <c r="F6725" s="13"/>
      <c r="G6725" s="50"/>
      <c r="I6725" s="17"/>
      <c r="K6725" s="50"/>
      <c r="P6725" s="17"/>
    </row>
    <row r="6726" spans="6:16">
      <c r="F6726" s="13"/>
      <c r="G6726" s="50"/>
      <c r="I6726" s="17"/>
      <c r="K6726" s="50"/>
      <c r="P6726" s="17"/>
    </row>
    <row r="6727" spans="6:16">
      <c r="F6727" s="13"/>
      <c r="G6727" s="50"/>
      <c r="I6727" s="17"/>
      <c r="K6727" s="50"/>
      <c r="P6727" s="17"/>
    </row>
    <row r="6728" spans="6:16">
      <c r="F6728" s="13"/>
      <c r="G6728" s="50"/>
      <c r="I6728" s="17"/>
      <c r="K6728" s="50"/>
      <c r="P6728" s="17"/>
    </row>
    <row r="6729" spans="6:16">
      <c r="F6729" s="13"/>
      <c r="G6729" s="50"/>
      <c r="I6729" s="17"/>
      <c r="K6729" s="50"/>
      <c r="P6729" s="17"/>
    </row>
    <row r="6730" spans="6:16">
      <c r="F6730" s="13"/>
      <c r="G6730" s="50"/>
      <c r="I6730" s="17"/>
      <c r="K6730" s="50"/>
      <c r="P6730" s="17"/>
    </row>
    <row r="6731" spans="6:16">
      <c r="F6731" s="13"/>
      <c r="G6731" s="50"/>
      <c r="I6731" s="17"/>
      <c r="K6731" s="50"/>
      <c r="P6731" s="17"/>
    </row>
    <row r="6732" spans="6:16">
      <c r="F6732" s="13"/>
      <c r="G6732" s="50"/>
      <c r="I6732" s="17"/>
      <c r="K6732" s="50"/>
      <c r="P6732" s="17"/>
    </row>
    <row r="6733" spans="6:16">
      <c r="F6733" s="13"/>
      <c r="G6733" s="50"/>
      <c r="I6733" s="17"/>
      <c r="K6733" s="50"/>
      <c r="P6733" s="17"/>
    </row>
    <row r="6734" spans="6:16">
      <c r="F6734" s="13"/>
      <c r="G6734" s="50"/>
      <c r="I6734" s="17"/>
      <c r="K6734" s="50"/>
      <c r="P6734" s="17"/>
    </row>
    <row r="6735" spans="6:16">
      <c r="F6735" s="13"/>
      <c r="G6735" s="50"/>
      <c r="I6735" s="17"/>
      <c r="K6735" s="50"/>
      <c r="P6735" s="17"/>
    </row>
    <row r="6736" spans="6:16">
      <c r="F6736" s="13"/>
      <c r="G6736" s="50"/>
      <c r="I6736" s="17"/>
      <c r="K6736" s="50"/>
      <c r="P6736" s="17"/>
    </row>
    <row r="6737" spans="6:16">
      <c r="F6737" s="13"/>
      <c r="G6737" s="50"/>
      <c r="I6737" s="17"/>
      <c r="K6737" s="50"/>
      <c r="P6737" s="17"/>
    </row>
    <row r="6738" spans="6:16">
      <c r="F6738" s="13"/>
      <c r="G6738" s="50"/>
      <c r="I6738" s="17"/>
      <c r="K6738" s="50"/>
      <c r="P6738" s="17"/>
    </row>
    <row r="6739" spans="6:16">
      <c r="F6739" s="13"/>
      <c r="G6739" s="50"/>
      <c r="I6739" s="17"/>
      <c r="K6739" s="50"/>
      <c r="P6739" s="17"/>
    </row>
    <row r="6740" spans="6:16">
      <c r="F6740" s="13"/>
      <c r="G6740" s="50"/>
      <c r="I6740" s="17"/>
      <c r="K6740" s="50"/>
      <c r="P6740" s="17"/>
    </row>
    <row r="6741" spans="6:16">
      <c r="F6741" s="13"/>
      <c r="G6741" s="50"/>
      <c r="I6741" s="17"/>
      <c r="K6741" s="50"/>
      <c r="P6741" s="17"/>
    </row>
    <row r="6742" spans="6:16">
      <c r="F6742" s="13"/>
      <c r="G6742" s="50"/>
      <c r="I6742" s="17"/>
      <c r="K6742" s="50"/>
      <c r="P6742" s="17"/>
    </row>
    <row r="6743" spans="6:16">
      <c r="F6743" s="13"/>
      <c r="G6743" s="50"/>
      <c r="I6743" s="17"/>
      <c r="K6743" s="50"/>
      <c r="P6743" s="17"/>
    </row>
    <row r="6744" spans="6:16">
      <c r="F6744" s="13"/>
      <c r="G6744" s="50"/>
      <c r="I6744" s="17"/>
      <c r="K6744" s="50"/>
      <c r="P6744" s="17"/>
    </row>
    <row r="6745" spans="6:16">
      <c r="F6745" s="13"/>
      <c r="G6745" s="50"/>
      <c r="I6745" s="17"/>
      <c r="K6745" s="50"/>
      <c r="P6745" s="17"/>
    </row>
    <row r="6746" spans="6:16">
      <c r="F6746" s="13"/>
      <c r="G6746" s="50"/>
      <c r="I6746" s="17"/>
      <c r="K6746" s="50"/>
      <c r="P6746" s="17"/>
    </row>
    <row r="6747" spans="6:16">
      <c r="F6747" s="13"/>
      <c r="G6747" s="50"/>
      <c r="I6747" s="17"/>
      <c r="K6747" s="50"/>
      <c r="P6747" s="17"/>
    </row>
    <row r="6748" spans="6:16">
      <c r="F6748" s="13"/>
      <c r="G6748" s="50"/>
      <c r="I6748" s="17"/>
      <c r="K6748" s="50"/>
      <c r="P6748" s="17"/>
    </row>
    <row r="6749" spans="6:16">
      <c r="F6749" s="13"/>
      <c r="G6749" s="50"/>
      <c r="I6749" s="17"/>
      <c r="K6749" s="50"/>
      <c r="P6749" s="17"/>
    </row>
    <row r="6750" spans="6:16">
      <c r="F6750" s="13"/>
      <c r="G6750" s="50"/>
      <c r="I6750" s="17"/>
      <c r="K6750" s="50"/>
      <c r="P6750" s="17"/>
    </row>
    <row r="6751" spans="6:16">
      <c r="F6751" s="13"/>
      <c r="G6751" s="50"/>
      <c r="I6751" s="17"/>
      <c r="K6751" s="50"/>
      <c r="P6751" s="17"/>
    </row>
    <row r="6752" spans="6:16">
      <c r="F6752" s="13"/>
      <c r="G6752" s="50"/>
      <c r="I6752" s="17"/>
      <c r="K6752" s="50"/>
      <c r="P6752" s="17"/>
    </row>
    <row r="6753" spans="6:16">
      <c r="F6753" s="13"/>
      <c r="G6753" s="50"/>
      <c r="I6753" s="17"/>
      <c r="K6753" s="50"/>
      <c r="P6753" s="17"/>
    </row>
    <row r="6754" spans="6:16">
      <c r="F6754" s="13"/>
      <c r="G6754" s="50"/>
      <c r="I6754" s="17"/>
      <c r="K6754" s="50"/>
      <c r="P6754" s="17"/>
    </row>
    <row r="6755" spans="6:16">
      <c r="F6755" s="13"/>
      <c r="G6755" s="50"/>
      <c r="I6755" s="17"/>
      <c r="K6755" s="50"/>
      <c r="P6755" s="17"/>
    </row>
    <row r="6756" spans="6:16">
      <c r="F6756" s="13"/>
      <c r="G6756" s="50"/>
      <c r="I6756" s="17"/>
      <c r="K6756" s="50"/>
      <c r="P6756" s="17"/>
    </row>
    <row r="6757" spans="6:16">
      <c r="F6757" s="13"/>
      <c r="G6757" s="50"/>
      <c r="I6757" s="17"/>
      <c r="K6757" s="50"/>
      <c r="P6757" s="17"/>
    </row>
    <row r="6758" spans="6:16">
      <c r="F6758" s="13"/>
      <c r="G6758" s="50"/>
      <c r="I6758" s="17"/>
      <c r="K6758" s="50"/>
      <c r="P6758" s="17"/>
    </row>
    <row r="6759" spans="6:16">
      <c r="F6759" s="13"/>
      <c r="G6759" s="50"/>
      <c r="I6759" s="17"/>
      <c r="K6759" s="50"/>
      <c r="P6759" s="17"/>
    </row>
    <row r="6760" spans="6:16">
      <c r="F6760" s="13"/>
      <c r="G6760" s="50"/>
      <c r="I6760" s="17"/>
      <c r="K6760" s="50"/>
      <c r="P6760" s="17"/>
    </row>
    <row r="6761" spans="6:16">
      <c r="F6761" s="13"/>
      <c r="G6761" s="50"/>
      <c r="I6761" s="17"/>
      <c r="K6761" s="50"/>
      <c r="P6761" s="17"/>
    </row>
    <row r="6762" spans="6:16">
      <c r="F6762" s="13"/>
      <c r="G6762" s="50"/>
      <c r="I6762" s="17"/>
      <c r="K6762" s="50"/>
      <c r="P6762" s="17"/>
    </row>
    <row r="6763" spans="6:16">
      <c r="F6763" s="13"/>
      <c r="G6763" s="50"/>
      <c r="I6763" s="17"/>
      <c r="K6763" s="50"/>
      <c r="P6763" s="17"/>
    </row>
    <row r="6764" spans="6:16">
      <c r="F6764" s="13"/>
      <c r="G6764" s="50"/>
      <c r="I6764" s="17"/>
      <c r="K6764" s="50"/>
      <c r="P6764" s="17"/>
    </row>
    <row r="6765" spans="6:16">
      <c r="F6765" s="13"/>
      <c r="G6765" s="50"/>
      <c r="I6765" s="17"/>
      <c r="K6765" s="50"/>
      <c r="P6765" s="17"/>
    </row>
    <row r="6766" spans="6:16">
      <c r="F6766" s="13"/>
      <c r="G6766" s="50"/>
      <c r="I6766" s="17"/>
      <c r="K6766" s="50"/>
      <c r="P6766" s="17"/>
    </row>
    <row r="6767" spans="6:16">
      <c r="F6767" s="13"/>
      <c r="G6767" s="50"/>
      <c r="I6767" s="17"/>
      <c r="K6767" s="50"/>
      <c r="P6767" s="17"/>
    </row>
    <row r="6768" spans="6:16">
      <c r="F6768" s="13"/>
      <c r="G6768" s="50"/>
      <c r="I6768" s="17"/>
      <c r="K6768" s="50"/>
      <c r="P6768" s="17"/>
    </row>
    <row r="6769" spans="6:16">
      <c r="F6769" s="13"/>
      <c r="G6769" s="50"/>
      <c r="I6769" s="17"/>
      <c r="K6769" s="50"/>
      <c r="P6769" s="17"/>
    </row>
    <row r="6770" spans="6:16">
      <c r="F6770" s="13"/>
      <c r="G6770" s="50"/>
      <c r="I6770" s="17"/>
      <c r="K6770" s="50"/>
      <c r="P6770" s="17"/>
    </row>
    <row r="6771" spans="6:16">
      <c r="F6771" s="13"/>
      <c r="G6771" s="50"/>
      <c r="I6771" s="17"/>
      <c r="K6771" s="50"/>
      <c r="P6771" s="17"/>
    </row>
    <row r="6772" spans="6:16">
      <c r="F6772" s="13"/>
      <c r="G6772" s="50"/>
      <c r="I6772" s="17"/>
      <c r="K6772" s="50"/>
      <c r="P6772" s="17"/>
    </row>
    <row r="6773" spans="6:16">
      <c r="F6773" s="13"/>
      <c r="G6773" s="50"/>
      <c r="I6773" s="17"/>
      <c r="K6773" s="50"/>
      <c r="P6773" s="17"/>
    </row>
    <row r="6774" spans="6:16">
      <c r="F6774" s="13"/>
      <c r="G6774" s="50"/>
      <c r="I6774" s="17"/>
      <c r="K6774" s="50"/>
      <c r="P6774" s="17"/>
    </row>
    <row r="6775" spans="6:16">
      <c r="F6775" s="13"/>
      <c r="G6775" s="50"/>
      <c r="I6775" s="17"/>
      <c r="K6775" s="50"/>
      <c r="P6775" s="17"/>
    </row>
    <row r="6776" spans="6:16">
      <c r="F6776" s="13"/>
      <c r="G6776" s="50"/>
      <c r="I6776" s="17"/>
      <c r="K6776" s="50"/>
      <c r="P6776" s="17"/>
    </row>
    <row r="6777" spans="6:16">
      <c r="F6777" s="13"/>
      <c r="G6777" s="50"/>
      <c r="I6777" s="17"/>
      <c r="K6777" s="50"/>
      <c r="P6777" s="17"/>
    </row>
    <row r="6778" spans="6:16">
      <c r="F6778" s="13"/>
      <c r="G6778" s="50"/>
      <c r="I6778" s="17"/>
      <c r="K6778" s="50"/>
      <c r="P6778" s="17"/>
    </row>
    <row r="6779" spans="6:16">
      <c r="F6779" s="13"/>
      <c r="G6779" s="50"/>
      <c r="I6779" s="17"/>
      <c r="K6779" s="50"/>
      <c r="P6779" s="17"/>
    </row>
    <row r="6780" spans="6:16">
      <c r="F6780" s="13"/>
      <c r="G6780" s="50"/>
      <c r="I6780" s="17"/>
      <c r="K6780" s="50"/>
      <c r="P6780" s="17"/>
    </row>
    <row r="6781" spans="6:16">
      <c r="F6781" s="13"/>
      <c r="G6781" s="50"/>
      <c r="I6781" s="17"/>
      <c r="K6781" s="50"/>
      <c r="P6781" s="17"/>
    </row>
    <row r="6782" spans="6:16">
      <c r="F6782" s="13"/>
      <c r="G6782" s="50"/>
      <c r="I6782" s="17"/>
      <c r="K6782" s="50"/>
      <c r="P6782" s="17"/>
    </row>
    <row r="6783" spans="6:16">
      <c r="F6783" s="13"/>
      <c r="G6783" s="50"/>
      <c r="I6783" s="17"/>
      <c r="K6783" s="50"/>
      <c r="P6783" s="17"/>
    </row>
    <row r="6784" spans="6:16">
      <c r="F6784" s="13"/>
      <c r="G6784" s="50"/>
      <c r="I6784" s="17"/>
      <c r="K6784" s="50"/>
      <c r="P6784" s="17"/>
    </row>
    <row r="6785" spans="6:16">
      <c r="F6785" s="13"/>
      <c r="G6785" s="50"/>
      <c r="I6785" s="17"/>
      <c r="K6785" s="50"/>
      <c r="P6785" s="17"/>
    </row>
    <row r="6786" spans="6:16">
      <c r="F6786" s="13"/>
      <c r="G6786" s="50"/>
      <c r="I6786" s="17"/>
      <c r="K6786" s="50"/>
      <c r="P6786" s="17"/>
    </row>
    <row r="6787" spans="6:16">
      <c r="F6787" s="13"/>
      <c r="G6787" s="50"/>
      <c r="I6787" s="17"/>
      <c r="K6787" s="50"/>
      <c r="P6787" s="17"/>
    </row>
    <row r="6788" spans="6:16">
      <c r="F6788" s="13"/>
      <c r="G6788" s="50"/>
      <c r="I6788" s="17"/>
      <c r="K6788" s="50"/>
      <c r="P6788" s="17"/>
    </row>
    <row r="6789" spans="6:16">
      <c r="F6789" s="13"/>
      <c r="G6789" s="50"/>
      <c r="I6789" s="17"/>
      <c r="K6789" s="50"/>
      <c r="P6789" s="17"/>
    </row>
    <row r="6790" spans="6:16">
      <c r="F6790" s="13"/>
      <c r="G6790" s="50"/>
      <c r="I6790" s="17"/>
      <c r="K6790" s="50"/>
      <c r="P6790" s="17"/>
    </row>
    <row r="6791" spans="6:16">
      <c r="F6791" s="13"/>
      <c r="G6791" s="50"/>
      <c r="I6791" s="17"/>
      <c r="K6791" s="50"/>
      <c r="P6791" s="17"/>
    </row>
    <row r="6792" spans="6:16">
      <c r="F6792" s="13"/>
      <c r="G6792" s="50"/>
      <c r="I6792" s="17"/>
      <c r="K6792" s="50"/>
      <c r="P6792" s="17"/>
    </row>
    <row r="6793" spans="6:16">
      <c r="F6793" s="13"/>
      <c r="G6793" s="50"/>
      <c r="I6793" s="17"/>
      <c r="K6793" s="50"/>
      <c r="P6793" s="17"/>
    </row>
    <row r="6794" spans="6:16">
      <c r="F6794" s="13"/>
      <c r="G6794" s="50"/>
      <c r="I6794" s="17"/>
      <c r="K6794" s="50"/>
      <c r="P6794" s="17"/>
    </row>
    <row r="6795" spans="6:16">
      <c r="F6795" s="13"/>
      <c r="G6795" s="50"/>
      <c r="I6795" s="17"/>
      <c r="K6795" s="50"/>
      <c r="P6795" s="17"/>
    </row>
    <row r="6796" spans="6:16">
      <c r="F6796" s="13"/>
      <c r="G6796" s="50"/>
      <c r="I6796" s="17"/>
      <c r="K6796" s="50"/>
      <c r="P6796" s="17"/>
    </row>
    <row r="6797" spans="6:16">
      <c r="F6797" s="13"/>
      <c r="G6797" s="50"/>
      <c r="I6797" s="17"/>
      <c r="K6797" s="50"/>
      <c r="P6797" s="17"/>
    </row>
    <row r="6798" spans="6:16">
      <c r="F6798" s="13"/>
      <c r="G6798" s="50"/>
      <c r="I6798" s="17"/>
      <c r="K6798" s="50"/>
      <c r="P6798" s="17"/>
    </row>
    <row r="6799" spans="6:16">
      <c r="F6799" s="13"/>
      <c r="G6799" s="50"/>
      <c r="I6799" s="17"/>
      <c r="K6799" s="50"/>
      <c r="P6799" s="17"/>
    </row>
    <row r="6800" spans="6:16">
      <c r="F6800" s="13"/>
      <c r="G6800" s="50"/>
      <c r="I6800" s="17"/>
      <c r="K6800" s="50"/>
      <c r="P6800" s="17"/>
    </row>
    <row r="6801" spans="6:16">
      <c r="F6801" s="13"/>
      <c r="G6801" s="50"/>
      <c r="I6801" s="17"/>
      <c r="K6801" s="50"/>
      <c r="P6801" s="17"/>
    </row>
    <row r="6802" spans="6:16">
      <c r="F6802" s="13"/>
      <c r="G6802" s="50"/>
      <c r="I6802" s="17"/>
      <c r="K6802" s="50"/>
      <c r="P6802" s="17"/>
    </row>
    <row r="6803" spans="6:16">
      <c r="F6803" s="13"/>
      <c r="G6803" s="50"/>
      <c r="I6803" s="17"/>
      <c r="K6803" s="50"/>
      <c r="P6803" s="17"/>
    </row>
    <row r="6804" spans="6:16">
      <c r="F6804" s="13"/>
      <c r="G6804" s="50"/>
      <c r="I6804" s="17"/>
      <c r="K6804" s="50"/>
      <c r="P6804" s="17"/>
    </row>
    <row r="6805" spans="6:16">
      <c r="F6805" s="13"/>
      <c r="G6805" s="50"/>
      <c r="I6805" s="17"/>
      <c r="K6805" s="50"/>
      <c r="P6805" s="17"/>
    </row>
    <row r="6806" spans="6:16">
      <c r="F6806" s="13"/>
      <c r="G6806" s="50"/>
      <c r="I6806" s="17"/>
      <c r="K6806" s="50"/>
      <c r="P6806" s="17"/>
    </row>
    <row r="6807" spans="6:16">
      <c r="F6807" s="13"/>
      <c r="G6807" s="50"/>
      <c r="I6807" s="17"/>
      <c r="K6807" s="50"/>
      <c r="P6807" s="17"/>
    </row>
    <row r="6808" spans="6:16">
      <c r="F6808" s="13"/>
      <c r="G6808" s="50"/>
      <c r="I6808" s="17"/>
      <c r="K6808" s="50"/>
      <c r="P6808" s="17"/>
    </row>
    <row r="6809" spans="6:16">
      <c r="F6809" s="13"/>
      <c r="G6809" s="50"/>
      <c r="I6809" s="17"/>
      <c r="K6809" s="50"/>
      <c r="P6809" s="17"/>
    </row>
    <row r="6810" spans="6:16">
      <c r="F6810" s="13"/>
      <c r="G6810" s="50"/>
      <c r="I6810" s="17"/>
      <c r="K6810" s="50"/>
      <c r="P6810" s="17"/>
    </row>
    <row r="6811" spans="6:16">
      <c r="F6811" s="13"/>
      <c r="G6811" s="50"/>
      <c r="I6811" s="17"/>
      <c r="K6811" s="50"/>
      <c r="P6811" s="17"/>
    </row>
    <row r="6812" spans="6:16">
      <c r="F6812" s="13"/>
      <c r="G6812" s="50"/>
      <c r="I6812" s="17"/>
      <c r="K6812" s="50"/>
      <c r="P6812" s="17"/>
    </row>
    <row r="6813" spans="6:16">
      <c r="F6813" s="13"/>
      <c r="G6813" s="50"/>
      <c r="I6813" s="17"/>
      <c r="K6813" s="50"/>
      <c r="P6813" s="17"/>
    </row>
    <row r="6814" spans="6:16">
      <c r="F6814" s="13"/>
      <c r="G6814" s="50"/>
      <c r="I6814" s="17"/>
      <c r="K6814" s="50"/>
      <c r="P6814" s="17"/>
    </row>
    <row r="6815" spans="6:16">
      <c r="F6815" s="13"/>
      <c r="G6815" s="50"/>
      <c r="I6815" s="17"/>
      <c r="K6815" s="50"/>
      <c r="P6815" s="17"/>
    </row>
    <row r="6816" spans="6:16">
      <c r="F6816" s="13"/>
      <c r="G6816" s="50"/>
      <c r="I6816" s="17"/>
      <c r="K6816" s="50"/>
      <c r="P6816" s="17"/>
    </row>
    <row r="6817" spans="6:16">
      <c r="F6817" s="13"/>
      <c r="G6817" s="50"/>
      <c r="I6817" s="17"/>
      <c r="K6817" s="50"/>
      <c r="P6817" s="17"/>
    </row>
    <row r="6818" spans="6:16">
      <c r="F6818" s="13"/>
      <c r="G6818" s="50"/>
      <c r="I6818" s="17"/>
      <c r="K6818" s="50"/>
      <c r="P6818" s="17"/>
    </row>
    <row r="6819" spans="6:16">
      <c r="F6819" s="13"/>
      <c r="G6819" s="50"/>
      <c r="I6819" s="17"/>
      <c r="K6819" s="50"/>
      <c r="P6819" s="17"/>
    </row>
    <row r="6820" spans="6:16">
      <c r="F6820" s="13"/>
      <c r="G6820" s="50"/>
      <c r="I6820" s="17"/>
      <c r="K6820" s="50"/>
      <c r="P6820" s="17"/>
    </row>
    <row r="6821" spans="6:16">
      <c r="F6821" s="13"/>
      <c r="G6821" s="50"/>
      <c r="I6821" s="17"/>
      <c r="K6821" s="50"/>
      <c r="P6821" s="17"/>
    </row>
    <row r="6822" spans="6:16">
      <c r="F6822" s="13"/>
      <c r="G6822" s="50"/>
      <c r="I6822" s="17"/>
      <c r="K6822" s="50"/>
      <c r="P6822" s="17"/>
    </row>
    <row r="6823" spans="6:16">
      <c r="F6823" s="13"/>
      <c r="G6823" s="50"/>
      <c r="I6823" s="17"/>
      <c r="K6823" s="50"/>
      <c r="P6823" s="17"/>
    </row>
    <row r="6824" spans="6:16">
      <c r="F6824" s="13"/>
      <c r="G6824" s="50"/>
      <c r="I6824" s="17"/>
      <c r="K6824" s="50"/>
      <c r="P6824" s="17"/>
    </row>
    <row r="6825" spans="6:16">
      <c r="F6825" s="13"/>
      <c r="G6825" s="50"/>
      <c r="I6825" s="17"/>
      <c r="K6825" s="50"/>
      <c r="P6825" s="17"/>
    </row>
    <row r="6826" spans="6:16">
      <c r="F6826" s="13"/>
      <c r="G6826" s="50"/>
      <c r="I6826" s="17"/>
      <c r="K6826" s="50"/>
      <c r="P6826" s="17"/>
    </row>
    <row r="6827" spans="6:16">
      <c r="F6827" s="13"/>
      <c r="G6827" s="50"/>
      <c r="I6827" s="17"/>
      <c r="K6827" s="50"/>
      <c r="P6827" s="17"/>
    </row>
    <row r="6828" spans="6:16">
      <c r="F6828" s="13"/>
      <c r="G6828" s="50"/>
      <c r="I6828" s="17"/>
      <c r="K6828" s="50"/>
      <c r="P6828" s="17"/>
    </row>
    <row r="6829" spans="6:16">
      <c r="F6829" s="13"/>
      <c r="G6829" s="50"/>
      <c r="I6829" s="17"/>
      <c r="K6829" s="50"/>
      <c r="P6829" s="17"/>
    </row>
    <row r="6830" spans="6:16">
      <c r="F6830" s="13"/>
      <c r="G6830" s="50"/>
      <c r="I6830" s="17"/>
      <c r="K6830" s="50"/>
      <c r="P6830" s="17"/>
    </row>
    <row r="6831" spans="6:16">
      <c r="F6831" s="13"/>
      <c r="G6831" s="50"/>
      <c r="I6831" s="17"/>
      <c r="K6831" s="50"/>
      <c r="P6831" s="17"/>
    </row>
    <row r="6832" spans="6:16">
      <c r="F6832" s="13"/>
      <c r="G6832" s="50"/>
      <c r="I6832" s="17"/>
      <c r="K6832" s="50"/>
      <c r="P6832" s="17"/>
    </row>
    <row r="6833" spans="6:16">
      <c r="F6833" s="13"/>
      <c r="G6833" s="50"/>
      <c r="I6833" s="17"/>
      <c r="K6833" s="50"/>
      <c r="P6833" s="17"/>
    </row>
    <row r="6834" spans="6:16">
      <c r="F6834" s="13"/>
      <c r="G6834" s="50"/>
      <c r="I6834" s="17"/>
      <c r="K6834" s="50"/>
      <c r="P6834" s="17"/>
    </row>
    <row r="6835" spans="6:16">
      <c r="F6835" s="13"/>
      <c r="G6835" s="50"/>
      <c r="I6835" s="17"/>
      <c r="K6835" s="50"/>
      <c r="P6835" s="17"/>
    </row>
    <row r="6836" spans="6:16">
      <c r="F6836" s="13"/>
      <c r="G6836" s="50"/>
      <c r="I6836" s="17"/>
      <c r="K6836" s="50"/>
      <c r="P6836" s="17"/>
    </row>
    <row r="6837" spans="6:16">
      <c r="F6837" s="13"/>
      <c r="G6837" s="50"/>
      <c r="I6837" s="17"/>
      <c r="K6837" s="50"/>
      <c r="P6837" s="17"/>
    </row>
    <row r="6838" spans="6:16">
      <c r="F6838" s="13"/>
      <c r="G6838" s="50"/>
      <c r="I6838" s="17"/>
      <c r="K6838" s="50"/>
      <c r="P6838" s="17"/>
    </row>
    <row r="6839" spans="6:16">
      <c r="F6839" s="13"/>
      <c r="G6839" s="50"/>
      <c r="I6839" s="17"/>
      <c r="K6839" s="50"/>
      <c r="P6839" s="17"/>
    </row>
    <row r="6840" spans="6:16">
      <c r="F6840" s="13"/>
      <c r="G6840" s="50"/>
      <c r="I6840" s="17"/>
      <c r="K6840" s="50"/>
      <c r="P6840" s="17"/>
    </row>
    <row r="6841" spans="6:16">
      <c r="F6841" s="13"/>
      <c r="G6841" s="50"/>
      <c r="I6841" s="17"/>
      <c r="K6841" s="50"/>
      <c r="P6841" s="17"/>
    </row>
    <row r="6842" spans="6:16">
      <c r="F6842" s="13"/>
      <c r="G6842" s="50"/>
      <c r="I6842" s="17"/>
      <c r="K6842" s="50"/>
      <c r="P6842" s="17"/>
    </row>
    <row r="6843" spans="6:16">
      <c r="F6843" s="13"/>
      <c r="G6843" s="50"/>
      <c r="I6843" s="17"/>
      <c r="K6843" s="50"/>
      <c r="P6843" s="17"/>
    </row>
    <row r="6844" spans="6:16">
      <c r="F6844" s="13"/>
      <c r="G6844" s="50"/>
      <c r="I6844" s="17"/>
      <c r="K6844" s="50"/>
      <c r="P6844" s="17"/>
    </row>
    <row r="6845" spans="6:16">
      <c r="F6845" s="13"/>
      <c r="G6845" s="50"/>
      <c r="I6845" s="17"/>
      <c r="K6845" s="50"/>
      <c r="P6845" s="17"/>
    </row>
    <row r="6846" spans="6:16">
      <c r="F6846" s="13"/>
      <c r="G6846" s="50"/>
      <c r="I6846" s="17"/>
      <c r="K6846" s="50"/>
      <c r="P6846" s="17"/>
    </row>
    <row r="6847" spans="6:16">
      <c r="F6847" s="13"/>
      <c r="G6847" s="50"/>
      <c r="I6847" s="17"/>
      <c r="K6847" s="50"/>
      <c r="P6847" s="17"/>
    </row>
    <row r="6848" spans="6:16">
      <c r="F6848" s="13"/>
      <c r="G6848" s="50"/>
      <c r="I6848" s="17"/>
      <c r="K6848" s="50"/>
      <c r="P6848" s="17"/>
    </row>
    <row r="6849" spans="6:16">
      <c r="F6849" s="13"/>
      <c r="G6849" s="50"/>
      <c r="I6849" s="17"/>
      <c r="K6849" s="50"/>
      <c r="P6849" s="17"/>
    </row>
    <row r="6850" spans="6:16">
      <c r="F6850" s="13"/>
      <c r="G6850" s="50"/>
      <c r="I6850" s="17"/>
      <c r="K6850" s="50"/>
      <c r="P6850" s="17"/>
    </row>
    <row r="6851" spans="6:16">
      <c r="F6851" s="13"/>
      <c r="G6851" s="50"/>
      <c r="I6851" s="17"/>
      <c r="K6851" s="50"/>
      <c r="P6851" s="17"/>
    </row>
    <row r="6852" spans="6:16">
      <c r="F6852" s="13"/>
      <c r="G6852" s="50"/>
      <c r="I6852" s="17"/>
      <c r="K6852" s="50"/>
      <c r="P6852" s="17"/>
    </row>
    <row r="6853" spans="6:16">
      <c r="F6853" s="13"/>
      <c r="G6853" s="50"/>
      <c r="I6853" s="17"/>
      <c r="K6853" s="50"/>
      <c r="P6853" s="17"/>
    </row>
    <row r="6854" spans="6:16">
      <c r="F6854" s="13"/>
      <c r="G6854" s="50"/>
      <c r="I6854" s="17"/>
      <c r="K6854" s="50"/>
      <c r="P6854" s="17"/>
    </row>
    <row r="6855" spans="6:16">
      <c r="F6855" s="13"/>
      <c r="G6855" s="50"/>
      <c r="I6855" s="17"/>
      <c r="K6855" s="50"/>
      <c r="P6855" s="17"/>
    </row>
    <row r="6856" spans="6:16">
      <c r="F6856" s="13"/>
      <c r="G6856" s="50"/>
      <c r="I6856" s="17"/>
      <c r="K6856" s="50"/>
      <c r="P6856" s="17"/>
    </row>
    <row r="6857" spans="6:16">
      <c r="F6857" s="13"/>
      <c r="G6857" s="50"/>
      <c r="I6857" s="17"/>
      <c r="K6857" s="50"/>
      <c r="P6857" s="17"/>
    </row>
    <row r="6858" spans="6:16">
      <c r="F6858" s="13"/>
      <c r="G6858" s="50"/>
      <c r="I6858" s="17"/>
      <c r="K6858" s="50"/>
      <c r="P6858" s="17"/>
    </row>
    <row r="6859" spans="6:16">
      <c r="F6859" s="13"/>
      <c r="G6859" s="50"/>
      <c r="I6859" s="17"/>
      <c r="K6859" s="50"/>
      <c r="P6859" s="17"/>
    </row>
    <row r="6860" spans="6:16">
      <c r="F6860" s="13"/>
      <c r="G6860" s="50"/>
      <c r="I6860" s="17"/>
      <c r="K6860" s="50"/>
      <c r="P6860" s="17"/>
    </row>
    <row r="6861" spans="6:16">
      <c r="F6861" s="13"/>
      <c r="G6861" s="50"/>
      <c r="I6861" s="17"/>
      <c r="K6861" s="50"/>
      <c r="P6861" s="17"/>
    </row>
    <row r="6862" spans="6:16">
      <c r="F6862" s="13"/>
      <c r="G6862" s="50"/>
      <c r="I6862" s="17"/>
      <c r="K6862" s="50"/>
      <c r="P6862" s="17"/>
    </row>
    <row r="6863" spans="6:16">
      <c r="F6863" s="13"/>
      <c r="G6863" s="50"/>
      <c r="I6863" s="17"/>
      <c r="K6863" s="50"/>
      <c r="P6863" s="17"/>
    </row>
    <row r="6864" spans="6:16">
      <c r="F6864" s="13"/>
      <c r="G6864" s="50"/>
      <c r="I6864" s="17"/>
      <c r="K6864" s="50"/>
      <c r="P6864" s="17"/>
    </row>
    <row r="6865" spans="6:16">
      <c r="F6865" s="13"/>
      <c r="G6865" s="50"/>
      <c r="I6865" s="17"/>
      <c r="K6865" s="50"/>
      <c r="P6865" s="17"/>
    </row>
    <row r="6866" spans="6:16">
      <c r="F6866" s="13"/>
      <c r="G6866" s="50"/>
      <c r="I6866" s="17"/>
      <c r="K6866" s="50"/>
      <c r="P6866" s="17"/>
    </row>
    <row r="6867" spans="6:16">
      <c r="F6867" s="13"/>
      <c r="G6867" s="50"/>
      <c r="I6867" s="17"/>
      <c r="K6867" s="50"/>
      <c r="P6867" s="17"/>
    </row>
    <row r="6868" spans="6:16">
      <c r="F6868" s="13"/>
      <c r="G6868" s="50"/>
      <c r="I6868" s="17"/>
      <c r="K6868" s="50"/>
      <c r="P6868" s="17"/>
    </row>
    <row r="6869" spans="6:16">
      <c r="F6869" s="13"/>
      <c r="G6869" s="50"/>
      <c r="I6869" s="17"/>
      <c r="K6869" s="50"/>
      <c r="P6869" s="17"/>
    </row>
    <row r="6870" spans="6:16">
      <c r="F6870" s="13"/>
      <c r="G6870" s="50"/>
      <c r="I6870" s="17"/>
      <c r="K6870" s="50"/>
      <c r="P6870" s="17"/>
    </row>
    <row r="6871" spans="6:16">
      <c r="F6871" s="13"/>
      <c r="G6871" s="50"/>
      <c r="I6871" s="17"/>
      <c r="K6871" s="50"/>
      <c r="P6871" s="17"/>
    </row>
    <row r="6872" spans="6:16">
      <c r="F6872" s="13"/>
      <c r="G6872" s="50"/>
      <c r="I6872" s="17"/>
      <c r="K6872" s="50"/>
      <c r="P6872" s="17"/>
    </row>
    <row r="6873" spans="6:16">
      <c r="F6873" s="13"/>
      <c r="G6873" s="50"/>
      <c r="I6873" s="17"/>
      <c r="K6873" s="50"/>
      <c r="P6873" s="17"/>
    </row>
    <row r="6874" spans="6:16">
      <c r="F6874" s="13"/>
      <c r="G6874" s="50"/>
      <c r="I6874" s="17"/>
      <c r="K6874" s="50"/>
      <c r="P6874" s="17"/>
    </row>
    <row r="6875" spans="6:16">
      <c r="F6875" s="13"/>
      <c r="G6875" s="50"/>
      <c r="I6875" s="17"/>
      <c r="K6875" s="50"/>
      <c r="P6875" s="17"/>
    </row>
    <row r="6876" spans="6:16">
      <c r="F6876" s="13"/>
      <c r="G6876" s="50"/>
      <c r="I6876" s="17"/>
      <c r="K6876" s="50"/>
      <c r="P6876" s="17"/>
    </row>
    <row r="6877" spans="6:16">
      <c r="F6877" s="13"/>
      <c r="G6877" s="50"/>
      <c r="I6877" s="17"/>
      <c r="K6877" s="50"/>
      <c r="P6877" s="17"/>
    </row>
    <row r="6878" spans="6:16">
      <c r="F6878" s="13"/>
      <c r="G6878" s="50"/>
      <c r="I6878" s="17"/>
      <c r="K6878" s="50"/>
      <c r="P6878" s="17"/>
    </row>
    <row r="6879" spans="6:16">
      <c r="F6879" s="13"/>
      <c r="G6879" s="50"/>
      <c r="I6879" s="17"/>
      <c r="K6879" s="50"/>
      <c r="P6879" s="17"/>
    </row>
    <row r="6880" spans="6:16">
      <c r="F6880" s="13"/>
      <c r="G6880" s="50"/>
      <c r="I6880" s="17"/>
      <c r="K6880" s="50"/>
      <c r="P6880" s="17"/>
    </row>
    <row r="6881" spans="6:16">
      <c r="F6881" s="13"/>
      <c r="G6881" s="50"/>
      <c r="I6881" s="17"/>
      <c r="K6881" s="50"/>
      <c r="P6881" s="17"/>
    </row>
    <row r="6882" spans="6:16">
      <c r="F6882" s="13"/>
      <c r="G6882" s="50"/>
      <c r="I6882" s="17"/>
      <c r="K6882" s="50"/>
      <c r="P6882" s="17"/>
    </row>
    <row r="6883" spans="6:16">
      <c r="F6883" s="13"/>
      <c r="G6883" s="50"/>
      <c r="I6883" s="17"/>
      <c r="K6883" s="50"/>
      <c r="P6883" s="17"/>
    </row>
    <row r="6884" spans="6:16">
      <c r="F6884" s="13"/>
      <c r="G6884" s="50"/>
      <c r="I6884" s="17"/>
      <c r="K6884" s="50"/>
      <c r="P6884" s="17"/>
    </row>
    <row r="6885" spans="6:16">
      <c r="F6885" s="13"/>
      <c r="G6885" s="50"/>
      <c r="I6885" s="17"/>
      <c r="K6885" s="50"/>
      <c r="P6885" s="17"/>
    </row>
    <row r="6886" spans="6:16">
      <c r="F6886" s="13"/>
      <c r="G6886" s="50"/>
      <c r="I6886" s="17"/>
      <c r="K6886" s="50"/>
      <c r="P6886" s="17"/>
    </row>
    <row r="6887" spans="6:16">
      <c r="F6887" s="13"/>
      <c r="G6887" s="50"/>
      <c r="I6887" s="17"/>
      <c r="K6887" s="50"/>
      <c r="P6887" s="17"/>
    </row>
    <row r="6888" spans="6:16">
      <c r="F6888" s="13"/>
      <c r="G6888" s="50"/>
      <c r="I6888" s="17"/>
      <c r="K6888" s="50"/>
      <c r="P6888" s="17"/>
    </row>
    <row r="6889" spans="6:16">
      <c r="F6889" s="13"/>
      <c r="G6889" s="50"/>
      <c r="I6889" s="17"/>
      <c r="K6889" s="50"/>
      <c r="P6889" s="17"/>
    </row>
    <row r="6890" spans="6:16">
      <c r="F6890" s="13"/>
      <c r="G6890" s="50"/>
      <c r="I6890" s="17"/>
      <c r="K6890" s="50"/>
      <c r="P6890" s="17"/>
    </row>
    <row r="6891" spans="6:16">
      <c r="F6891" s="13"/>
      <c r="G6891" s="50"/>
      <c r="I6891" s="17"/>
      <c r="K6891" s="50"/>
      <c r="P6891" s="17"/>
    </row>
    <row r="6892" spans="6:16">
      <c r="F6892" s="13"/>
      <c r="G6892" s="50"/>
      <c r="I6892" s="17"/>
      <c r="K6892" s="50"/>
      <c r="P6892" s="17"/>
    </row>
    <row r="6893" spans="6:16">
      <c r="F6893" s="13"/>
      <c r="G6893" s="50"/>
      <c r="I6893" s="17"/>
      <c r="K6893" s="50"/>
      <c r="P6893" s="17"/>
    </row>
    <row r="6894" spans="6:16">
      <c r="F6894" s="13"/>
      <c r="G6894" s="50"/>
      <c r="I6894" s="17"/>
      <c r="K6894" s="50"/>
      <c r="P6894" s="17"/>
    </row>
    <row r="6895" spans="6:16">
      <c r="F6895" s="13"/>
      <c r="G6895" s="50"/>
      <c r="I6895" s="17"/>
      <c r="K6895" s="50"/>
      <c r="P6895" s="17"/>
    </row>
    <row r="6896" spans="6:16">
      <c r="F6896" s="13"/>
      <c r="G6896" s="50"/>
      <c r="I6896" s="17"/>
      <c r="K6896" s="50"/>
      <c r="P6896" s="17"/>
    </row>
    <row r="6897" spans="6:16">
      <c r="F6897" s="13"/>
      <c r="G6897" s="50"/>
      <c r="I6897" s="17"/>
      <c r="K6897" s="50"/>
      <c r="P6897" s="17"/>
    </row>
    <row r="6898" spans="6:16">
      <c r="F6898" s="13"/>
      <c r="G6898" s="50"/>
      <c r="I6898" s="17"/>
      <c r="K6898" s="50"/>
      <c r="P6898" s="17"/>
    </row>
    <row r="6899" spans="6:16">
      <c r="F6899" s="13"/>
      <c r="G6899" s="50"/>
      <c r="I6899" s="17"/>
      <c r="K6899" s="50"/>
      <c r="P6899" s="17"/>
    </row>
    <row r="6900" spans="6:16">
      <c r="F6900" s="13"/>
      <c r="G6900" s="50"/>
      <c r="I6900" s="17"/>
      <c r="K6900" s="50"/>
      <c r="P6900" s="17"/>
    </row>
    <row r="6901" spans="6:16">
      <c r="F6901" s="13"/>
      <c r="G6901" s="50"/>
      <c r="I6901" s="17"/>
      <c r="K6901" s="50"/>
      <c r="P6901" s="17"/>
    </row>
    <row r="6902" spans="6:16">
      <c r="F6902" s="13"/>
      <c r="G6902" s="50"/>
      <c r="I6902" s="17"/>
      <c r="K6902" s="50"/>
      <c r="P6902" s="17"/>
    </row>
    <row r="6903" spans="6:16">
      <c r="F6903" s="13"/>
      <c r="G6903" s="50"/>
      <c r="I6903" s="17"/>
      <c r="K6903" s="50"/>
      <c r="P6903" s="17"/>
    </row>
    <row r="6904" spans="6:16">
      <c r="F6904" s="13"/>
      <c r="G6904" s="50"/>
      <c r="I6904" s="17"/>
      <c r="K6904" s="50"/>
      <c r="P6904" s="17"/>
    </row>
    <row r="6905" spans="6:16">
      <c r="F6905" s="13"/>
      <c r="G6905" s="50"/>
      <c r="I6905" s="17"/>
      <c r="K6905" s="50"/>
      <c r="P6905" s="17"/>
    </row>
    <row r="6906" spans="6:16">
      <c r="F6906" s="13"/>
      <c r="G6906" s="50"/>
      <c r="I6906" s="17"/>
      <c r="K6906" s="50"/>
      <c r="P6906" s="17"/>
    </row>
    <row r="6907" spans="6:16">
      <c r="F6907" s="13"/>
      <c r="G6907" s="50"/>
      <c r="I6907" s="17"/>
      <c r="K6907" s="50"/>
      <c r="P6907" s="17"/>
    </row>
    <row r="6908" spans="6:16">
      <c r="F6908" s="13"/>
      <c r="G6908" s="50"/>
      <c r="I6908" s="17"/>
      <c r="K6908" s="50"/>
      <c r="P6908" s="17"/>
    </row>
    <row r="6909" spans="6:16">
      <c r="F6909" s="13"/>
      <c r="G6909" s="50"/>
      <c r="I6909" s="17"/>
      <c r="K6909" s="50"/>
      <c r="P6909" s="17"/>
    </row>
    <row r="6910" spans="6:16">
      <c r="F6910" s="13"/>
      <c r="G6910" s="50"/>
      <c r="I6910" s="17"/>
      <c r="K6910" s="50"/>
      <c r="P6910" s="17"/>
    </row>
    <row r="6911" spans="6:16">
      <c r="F6911" s="13"/>
      <c r="G6911" s="50"/>
      <c r="I6911" s="17"/>
      <c r="K6911" s="50"/>
      <c r="P6911" s="17"/>
    </row>
    <row r="6912" spans="6:16">
      <c r="F6912" s="13"/>
      <c r="G6912" s="50"/>
      <c r="I6912" s="17"/>
      <c r="K6912" s="50"/>
      <c r="P6912" s="17"/>
    </row>
    <row r="6913" spans="6:16">
      <c r="F6913" s="13"/>
      <c r="G6913" s="50"/>
      <c r="I6913" s="17"/>
      <c r="K6913" s="50"/>
      <c r="P6913" s="17"/>
    </row>
    <row r="6914" spans="6:16">
      <c r="F6914" s="13"/>
      <c r="G6914" s="50"/>
      <c r="I6914" s="17"/>
      <c r="K6914" s="50"/>
      <c r="P6914" s="17"/>
    </row>
    <row r="6915" spans="6:16">
      <c r="F6915" s="13"/>
      <c r="G6915" s="50"/>
      <c r="I6915" s="17"/>
      <c r="K6915" s="50"/>
      <c r="P6915" s="17"/>
    </row>
    <row r="6916" spans="6:16">
      <c r="F6916" s="13"/>
      <c r="G6916" s="50"/>
      <c r="I6916" s="17"/>
      <c r="K6916" s="50"/>
      <c r="P6916" s="17"/>
    </row>
    <row r="6917" spans="6:16">
      <c r="F6917" s="13"/>
      <c r="G6917" s="50"/>
      <c r="I6917" s="17"/>
      <c r="K6917" s="50"/>
      <c r="P6917" s="17"/>
    </row>
    <row r="6918" spans="6:16">
      <c r="F6918" s="13"/>
      <c r="G6918" s="50"/>
      <c r="I6918" s="17"/>
      <c r="K6918" s="50"/>
      <c r="P6918" s="17"/>
    </row>
    <row r="6919" spans="6:16">
      <c r="F6919" s="13"/>
      <c r="G6919" s="50"/>
      <c r="I6919" s="17"/>
      <c r="K6919" s="50"/>
      <c r="P6919" s="17"/>
    </row>
    <row r="6920" spans="6:16">
      <c r="F6920" s="13"/>
      <c r="G6920" s="50"/>
      <c r="I6920" s="17"/>
      <c r="K6920" s="50"/>
      <c r="P6920" s="17"/>
    </row>
    <row r="6921" spans="6:16">
      <c r="F6921" s="13"/>
      <c r="G6921" s="50"/>
      <c r="I6921" s="17"/>
      <c r="K6921" s="50"/>
      <c r="P6921" s="17"/>
    </row>
    <row r="6922" spans="6:16">
      <c r="F6922" s="13"/>
      <c r="G6922" s="50"/>
      <c r="I6922" s="17"/>
      <c r="K6922" s="50"/>
      <c r="P6922" s="17"/>
    </row>
    <row r="6923" spans="6:16">
      <c r="F6923" s="13"/>
      <c r="G6923" s="50"/>
      <c r="I6923" s="17"/>
      <c r="K6923" s="50"/>
      <c r="P6923" s="17"/>
    </row>
    <row r="6924" spans="6:16">
      <c r="F6924" s="13"/>
      <c r="G6924" s="50"/>
      <c r="I6924" s="17"/>
      <c r="K6924" s="50"/>
      <c r="P6924" s="17"/>
    </row>
    <row r="6925" spans="6:16">
      <c r="F6925" s="13"/>
      <c r="G6925" s="50"/>
      <c r="I6925" s="17"/>
      <c r="K6925" s="50"/>
      <c r="P6925" s="17"/>
    </row>
    <row r="6926" spans="6:16">
      <c r="F6926" s="13"/>
      <c r="G6926" s="50"/>
      <c r="I6926" s="17"/>
      <c r="K6926" s="50"/>
      <c r="P6926" s="17"/>
    </row>
    <row r="6927" spans="6:16">
      <c r="F6927" s="13"/>
      <c r="G6927" s="50"/>
      <c r="I6927" s="17"/>
      <c r="K6927" s="50"/>
      <c r="P6927" s="17"/>
    </row>
    <row r="6928" spans="6:16">
      <c r="F6928" s="13"/>
      <c r="G6928" s="50"/>
      <c r="I6928" s="17"/>
      <c r="K6928" s="50"/>
      <c r="P6928" s="17"/>
    </row>
    <row r="6929" spans="6:16">
      <c r="F6929" s="13"/>
      <c r="G6929" s="50"/>
      <c r="I6929" s="17"/>
      <c r="K6929" s="50"/>
      <c r="P6929" s="17"/>
    </row>
    <row r="6930" spans="6:16">
      <c r="F6930" s="13"/>
      <c r="G6930" s="50"/>
      <c r="I6930" s="17"/>
      <c r="K6930" s="50"/>
      <c r="P6930" s="17"/>
    </row>
    <row r="6931" spans="6:16">
      <c r="F6931" s="13"/>
      <c r="G6931" s="50"/>
      <c r="I6931" s="17"/>
      <c r="K6931" s="50"/>
      <c r="P6931" s="17"/>
    </row>
    <row r="6932" spans="6:16">
      <c r="F6932" s="13"/>
      <c r="G6932" s="50"/>
      <c r="I6932" s="17"/>
      <c r="K6932" s="50"/>
      <c r="P6932" s="17"/>
    </row>
    <row r="6933" spans="6:16">
      <c r="F6933" s="13"/>
      <c r="G6933" s="50"/>
      <c r="I6933" s="17"/>
      <c r="K6933" s="50"/>
      <c r="P6933" s="17"/>
    </row>
    <row r="6934" spans="6:16">
      <c r="F6934" s="13"/>
      <c r="G6934" s="50"/>
      <c r="I6934" s="17"/>
      <c r="K6934" s="50"/>
      <c r="P6934" s="17"/>
    </row>
    <row r="6935" spans="6:16">
      <c r="F6935" s="13"/>
      <c r="G6935" s="50"/>
      <c r="I6935" s="17"/>
      <c r="K6935" s="50"/>
      <c r="P6935" s="17"/>
    </row>
    <row r="6936" spans="6:16">
      <c r="F6936" s="13"/>
      <c r="G6936" s="50"/>
      <c r="I6936" s="17"/>
      <c r="K6936" s="50"/>
      <c r="P6936" s="17"/>
    </row>
    <row r="6937" spans="6:16">
      <c r="F6937" s="13"/>
      <c r="G6937" s="50"/>
      <c r="I6937" s="17"/>
      <c r="K6937" s="50"/>
      <c r="P6937" s="17"/>
    </row>
    <row r="6938" spans="6:16">
      <c r="F6938" s="13"/>
      <c r="G6938" s="50"/>
      <c r="I6938" s="17"/>
      <c r="K6938" s="50"/>
      <c r="P6938" s="17"/>
    </row>
    <row r="6939" spans="6:16">
      <c r="F6939" s="13"/>
      <c r="G6939" s="50"/>
      <c r="I6939" s="17"/>
      <c r="K6939" s="50"/>
      <c r="P6939" s="17"/>
    </row>
    <row r="6940" spans="6:16">
      <c r="F6940" s="13"/>
      <c r="G6940" s="50"/>
      <c r="I6940" s="17"/>
      <c r="K6940" s="50"/>
      <c r="P6940" s="17"/>
    </row>
    <row r="6941" spans="6:16">
      <c r="F6941" s="13"/>
      <c r="G6941" s="50"/>
      <c r="I6941" s="17"/>
      <c r="K6941" s="50"/>
      <c r="P6941" s="17"/>
    </row>
    <row r="6942" spans="6:16">
      <c r="F6942" s="13"/>
      <c r="G6942" s="50"/>
      <c r="I6942" s="17"/>
      <c r="K6942" s="50"/>
      <c r="P6942" s="17"/>
    </row>
    <row r="6943" spans="6:16">
      <c r="F6943" s="13"/>
      <c r="G6943" s="50"/>
      <c r="I6943" s="17"/>
      <c r="K6943" s="50"/>
      <c r="P6943" s="17"/>
    </row>
    <row r="6944" spans="6:16">
      <c r="F6944" s="13"/>
      <c r="G6944" s="50"/>
      <c r="I6944" s="17"/>
      <c r="K6944" s="50"/>
      <c r="P6944" s="17"/>
    </row>
    <row r="6945" spans="6:16">
      <c r="F6945" s="13"/>
      <c r="G6945" s="50"/>
      <c r="I6945" s="17"/>
      <c r="K6945" s="50"/>
      <c r="P6945" s="17"/>
    </row>
    <row r="6946" spans="6:16">
      <c r="F6946" s="13"/>
      <c r="G6946" s="50"/>
      <c r="I6946" s="17"/>
      <c r="K6946" s="50"/>
      <c r="P6946" s="17"/>
    </row>
    <row r="6947" spans="6:16">
      <c r="F6947" s="13"/>
      <c r="G6947" s="50"/>
      <c r="I6947" s="17"/>
      <c r="K6947" s="50"/>
      <c r="P6947" s="17"/>
    </row>
    <row r="6948" spans="6:16">
      <c r="F6948" s="13"/>
      <c r="G6948" s="50"/>
      <c r="I6948" s="17"/>
      <c r="K6948" s="50"/>
      <c r="P6948" s="17"/>
    </row>
    <row r="6949" spans="6:16">
      <c r="F6949" s="13"/>
      <c r="G6949" s="50"/>
      <c r="I6949" s="17"/>
      <c r="K6949" s="50"/>
      <c r="P6949" s="17"/>
    </row>
    <row r="6950" spans="6:16">
      <c r="F6950" s="13"/>
      <c r="G6950" s="50"/>
      <c r="I6950" s="17"/>
      <c r="K6950" s="50"/>
      <c r="P6950" s="17"/>
    </row>
    <row r="6951" spans="6:16">
      <c r="F6951" s="13"/>
      <c r="G6951" s="50"/>
      <c r="I6951" s="17"/>
      <c r="K6951" s="50"/>
      <c r="P6951" s="17"/>
    </row>
    <row r="6952" spans="6:16">
      <c r="F6952" s="13"/>
      <c r="G6952" s="50"/>
      <c r="I6952" s="17"/>
      <c r="K6952" s="50"/>
      <c r="P6952" s="17"/>
    </row>
    <row r="6953" spans="6:16">
      <c r="F6953" s="13"/>
      <c r="G6953" s="50"/>
      <c r="I6953" s="17"/>
      <c r="K6953" s="50"/>
      <c r="P6953" s="17"/>
    </row>
    <row r="6954" spans="6:16">
      <c r="F6954" s="13"/>
      <c r="G6954" s="50"/>
      <c r="I6954" s="17"/>
      <c r="K6954" s="50"/>
      <c r="P6954" s="17"/>
    </row>
    <row r="6955" spans="6:16">
      <c r="F6955" s="13"/>
      <c r="G6955" s="50"/>
      <c r="I6955" s="17"/>
      <c r="K6955" s="50"/>
      <c r="P6955" s="17"/>
    </row>
    <row r="6956" spans="6:16">
      <c r="F6956" s="13"/>
      <c r="G6956" s="50"/>
      <c r="I6956" s="17"/>
      <c r="K6956" s="50"/>
      <c r="P6956" s="17"/>
    </row>
    <row r="6957" spans="6:16">
      <c r="F6957" s="13"/>
      <c r="G6957" s="50"/>
      <c r="I6957" s="17"/>
      <c r="K6957" s="50"/>
      <c r="P6957" s="17"/>
    </row>
    <row r="6958" spans="6:16">
      <c r="F6958" s="13"/>
      <c r="G6958" s="50"/>
      <c r="I6958" s="17"/>
      <c r="K6958" s="50"/>
      <c r="P6958" s="17"/>
    </row>
    <row r="6959" spans="6:16">
      <c r="F6959" s="13"/>
      <c r="G6959" s="50"/>
      <c r="I6959" s="17"/>
      <c r="K6959" s="50"/>
      <c r="P6959" s="17"/>
    </row>
    <row r="6960" spans="6:16">
      <c r="F6960" s="13"/>
      <c r="G6960" s="50"/>
      <c r="I6960" s="17"/>
      <c r="K6960" s="50"/>
      <c r="P6960" s="17"/>
    </row>
    <row r="6961" spans="6:16">
      <c r="F6961" s="13"/>
      <c r="G6961" s="50"/>
      <c r="I6961" s="17"/>
      <c r="K6961" s="50"/>
      <c r="P6961" s="17"/>
    </row>
    <row r="6962" spans="6:16">
      <c r="F6962" s="13"/>
      <c r="G6962" s="50"/>
      <c r="I6962" s="17"/>
      <c r="K6962" s="50"/>
      <c r="P6962" s="17"/>
    </row>
    <row r="6963" spans="6:16">
      <c r="F6963" s="13"/>
      <c r="G6963" s="50"/>
      <c r="I6963" s="17"/>
      <c r="K6963" s="50"/>
      <c r="P6963" s="17"/>
    </row>
    <row r="6964" spans="6:16">
      <c r="F6964" s="13"/>
      <c r="G6964" s="50"/>
      <c r="I6964" s="17"/>
      <c r="K6964" s="50"/>
      <c r="P6964" s="17"/>
    </row>
    <row r="6965" spans="6:16">
      <c r="F6965" s="13"/>
      <c r="G6965" s="50"/>
      <c r="I6965" s="17"/>
      <c r="K6965" s="50"/>
      <c r="P6965" s="17"/>
    </row>
    <row r="6966" spans="6:16">
      <c r="F6966" s="13"/>
      <c r="G6966" s="50"/>
      <c r="I6966" s="17"/>
      <c r="K6966" s="50"/>
      <c r="P6966" s="17"/>
    </row>
    <row r="6967" spans="6:16">
      <c r="F6967" s="13"/>
      <c r="G6967" s="50"/>
      <c r="I6967" s="17"/>
      <c r="K6967" s="50"/>
      <c r="P6967" s="17"/>
    </row>
    <row r="6968" spans="6:16">
      <c r="F6968" s="13"/>
      <c r="G6968" s="50"/>
      <c r="I6968" s="17"/>
      <c r="K6968" s="50"/>
      <c r="P6968" s="17"/>
    </row>
    <row r="6969" spans="6:16">
      <c r="F6969" s="13"/>
      <c r="G6969" s="50"/>
      <c r="I6969" s="17"/>
      <c r="K6969" s="50"/>
      <c r="P6969" s="17"/>
    </row>
    <row r="6970" spans="6:16">
      <c r="F6970" s="13"/>
      <c r="G6970" s="50"/>
      <c r="I6970" s="17"/>
      <c r="K6970" s="50"/>
      <c r="P6970" s="17"/>
    </row>
    <row r="6971" spans="6:16">
      <c r="F6971" s="13"/>
      <c r="G6971" s="50"/>
      <c r="I6971" s="17"/>
      <c r="K6971" s="50"/>
      <c r="P6971" s="17"/>
    </row>
    <row r="6972" spans="6:16">
      <c r="F6972" s="13"/>
      <c r="G6972" s="50"/>
      <c r="I6972" s="17"/>
      <c r="K6972" s="50"/>
      <c r="P6972" s="17"/>
    </row>
    <row r="6973" spans="6:16">
      <c r="F6973" s="13"/>
      <c r="G6973" s="50"/>
      <c r="I6973" s="17"/>
      <c r="K6973" s="50"/>
      <c r="P6973" s="17"/>
    </row>
    <row r="6974" spans="6:16">
      <c r="F6974" s="13"/>
      <c r="G6974" s="50"/>
      <c r="I6974" s="17"/>
      <c r="K6974" s="50"/>
      <c r="P6974" s="17"/>
    </row>
    <row r="6975" spans="6:16">
      <c r="F6975" s="13"/>
      <c r="G6975" s="50"/>
      <c r="I6975" s="17"/>
      <c r="K6975" s="50"/>
      <c r="P6975" s="17"/>
    </row>
    <row r="6976" spans="6:16">
      <c r="F6976" s="13"/>
      <c r="G6976" s="50"/>
      <c r="I6976" s="17"/>
      <c r="K6976" s="50"/>
      <c r="P6976" s="17"/>
    </row>
    <row r="6977" spans="6:16">
      <c r="F6977" s="13"/>
      <c r="G6977" s="50"/>
      <c r="I6977" s="17"/>
      <c r="K6977" s="50"/>
      <c r="P6977" s="17"/>
    </row>
    <row r="6978" spans="6:16">
      <c r="F6978" s="13"/>
      <c r="G6978" s="50"/>
      <c r="I6978" s="17"/>
      <c r="K6978" s="50"/>
      <c r="P6978" s="17"/>
    </row>
    <row r="6979" spans="6:16">
      <c r="F6979" s="13"/>
      <c r="G6979" s="50"/>
      <c r="I6979" s="17"/>
      <c r="K6979" s="50"/>
      <c r="P6979" s="17"/>
    </row>
    <row r="6980" spans="6:16">
      <c r="F6980" s="13"/>
      <c r="G6980" s="50"/>
      <c r="I6980" s="17"/>
      <c r="K6980" s="50"/>
      <c r="P6980" s="17"/>
    </row>
    <row r="6981" spans="6:16">
      <c r="F6981" s="13"/>
      <c r="G6981" s="50"/>
      <c r="I6981" s="17"/>
      <c r="K6981" s="50"/>
      <c r="P6981" s="17"/>
    </row>
    <row r="6982" spans="6:16">
      <c r="F6982" s="13"/>
      <c r="G6982" s="50"/>
      <c r="I6982" s="17"/>
      <c r="K6982" s="50"/>
      <c r="P6982" s="17"/>
    </row>
    <row r="6983" spans="6:16">
      <c r="F6983" s="13"/>
      <c r="G6983" s="50"/>
      <c r="I6983" s="17"/>
      <c r="K6983" s="50"/>
      <c r="P6983" s="17"/>
    </row>
    <row r="6984" spans="6:16">
      <c r="F6984" s="13"/>
      <c r="G6984" s="50"/>
      <c r="I6984" s="17"/>
      <c r="K6984" s="50"/>
      <c r="P6984" s="17"/>
    </row>
    <row r="6985" spans="6:16">
      <c r="F6985" s="13"/>
      <c r="G6985" s="50"/>
      <c r="I6985" s="17"/>
      <c r="K6985" s="50"/>
      <c r="P6985" s="17"/>
    </row>
    <row r="6986" spans="6:16">
      <c r="F6986" s="13"/>
      <c r="G6986" s="50"/>
      <c r="I6986" s="17"/>
      <c r="K6986" s="50"/>
      <c r="P6986" s="17"/>
    </row>
    <row r="6987" spans="6:16">
      <c r="F6987" s="13"/>
      <c r="G6987" s="50"/>
      <c r="I6987" s="17"/>
      <c r="K6987" s="50"/>
      <c r="P6987" s="17"/>
    </row>
    <row r="6988" spans="6:16">
      <c r="F6988" s="13"/>
      <c r="G6988" s="50"/>
      <c r="I6988" s="17"/>
      <c r="K6988" s="50"/>
      <c r="P6988" s="17"/>
    </row>
    <row r="6989" spans="6:16">
      <c r="F6989" s="13"/>
      <c r="G6989" s="50"/>
      <c r="I6989" s="17"/>
      <c r="K6989" s="50"/>
      <c r="P6989" s="17"/>
    </row>
    <row r="6990" spans="6:16">
      <c r="F6990" s="13"/>
      <c r="G6990" s="50"/>
      <c r="I6990" s="17"/>
      <c r="K6990" s="50"/>
      <c r="P6990" s="17"/>
    </row>
    <row r="6991" spans="6:16">
      <c r="F6991" s="13"/>
      <c r="G6991" s="50"/>
      <c r="I6991" s="17"/>
      <c r="K6991" s="50"/>
      <c r="P6991" s="17"/>
    </row>
    <row r="6992" spans="6:16">
      <c r="F6992" s="13"/>
      <c r="G6992" s="50"/>
      <c r="I6992" s="17"/>
      <c r="K6992" s="50"/>
      <c r="P6992" s="17"/>
    </row>
    <row r="6993" spans="6:16">
      <c r="F6993" s="13"/>
      <c r="G6993" s="50"/>
      <c r="I6993" s="17"/>
      <c r="K6993" s="50"/>
      <c r="P6993" s="17"/>
    </row>
    <row r="6994" spans="6:16">
      <c r="F6994" s="13"/>
      <c r="G6994" s="50"/>
      <c r="I6994" s="17"/>
      <c r="K6994" s="50"/>
      <c r="P6994" s="17"/>
    </row>
    <row r="6995" spans="6:16">
      <c r="F6995" s="13"/>
      <c r="G6995" s="50"/>
      <c r="I6995" s="17"/>
      <c r="K6995" s="50"/>
      <c r="P6995" s="17"/>
    </row>
    <row r="6996" spans="6:16">
      <c r="F6996" s="13"/>
      <c r="G6996" s="50"/>
      <c r="I6996" s="17"/>
      <c r="K6996" s="50"/>
      <c r="P6996" s="17"/>
    </row>
    <row r="6997" spans="6:16">
      <c r="F6997" s="13"/>
      <c r="G6997" s="50"/>
      <c r="I6997" s="17"/>
      <c r="K6997" s="50"/>
      <c r="P6997" s="17"/>
    </row>
    <row r="6998" spans="6:16">
      <c r="F6998" s="13"/>
      <c r="G6998" s="50"/>
      <c r="I6998" s="17"/>
      <c r="K6998" s="50"/>
      <c r="P6998" s="17"/>
    </row>
    <row r="6999" spans="6:16">
      <c r="F6999" s="13"/>
      <c r="G6999" s="50"/>
      <c r="I6999" s="17"/>
      <c r="K6999" s="50"/>
      <c r="P6999" s="17"/>
    </row>
    <row r="7000" spans="6:16">
      <c r="F7000" s="13"/>
      <c r="G7000" s="50"/>
      <c r="I7000" s="17"/>
      <c r="K7000" s="50"/>
      <c r="P7000" s="17"/>
    </row>
    <row r="7001" spans="6:16">
      <c r="F7001" s="13"/>
      <c r="G7001" s="50"/>
      <c r="I7001" s="17"/>
      <c r="K7001" s="50"/>
      <c r="P7001" s="17"/>
    </row>
    <row r="7002" spans="6:16">
      <c r="F7002" s="13"/>
      <c r="G7002" s="50"/>
      <c r="I7002" s="17"/>
      <c r="K7002" s="50"/>
      <c r="P7002" s="17"/>
    </row>
    <row r="7003" spans="6:16">
      <c r="F7003" s="13"/>
      <c r="G7003" s="50"/>
      <c r="I7003" s="17"/>
      <c r="K7003" s="50"/>
      <c r="P7003" s="17"/>
    </row>
    <row r="7004" spans="6:16">
      <c r="F7004" s="13"/>
      <c r="G7004" s="50"/>
      <c r="I7004" s="17"/>
      <c r="K7004" s="50"/>
      <c r="P7004" s="17"/>
    </row>
    <row r="7005" spans="6:16">
      <c r="F7005" s="13"/>
      <c r="G7005" s="50"/>
      <c r="I7005" s="17"/>
      <c r="K7005" s="50"/>
      <c r="P7005" s="17"/>
    </row>
    <row r="7006" spans="6:16">
      <c r="F7006" s="13"/>
      <c r="G7006" s="50"/>
      <c r="I7006" s="17"/>
      <c r="K7006" s="50"/>
      <c r="P7006" s="17"/>
    </row>
    <row r="7007" spans="6:16">
      <c r="F7007" s="13"/>
      <c r="G7007" s="50"/>
      <c r="I7007" s="17"/>
      <c r="K7007" s="50"/>
      <c r="P7007" s="17"/>
    </row>
    <row r="7008" spans="6:16">
      <c r="F7008" s="13"/>
      <c r="G7008" s="50"/>
      <c r="I7008" s="17"/>
      <c r="K7008" s="50"/>
      <c r="P7008" s="17"/>
    </row>
    <row r="7009" spans="6:16">
      <c r="F7009" s="13"/>
      <c r="G7009" s="50"/>
      <c r="I7009" s="17"/>
      <c r="K7009" s="50"/>
      <c r="P7009" s="17"/>
    </row>
    <row r="7010" spans="6:16">
      <c r="F7010" s="13"/>
      <c r="G7010" s="50"/>
      <c r="I7010" s="17"/>
      <c r="K7010" s="50"/>
      <c r="P7010" s="17"/>
    </row>
    <row r="7011" spans="6:16">
      <c r="F7011" s="13"/>
      <c r="G7011" s="50"/>
      <c r="I7011" s="17"/>
      <c r="K7011" s="50"/>
      <c r="P7011" s="17"/>
    </row>
    <row r="7012" spans="6:16">
      <c r="F7012" s="13"/>
      <c r="G7012" s="50"/>
      <c r="I7012" s="17"/>
      <c r="K7012" s="50"/>
      <c r="P7012" s="17"/>
    </row>
    <row r="7013" spans="6:16">
      <c r="F7013" s="13"/>
      <c r="G7013" s="50"/>
      <c r="I7013" s="17"/>
      <c r="K7013" s="50"/>
      <c r="P7013" s="17"/>
    </row>
    <row r="7014" spans="6:16">
      <c r="F7014" s="13"/>
      <c r="G7014" s="50"/>
      <c r="I7014" s="17"/>
      <c r="K7014" s="50"/>
      <c r="P7014" s="17"/>
    </row>
    <row r="7015" spans="6:16">
      <c r="F7015" s="13"/>
      <c r="G7015" s="50"/>
      <c r="I7015" s="17"/>
      <c r="K7015" s="50"/>
      <c r="P7015" s="17"/>
    </row>
    <row r="7016" spans="6:16">
      <c r="F7016" s="13"/>
      <c r="G7016" s="50"/>
      <c r="I7016" s="17"/>
      <c r="K7016" s="50"/>
      <c r="P7016" s="17"/>
    </row>
    <row r="7017" spans="6:16">
      <c r="F7017" s="13"/>
      <c r="G7017" s="50"/>
      <c r="I7017" s="17"/>
      <c r="K7017" s="50"/>
      <c r="P7017" s="17"/>
    </row>
    <row r="7018" spans="6:16">
      <c r="F7018" s="13"/>
      <c r="G7018" s="50"/>
      <c r="I7018" s="17"/>
      <c r="K7018" s="50"/>
      <c r="P7018" s="17"/>
    </row>
    <row r="7019" spans="6:16">
      <c r="F7019" s="13"/>
      <c r="G7019" s="50"/>
      <c r="I7019" s="17"/>
      <c r="K7019" s="50"/>
      <c r="P7019" s="17"/>
    </row>
    <row r="7020" spans="6:16">
      <c r="F7020" s="13"/>
      <c r="G7020" s="50"/>
      <c r="I7020" s="17"/>
      <c r="K7020" s="50"/>
      <c r="P7020" s="17"/>
    </row>
    <row r="7021" spans="6:16">
      <c r="F7021" s="13"/>
      <c r="G7021" s="50"/>
      <c r="I7021" s="17"/>
      <c r="K7021" s="50"/>
      <c r="P7021" s="17"/>
    </row>
    <row r="7022" spans="6:16">
      <c r="F7022" s="13"/>
      <c r="G7022" s="50"/>
      <c r="I7022" s="17"/>
      <c r="K7022" s="50"/>
      <c r="P7022" s="17"/>
    </row>
    <row r="7023" spans="6:16">
      <c r="F7023" s="13"/>
      <c r="G7023" s="50"/>
      <c r="I7023" s="17"/>
      <c r="K7023" s="50"/>
      <c r="P7023" s="17"/>
    </row>
    <row r="7024" spans="6:16">
      <c r="F7024" s="13"/>
      <c r="G7024" s="50"/>
      <c r="I7024" s="17"/>
      <c r="K7024" s="50"/>
      <c r="P7024" s="17"/>
    </row>
    <row r="7025" spans="6:16">
      <c r="F7025" s="13"/>
      <c r="G7025" s="50"/>
      <c r="I7025" s="17"/>
      <c r="K7025" s="50"/>
      <c r="P7025" s="17"/>
    </row>
    <row r="7026" spans="6:16">
      <c r="F7026" s="13"/>
      <c r="G7026" s="50"/>
      <c r="I7026" s="17"/>
      <c r="K7026" s="50"/>
      <c r="P7026" s="17"/>
    </row>
    <row r="7027" spans="6:16">
      <c r="F7027" s="13"/>
      <c r="G7027" s="50"/>
      <c r="I7027" s="17"/>
      <c r="K7027" s="50"/>
      <c r="P7027" s="17"/>
    </row>
    <row r="7028" spans="6:16">
      <c r="F7028" s="13"/>
      <c r="G7028" s="50"/>
      <c r="I7028" s="17"/>
      <c r="K7028" s="50"/>
      <c r="P7028" s="17"/>
    </row>
    <row r="7029" spans="6:16">
      <c r="F7029" s="13"/>
      <c r="G7029" s="50"/>
      <c r="I7029" s="17"/>
      <c r="K7029" s="50"/>
      <c r="P7029" s="17"/>
    </row>
    <row r="7030" spans="6:16">
      <c r="F7030" s="13"/>
      <c r="G7030" s="50"/>
      <c r="I7030" s="17"/>
      <c r="K7030" s="50"/>
      <c r="P7030" s="17"/>
    </row>
    <row r="7031" spans="6:16">
      <c r="F7031" s="13"/>
      <c r="G7031" s="50"/>
      <c r="I7031" s="17"/>
      <c r="K7031" s="50"/>
      <c r="P7031" s="17"/>
    </row>
    <row r="7032" spans="6:16">
      <c r="F7032" s="13"/>
      <c r="G7032" s="50"/>
      <c r="I7032" s="17"/>
      <c r="K7032" s="50"/>
      <c r="P7032" s="17"/>
    </row>
    <row r="7033" spans="6:16">
      <c r="F7033" s="13"/>
      <c r="G7033" s="50"/>
      <c r="I7033" s="17"/>
      <c r="K7033" s="50"/>
      <c r="P7033" s="17"/>
    </row>
    <row r="7034" spans="6:16">
      <c r="F7034" s="13"/>
      <c r="G7034" s="50"/>
      <c r="I7034" s="17"/>
      <c r="K7034" s="50"/>
      <c r="P7034" s="17"/>
    </row>
    <row r="7035" spans="6:16">
      <c r="F7035" s="13"/>
      <c r="G7035" s="50"/>
      <c r="I7035" s="17"/>
      <c r="K7035" s="50"/>
      <c r="P7035" s="17"/>
    </row>
    <row r="7036" spans="6:16">
      <c r="F7036" s="13"/>
      <c r="G7036" s="50"/>
      <c r="I7036" s="17"/>
      <c r="K7036" s="50"/>
      <c r="P7036" s="17"/>
    </row>
    <row r="7037" spans="6:16">
      <c r="F7037" s="13"/>
      <c r="G7037" s="50"/>
      <c r="I7037" s="17"/>
      <c r="K7037" s="50"/>
      <c r="P7037" s="17"/>
    </row>
    <row r="7038" spans="6:16">
      <c r="F7038" s="13"/>
      <c r="G7038" s="50"/>
      <c r="I7038" s="17"/>
      <c r="K7038" s="50"/>
      <c r="P7038" s="17"/>
    </row>
    <row r="7039" spans="6:16">
      <c r="F7039" s="13"/>
      <c r="G7039" s="50"/>
      <c r="I7039" s="17"/>
      <c r="K7039" s="50"/>
      <c r="P7039" s="17"/>
    </row>
    <row r="7040" spans="6:16">
      <c r="F7040" s="13"/>
      <c r="G7040" s="50"/>
      <c r="I7040" s="17"/>
      <c r="K7040" s="50"/>
      <c r="P7040" s="17"/>
    </row>
    <row r="7041" spans="6:16">
      <c r="F7041" s="13"/>
      <c r="G7041" s="50"/>
      <c r="I7041" s="17"/>
      <c r="K7041" s="50"/>
      <c r="P7041" s="17"/>
    </row>
    <row r="7042" spans="6:16">
      <c r="F7042" s="13"/>
      <c r="G7042" s="50"/>
      <c r="I7042" s="17"/>
      <c r="K7042" s="50"/>
      <c r="P7042" s="17"/>
    </row>
    <row r="7043" spans="6:16">
      <c r="F7043" s="13"/>
      <c r="G7043" s="50"/>
      <c r="I7043" s="17"/>
      <c r="K7043" s="50"/>
      <c r="P7043" s="17"/>
    </row>
    <row r="7044" spans="6:16">
      <c r="F7044" s="13"/>
      <c r="G7044" s="50"/>
      <c r="I7044" s="17"/>
      <c r="K7044" s="50"/>
      <c r="P7044" s="17"/>
    </row>
    <row r="7045" spans="6:16">
      <c r="F7045" s="13"/>
      <c r="G7045" s="50"/>
      <c r="I7045" s="17"/>
      <c r="K7045" s="50"/>
      <c r="P7045" s="17"/>
    </row>
    <row r="7046" spans="6:16">
      <c r="F7046" s="13"/>
      <c r="G7046" s="50"/>
      <c r="I7046" s="17"/>
      <c r="K7046" s="50"/>
      <c r="P7046" s="17"/>
    </row>
    <row r="7047" spans="6:16">
      <c r="F7047" s="13"/>
      <c r="G7047" s="50"/>
      <c r="I7047" s="17"/>
      <c r="K7047" s="50"/>
      <c r="P7047" s="17"/>
    </row>
    <row r="7048" spans="6:16">
      <c r="F7048" s="13"/>
      <c r="G7048" s="50"/>
      <c r="I7048" s="17"/>
      <c r="K7048" s="50"/>
      <c r="P7048" s="17"/>
    </row>
    <row r="7049" spans="6:16">
      <c r="F7049" s="13"/>
      <c r="G7049" s="50"/>
      <c r="I7049" s="17"/>
      <c r="K7049" s="50"/>
      <c r="P7049" s="17"/>
    </row>
    <row r="7050" spans="6:16">
      <c r="F7050" s="13"/>
      <c r="G7050" s="50"/>
      <c r="I7050" s="17"/>
      <c r="K7050" s="50"/>
      <c r="P7050" s="17"/>
    </row>
    <row r="7051" spans="6:16">
      <c r="F7051" s="13"/>
      <c r="G7051" s="50"/>
      <c r="I7051" s="17"/>
      <c r="K7051" s="50"/>
      <c r="P7051" s="17"/>
    </row>
    <row r="7052" spans="6:16">
      <c r="F7052" s="13"/>
      <c r="G7052" s="50"/>
      <c r="I7052" s="17"/>
      <c r="K7052" s="50"/>
      <c r="P7052" s="17"/>
    </row>
    <row r="7053" spans="6:16">
      <c r="F7053" s="13"/>
      <c r="G7053" s="50"/>
      <c r="I7053" s="17"/>
      <c r="K7053" s="50"/>
      <c r="P7053" s="17"/>
    </row>
    <row r="7054" spans="6:16">
      <c r="F7054" s="13"/>
      <c r="G7054" s="50"/>
      <c r="I7054" s="17"/>
      <c r="K7054" s="50"/>
      <c r="P7054" s="17"/>
    </row>
    <row r="7055" spans="6:16">
      <c r="F7055" s="13"/>
      <c r="G7055" s="50"/>
      <c r="I7055" s="17"/>
      <c r="K7055" s="50"/>
      <c r="P7055" s="17"/>
    </row>
    <row r="7056" spans="6:16">
      <c r="F7056" s="13"/>
      <c r="G7056" s="50"/>
      <c r="I7056" s="17"/>
      <c r="K7056" s="50"/>
      <c r="P7056" s="17"/>
    </row>
    <row r="7057" spans="6:16">
      <c r="F7057" s="13"/>
      <c r="G7057" s="50"/>
      <c r="I7057" s="17"/>
      <c r="K7057" s="50"/>
      <c r="P7057" s="17"/>
    </row>
    <row r="7058" spans="6:16">
      <c r="F7058" s="13"/>
      <c r="G7058" s="50"/>
      <c r="I7058" s="17"/>
      <c r="K7058" s="50"/>
      <c r="P7058" s="17"/>
    </row>
    <row r="7059" spans="6:16">
      <c r="F7059" s="13"/>
      <c r="G7059" s="50"/>
      <c r="I7059" s="17"/>
      <c r="K7059" s="50"/>
      <c r="P7059" s="17"/>
    </row>
    <row r="7060" spans="6:16">
      <c r="F7060" s="13"/>
      <c r="G7060" s="50"/>
      <c r="I7060" s="17"/>
      <c r="K7060" s="50"/>
      <c r="P7060" s="17"/>
    </row>
    <row r="7061" spans="6:16">
      <c r="F7061" s="13"/>
      <c r="G7061" s="50"/>
      <c r="I7061" s="17"/>
      <c r="K7061" s="50"/>
      <c r="P7061" s="17"/>
    </row>
    <row r="7062" spans="6:16">
      <c r="F7062" s="13"/>
      <c r="G7062" s="50"/>
      <c r="I7062" s="17"/>
      <c r="K7062" s="50"/>
      <c r="P7062" s="17"/>
    </row>
    <row r="7063" spans="6:16">
      <c r="F7063" s="13"/>
      <c r="G7063" s="50"/>
      <c r="I7063" s="17"/>
      <c r="K7063" s="50"/>
      <c r="P7063" s="17"/>
    </row>
    <row r="7064" spans="6:16">
      <c r="F7064" s="13"/>
      <c r="G7064" s="50"/>
      <c r="I7064" s="17"/>
      <c r="K7064" s="50"/>
      <c r="P7064" s="17"/>
    </row>
    <row r="7065" spans="6:16">
      <c r="F7065" s="13"/>
      <c r="G7065" s="50"/>
      <c r="I7065" s="17"/>
      <c r="K7065" s="50"/>
      <c r="P7065" s="17"/>
    </row>
    <row r="7066" spans="6:16">
      <c r="F7066" s="13"/>
      <c r="G7066" s="50"/>
      <c r="I7066" s="17"/>
      <c r="K7066" s="50"/>
      <c r="P7066" s="17"/>
    </row>
    <row r="7067" spans="6:16">
      <c r="F7067" s="13"/>
      <c r="G7067" s="50"/>
      <c r="I7067" s="17"/>
      <c r="K7067" s="50"/>
      <c r="P7067" s="17"/>
    </row>
    <row r="7068" spans="6:16">
      <c r="F7068" s="13"/>
      <c r="G7068" s="50"/>
      <c r="I7068" s="17"/>
      <c r="K7068" s="50"/>
      <c r="P7068" s="17"/>
    </row>
    <row r="7069" spans="6:16">
      <c r="F7069" s="13"/>
      <c r="G7069" s="50"/>
      <c r="I7069" s="17"/>
      <c r="K7069" s="50"/>
      <c r="P7069" s="17"/>
    </row>
    <row r="7070" spans="6:16">
      <c r="F7070" s="13"/>
      <c r="G7070" s="50"/>
      <c r="I7070" s="17"/>
      <c r="K7070" s="50"/>
      <c r="P7070" s="17"/>
    </row>
    <row r="7071" spans="6:16">
      <c r="F7071" s="13"/>
      <c r="G7071" s="50"/>
      <c r="I7071" s="17"/>
      <c r="K7071" s="50"/>
      <c r="P7071" s="17"/>
    </row>
    <row r="7072" spans="6:16">
      <c r="F7072" s="13"/>
      <c r="G7072" s="50"/>
      <c r="I7072" s="17"/>
      <c r="K7072" s="50"/>
      <c r="P7072" s="17"/>
    </row>
    <row r="7073" spans="6:16">
      <c r="F7073" s="13"/>
      <c r="G7073" s="50"/>
      <c r="I7073" s="17"/>
      <c r="K7073" s="50"/>
      <c r="P7073" s="17"/>
    </row>
    <row r="7074" spans="6:16">
      <c r="F7074" s="13"/>
      <c r="G7074" s="50"/>
      <c r="I7074" s="17"/>
      <c r="K7074" s="50"/>
      <c r="P7074" s="17"/>
    </row>
    <row r="7075" spans="6:16">
      <c r="F7075" s="13"/>
      <c r="G7075" s="50"/>
      <c r="I7075" s="17"/>
      <c r="K7075" s="50"/>
      <c r="P7075" s="17"/>
    </row>
    <row r="7076" spans="6:16">
      <c r="F7076" s="13"/>
      <c r="G7076" s="50"/>
      <c r="I7076" s="17"/>
      <c r="K7076" s="50"/>
      <c r="P7076" s="17"/>
    </row>
    <row r="7077" spans="6:16">
      <c r="F7077" s="13"/>
      <c r="G7077" s="50"/>
      <c r="I7077" s="17"/>
      <c r="K7077" s="50"/>
      <c r="P7077" s="17"/>
    </row>
    <row r="7078" spans="6:16">
      <c r="F7078" s="13"/>
      <c r="G7078" s="50"/>
      <c r="I7078" s="17"/>
      <c r="K7078" s="50"/>
      <c r="P7078" s="17"/>
    </row>
    <row r="7079" spans="6:16">
      <c r="F7079" s="13"/>
      <c r="G7079" s="50"/>
      <c r="I7079" s="17"/>
      <c r="K7079" s="50"/>
      <c r="P7079" s="17"/>
    </row>
    <row r="7080" spans="6:16">
      <c r="F7080" s="13"/>
      <c r="G7080" s="50"/>
      <c r="I7080" s="17"/>
      <c r="K7080" s="50"/>
      <c r="P7080" s="17"/>
    </row>
    <row r="7081" spans="6:16">
      <c r="F7081" s="13"/>
      <c r="G7081" s="50"/>
      <c r="I7081" s="17"/>
      <c r="K7081" s="50"/>
      <c r="P7081" s="17"/>
    </row>
    <row r="7082" spans="6:16">
      <c r="F7082" s="13"/>
      <c r="G7082" s="50"/>
      <c r="I7082" s="17"/>
      <c r="K7082" s="50"/>
      <c r="P7082" s="17"/>
    </row>
    <row r="7083" spans="6:16">
      <c r="F7083" s="13"/>
      <c r="G7083" s="50"/>
      <c r="I7083" s="17"/>
      <c r="K7083" s="50"/>
      <c r="P7083" s="17"/>
    </row>
    <row r="7084" spans="6:16">
      <c r="F7084" s="13"/>
      <c r="G7084" s="50"/>
      <c r="I7084" s="17"/>
      <c r="K7084" s="50"/>
      <c r="P7084" s="17"/>
    </row>
    <row r="7085" spans="6:16">
      <c r="F7085" s="13"/>
      <c r="G7085" s="50"/>
      <c r="I7085" s="17"/>
      <c r="K7085" s="50"/>
      <c r="P7085" s="17"/>
    </row>
    <row r="7086" spans="6:16">
      <c r="F7086" s="13"/>
      <c r="G7086" s="50"/>
      <c r="I7086" s="17"/>
      <c r="K7086" s="50"/>
      <c r="P7086" s="17"/>
    </row>
    <row r="7087" spans="6:16">
      <c r="F7087" s="13"/>
      <c r="G7087" s="50"/>
      <c r="I7087" s="17"/>
      <c r="K7087" s="50"/>
      <c r="P7087" s="17"/>
    </row>
    <row r="7088" spans="6:16">
      <c r="F7088" s="13"/>
      <c r="G7088" s="50"/>
      <c r="I7088" s="17"/>
      <c r="K7088" s="50"/>
      <c r="P7088" s="17"/>
    </row>
    <row r="7089" spans="6:16">
      <c r="F7089" s="13"/>
      <c r="G7089" s="50"/>
      <c r="I7089" s="17"/>
      <c r="K7089" s="50"/>
      <c r="P7089" s="17"/>
    </row>
    <row r="7090" spans="6:16">
      <c r="F7090" s="13"/>
      <c r="G7090" s="50"/>
      <c r="I7090" s="17"/>
      <c r="K7090" s="50"/>
      <c r="P7090" s="17"/>
    </row>
    <row r="7091" spans="6:16">
      <c r="F7091" s="13"/>
      <c r="G7091" s="50"/>
      <c r="I7091" s="17"/>
      <c r="K7091" s="50"/>
      <c r="P7091" s="17"/>
    </row>
    <row r="7092" spans="6:16">
      <c r="F7092" s="13"/>
      <c r="G7092" s="50"/>
      <c r="I7092" s="17"/>
      <c r="K7092" s="50"/>
      <c r="P7092" s="17"/>
    </row>
    <row r="7093" spans="6:16">
      <c r="F7093" s="13"/>
      <c r="G7093" s="50"/>
      <c r="I7093" s="17"/>
      <c r="K7093" s="50"/>
      <c r="P7093" s="17"/>
    </row>
    <row r="7094" spans="6:16">
      <c r="F7094" s="13"/>
      <c r="G7094" s="50"/>
      <c r="I7094" s="17"/>
      <c r="K7094" s="50"/>
      <c r="P7094" s="17"/>
    </row>
    <row r="7095" spans="6:16">
      <c r="F7095" s="13"/>
      <c r="G7095" s="50"/>
      <c r="I7095" s="17"/>
      <c r="K7095" s="50"/>
      <c r="P7095" s="17"/>
    </row>
    <row r="7096" spans="6:16">
      <c r="F7096" s="13"/>
      <c r="G7096" s="50"/>
      <c r="I7096" s="17"/>
      <c r="K7096" s="50"/>
      <c r="P7096" s="17"/>
    </row>
    <row r="7097" spans="6:16">
      <c r="F7097" s="13"/>
      <c r="G7097" s="50"/>
      <c r="I7097" s="17"/>
      <c r="K7097" s="50"/>
      <c r="P7097" s="17"/>
    </row>
    <row r="7098" spans="6:16">
      <c r="F7098" s="13"/>
      <c r="G7098" s="50"/>
      <c r="I7098" s="17"/>
      <c r="K7098" s="50"/>
      <c r="P7098" s="17"/>
    </row>
    <row r="7099" spans="6:16">
      <c r="F7099" s="13"/>
      <c r="G7099" s="50"/>
      <c r="I7099" s="17"/>
      <c r="K7099" s="50"/>
      <c r="P7099" s="17"/>
    </row>
    <row r="7100" spans="6:16">
      <c r="F7100" s="13"/>
      <c r="G7100" s="50"/>
      <c r="I7100" s="17"/>
      <c r="K7100" s="50"/>
      <c r="P7100" s="17"/>
    </row>
    <row r="7101" spans="6:16">
      <c r="F7101" s="13"/>
      <c r="G7101" s="50"/>
      <c r="I7101" s="17"/>
      <c r="K7101" s="50"/>
      <c r="P7101" s="17"/>
    </row>
    <row r="7102" spans="6:16">
      <c r="F7102" s="13"/>
      <c r="G7102" s="50"/>
      <c r="I7102" s="17"/>
      <c r="K7102" s="50"/>
      <c r="P7102" s="17"/>
    </row>
    <row r="7103" spans="6:16">
      <c r="F7103" s="13"/>
      <c r="G7103" s="50"/>
      <c r="I7103" s="17"/>
      <c r="K7103" s="50"/>
      <c r="P7103" s="17"/>
    </row>
    <row r="7104" spans="6:16">
      <c r="F7104" s="13"/>
      <c r="G7104" s="50"/>
      <c r="I7104" s="17"/>
      <c r="K7104" s="50"/>
      <c r="P7104" s="17"/>
    </row>
    <row r="7105" spans="6:16">
      <c r="F7105" s="13"/>
      <c r="G7105" s="50"/>
      <c r="I7105" s="17"/>
      <c r="K7105" s="50"/>
      <c r="P7105" s="17"/>
    </row>
    <row r="7106" spans="6:16">
      <c r="F7106" s="13"/>
      <c r="G7106" s="50"/>
      <c r="I7106" s="17"/>
      <c r="K7106" s="50"/>
      <c r="P7106" s="17"/>
    </row>
    <row r="7107" spans="6:16">
      <c r="F7107" s="13"/>
      <c r="G7107" s="50"/>
      <c r="I7107" s="17"/>
      <c r="K7107" s="50"/>
      <c r="P7107" s="17"/>
    </row>
    <row r="7108" spans="6:16">
      <c r="F7108" s="13"/>
      <c r="G7108" s="50"/>
      <c r="I7108" s="17"/>
      <c r="K7108" s="50"/>
      <c r="P7108" s="17"/>
    </row>
    <row r="7109" spans="6:16">
      <c r="F7109" s="13"/>
      <c r="G7109" s="50"/>
      <c r="I7109" s="17"/>
      <c r="K7109" s="50"/>
      <c r="P7109" s="17"/>
    </row>
    <row r="7110" spans="6:16">
      <c r="F7110" s="13"/>
      <c r="G7110" s="50"/>
      <c r="I7110" s="17"/>
      <c r="K7110" s="50"/>
      <c r="P7110" s="17"/>
    </row>
    <row r="7111" spans="6:16">
      <c r="F7111" s="13"/>
      <c r="G7111" s="50"/>
      <c r="I7111" s="17"/>
      <c r="K7111" s="50"/>
      <c r="P7111" s="17"/>
    </row>
    <row r="7112" spans="6:16">
      <c r="F7112" s="13"/>
      <c r="G7112" s="50"/>
      <c r="I7112" s="17"/>
      <c r="K7112" s="50"/>
      <c r="P7112" s="17"/>
    </row>
    <row r="7113" spans="6:16">
      <c r="F7113" s="13"/>
      <c r="G7113" s="50"/>
      <c r="I7113" s="17"/>
      <c r="K7113" s="50"/>
      <c r="P7113" s="17"/>
    </row>
    <row r="7114" spans="6:16">
      <c r="F7114" s="13"/>
      <c r="G7114" s="50"/>
      <c r="I7114" s="17"/>
      <c r="K7114" s="50"/>
      <c r="P7114" s="17"/>
    </row>
    <row r="7115" spans="6:16">
      <c r="F7115" s="13"/>
      <c r="G7115" s="50"/>
      <c r="I7115" s="17"/>
      <c r="K7115" s="50"/>
      <c r="P7115" s="17"/>
    </row>
    <row r="7116" spans="6:16">
      <c r="F7116" s="13"/>
      <c r="G7116" s="50"/>
      <c r="I7116" s="17"/>
      <c r="K7116" s="50"/>
      <c r="P7116" s="17"/>
    </row>
    <row r="7117" spans="6:16">
      <c r="F7117" s="13"/>
      <c r="G7117" s="50"/>
      <c r="I7117" s="17"/>
      <c r="K7117" s="50"/>
      <c r="P7117" s="17"/>
    </row>
    <row r="7118" spans="6:16">
      <c r="F7118" s="13"/>
      <c r="G7118" s="50"/>
      <c r="I7118" s="17"/>
      <c r="K7118" s="50"/>
      <c r="P7118" s="17"/>
    </row>
    <row r="7119" spans="6:16">
      <c r="F7119" s="13"/>
      <c r="G7119" s="50"/>
      <c r="I7119" s="17"/>
      <c r="K7119" s="50"/>
      <c r="P7119" s="17"/>
    </row>
    <row r="7120" spans="6:16">
      <c r="F7120" s="13"/>
      <c r="G7120" s="50"/>
      <c r="I7120" s="17"/>
      <c r="K7120" s="50"/>
      <c r="P7120" s="17"/>
    </row>
    <row r="7121" spans="6:16">
      <c r="F7121" s="13"/>
      <c r="G7121" s="50"/>
      <c r="I7121" s="17"/>
      <c r="K7121" s="50"/>
      <c r="P7121" s="17"/>
    </row>
    <row r="7122" spans="6:16">
      <c r="F7122" s="13"/>
      <c r="G7122" s="50"/>
      <c r="I7122" s="17"/>
      <c r="K7122" s="50"/>
      <c r="P7122" s="17"/>
    </row>
    <row r="7123" spans="6:16">
      <c r="F7123" s="13"/>
      <c r="G7123" s="50"/>
      <c r="I7123" s="17"/>
      <c r="K7123" s="50"/>
      <c r="P7123" s="17"/>
    </row>
    <row r="7124" spans="6:16">
      <c r="F7124" s="13"/>
      <c r="G7124" s="50"/>
      <c r="I7124" s="17"/>
      <c r="K7124" s="50"/>
      <c r="P7124" s="17"/>
    </row>
    <row r="7125" spans="6:16">
      <c r="F7125" s="13"/>
      <c r="G7125" s="50"/>
      <c r="I7125" s="17"/>
      <c r="K7125" s="50"/>
      <c r="P7125" s="17"/>
    </row>
    <row r="7126" spans="6:16">
      <c r="F7126" s="13"/>
      <c r="G7126" s="50"/>
      <c r="I7126" s="17"/>
      <c r="K7126" s="50"/>
      <c r="P7126" s="17"/>
    </row>
    <row r="7127" spans="6:16">
      <c r="F7127" s="13"/>
      <c r="G7127" s="50"/>
      <c r="I7127" s="17"/>
      <c r="K7127" s="50"/>
      <c r="P7127" s="17"/>
    </row>
    <row r="7128" spans="6:16">
      <c r="F7128" s="13"/>
      <c r="G7128" s="50"/>
      <c r="I7128" s="17"/>
      <c r="K7128" s="50"/>
      <c r="P7128" s="17"/>
    </row>
    <row r="7129" spans="6:16">
      <c r="F7129" s="13"/>
      <c r="G7129" s="50"/>
      <c r="I7129" s="17"/>
      <c r="K7129" s="50"/>
      <c r="P7129" s="17"/>
    </row>
    <row r="7130" spans="6:16">
      <c r="F7130" s="13"/>
      <c r="G7130" s="50"/>
      <c r="I7130" s="17"/>
      <c r="K7130" s="50"/>
      <c r="P7130" s="17"/>
    </row>
    <row r="7131" spans="6:16">
      <c r="F7131" s="13"/>
      <c r="G7131" s="50"/>
      <c r="I7131" s="17"/>
      <c r="K7131" s="50"/>
      <c r="P7131" s="17"/>
    </row>
    <row r="7132" spans="6:16">
      <c r="F7132" s="13"/>
      <c r="G7132" s="50"/>
      <c r="I7132" s="17"/>
      <c r="K7132" s="50"/>
      <c r="P7132" s="17"/>
    </row>
    <row r="7133" spans="6:16">
      <c r="F7133" s="13"/>
      <c r="G7133" s="50"/>
      <c r="I7133" s="17"/>
      <c r="K7133" s="50"/>
      <c r="P7133" s="17"/>
    </row>
    <row r="7134" spans="6:16">
      <c r="F7134" s="13"/>
      <c r="G7134" s="50"/>
      <c r="I7134" s="17"/>
      <c r="K7134" s="50"/>
      <c r="P7134" s="17"/>
    </row>
    <row r="7135" spans="6:16">
      <c r="F7135" s="13"/>
      <c r="G7135" s="50"/>
      <c r="I7135" s="17"/>
      <c r="K7135" s="50"/>
      <c r="P7135" s="17"/>
    </row>
    <row r="7136" spans="6:16">
      <c r="F7136" s="13"/>
      <c r="G7136" s="50"/>
      <c r="I7136" s="17"/>
      <c r="K7136" s="50"/>
      <c r="P7136" s="17"/>
    </row>
    <row r="7137" spans="6:16">
      <c r="F7137" s="13"/>
      <c r="G7137" s="50"/>
      <c r="I7137" s="17"/>
      <c r="K7137" s="50"/>
      <c r="P7137" s="17"/>
    </row>
    <row r="7138" spans="6:16">
      <c r="F7138" s="13"/>
      <c r="G7138" s="50"/>
      <c r="I7138" s="17"/>
      <c r="K7138" s="50"/>
      <c r="P7138" s="17"/>
    </row>
    <row r="7139" spans="6:16">
      <c r="F7139" s="13"/>
      <c r="G7139" s="50"/>
      <c r="I7139" s="17"/>
      <c r="K7139" s="50"/>
      <c r="P7139" s="17"/>
    </row>
    <row r="7140" spans="6:16">
      <c r="F7140" s="13"/>
      <c r="G7140" s="50"/>
      <c r="I7140" s="17"/>
      <c r="K7140" s="50"/>
      <c r="P7140" s="17"/>
    </row>
    <row r="7141" spans="6:16">
      <c r="F7141" s="13"/>
      <c r="G7141" s="50"/>
      <c r="I7141" s="17"/>
      <c r="K7141" s="50"/>
      <c r="P7141" s="17"/>
    </row>
    <row r="7142" spans="6:16">
      <c r="F7142" s="13"/>
      <c r="G7142" s="50"/>
      <c r="I7142" s="17"/>
      <c r="K7142" s="50"/>
      <c r="P7142" s="17"/>
    </row>
    <row r="7143" spans="6:16">
      <c r="F7143" s="13"/>
      <c r="G7143" s="50"/>
      <c r="I7143" s="17"/>
      <c r="K7143" s="50"/>
      <c r="P7143" s="17"/>
    </row>
    <row r="7144" spans="6:16">
      <c r="F7144" s="13"/>
      <c r="G7144" s="50"/>
      <c r="I7144" s="17"/>
      <c r="K7144" s="50"/>
      <c r="P7144" s="17"/>
    </row>
    <row r="7145" spans="6:16">
      <c r="F7145" s="13"/>
      <c r="G7145" s="50"/>
      <c r="I7145" s="17"/>
      <c r="K7145" s="50"/>
      <c r="P7145" s="17"/>
    </row>
    <row r="7146" spans="6:16">
      <c r="F7146" s="13"/>
      <c r="G7146" s="50"/>
      <c r="I7146" s="17"/>
      <c r="K7146" s="50"/>
      <c r="P7146" s="17"/>
    </row>
    <row r="7147" spans="6:16">
      <c r="F7147" s="13"/>
      <c r="G7147" s="50"/>
      <c r="I7147" s="17"/>
      <c r="K7147" s="50"/>
      <c r="P7147" s="17"/>
    </row>
    <row r="7148" spans="6:16">
      <c r="F7148" s="13"/>
      <c r="G7148" s="50"/>
      <c r="I7148" s="17"/>
      <c r="K7148" s="50"/>
      <c r="P7148" s="17"/>
    </row>
    <row r="7149" spans="6:16">
      <c r="F7149" s="13"/>
      <c r="G7149" s="50"/>
      <c r="I7149" s="17"/>
      <c r="K7149" s="50"/>
      <c r="P7149" s="17"/>
    </row>
    <row r="7150" spans="6:16">
      <c r="F7150" s="13"/>
      <c r="G7150" s="50"/>
      <c r="I7150" s="17"/>
      <c r="K7150" s="50"/>
      <c r="P7150" s="17"/>
    </row>
    <row r="7151" spans="6:16">
      <c r="F7151" s="13"/>
      <c r="G7151" s="50"/>
      <c r="I7151" s="17"/>
      <c r="K7151" s="50"/>
      <c r="P7151" s="17"/>
    </row>
    <row r="7152" spans="6:16">
      <c r="F7152" s="13"/>
      <c r="G7152" s="50"/>
      <c r="I7152" s="17"/>
      <c r="K7152" s="50"/>
      <c r="P7152" s="17"/>
    </row>
    <row r="7153" spans="6:16">
      <c r="F7153" s="13"/>
      <c r="G7153" s="50"/>
      <c r="I7153" s="17"/>
      <c r="K7153" s="50"/>
      <c r="P7153" s="17"/>
    </row>
    <row r="7154" spans="6:16">
      <c r="F7154" s="13"/>
      <c r="G7154" s="50"/>
      <c r="I7154" s="17"/>
      <c r="K7154" s="50"/>
      <c r="P7154" s="17"/>
    </row>
    <row r="7155" spans="6:16">
      <c r="F7155" s="13"/>
      <c r="G7155" s="50"/>
      <c r="I7155" s="17"/>
      <c r="K7155" s="50"/>
      <c r="P7155" s="17"/>
    </row>
    <row r="7156" spans="6:16">
      <c r="F7156" s="13"/>
      <c r="G7156" s="50"/>
      <c r="I7156" s="17"/>
      <c r="K7156" s="50"/>
      <c r="P7156" s="17"/>
    </row>
    <row r="7157" spans="6:16">
      <c r="F7157" s="13"/>
      <c r="G7157" s="50"/>
      <c r="I7157" s="17"/>
      <c r="K7157" s="50"/>
      <c r="P7157" s="17"/>
    </row>
    <row r="7158" spans="6:16">
      <c r="F7158" s="13"/>
      <c r="G7158" s="50"/>
      <c r="I7158" s="17"/>
      <c r="K7158" s="50"/>
      <c r="P7158" s="17"/>
    </row>
    <row r="7159" spans="6:16">
      <c r="F7159" s="13"/>
      <c r="G7159" s="50"/>
      <c r="I7159" s="17"/>
      <c r="K7159" s="50"/>
      <c r="P7159" s="17"/>
    </row>
    <row r="7160" spans="6:16">
      <c r="F7160" s="13"/>
      <c r="G7160" s="50"/>
      <c r="I7160" s="17"/>
      <c r="K7160" s="50"/>
      <c r="P7160" s="17"/>
    </row>
    <row r="7161" spans="6:16">
      <c r="F7161" s="13"/>
      <c r="G7161" s="50"/>
      <c r="I7161" s="17"/>
      <c r="K7161" s="50"/>
      <c r="P7161" s="17"/>
    </row>
    <row r="7162" spans="6:16">
      <c r="F7162" s="13"/>
      <c r="G7162" s="50"/>
      <c r="I7162" s="17"/>
      <c r="K7162" s="50"/>
      <c r="P7162" s="17"/>
    </row>
    <row r="7163" spans="6:16">
      <c r="F7163" s="13"/>
      <c r="G7163" s="50"/>
      <c r="I7163" s="17"/>
      <c r="K7163" s="50"/>
      <c r="P7163" s="17"/>
    </row>
    <row r="7164" spans="6:16">
      <c r="F7164" s="13"/>
      <c r="G7164" s="50"/>
      <c r="I7164" s="17"/>
      <c r="K7164" s="50"/>
      <c r="P7164" s="17"/>
    </row>
    <row r="7165" spans="6:16">
      <c r="F7165" s="13"/>
      <c r="G7165" s="50"/>
      <c r="I7165" s="17"/>
      <c r="K7165" s="50"/>
      <c r="P7165" s="17"/>
    </row>
    <row r="7166" spans="6:16">
      <c r="F7166" s="13"/>
      <c r="G7166" s="50"/>
      <c r="I7166" s="17"/>
      <c r="K7166" s="50"/>
      <c r="P7166" s="17"/>
    </row>
    <row r="7167" spans="6:16">
      <c r="F7167" s="13"/>
      <c r="G7167" s="50"/>
      <c r="I7167" s="17"/>
      <c r="K7167" s="50"/>
      <c r="P7167" s="17"/>
    </row>
    <row r="7168" spans="6:16">
      <c r="F7168" s="13"/>
      <c r="G7168" s="50"/>
      <c r="I7168" s="17"/>
      <c r="K7168" s="50"/>
      <c r="P7168" s="17"/>
    </row>
    <row r="7169" spans="6:16">
      <c r="F7169" s="13"/>
      <c r="G7169" s="50"/>
      <c r="I7169" s="17"/>
      <c r="K7169" s="50"/>
      <c r="P7169" s="17"/>
    </row>
    <row r="7170" spans="6:16">
      <c r="F7170" s="13"/>
      <c r="G7170" s="50"/>
      <c r="I7170" s="17"/>
      <c r="K7170" s="50"/>
      <c r="P7170" s="17"/>
    </row>
    <row r="7171" spans="6:16">
      <c r="F7171" s="13"/>
      <c r="G7171" s="50"/>
      <c r="I7171" s="17"/>
      <c r="K7171" s="50"/>
      <c r="P7171" s="17"/>
    </row>
    <row r="7172" spans="6:16">
      <c r="F7172" s="13"/>
      <c r="G7172" s="50"/>
      <c r="I7172" s="17"/>
      <c r="K7172" s="50"/>
      <c r="P7172" s="17"/>
    </row>
    <row r="7173" spans="6:16">
      <c r="F7173" s="13"/>
      <c r="G7173" s="50"/>
      <c r="I7173" s="17"/>
      <c r="K7173" s="50"/>
      <c r="P7173" s="17"/>
    </row>
    <row r="7174" spans="6:16">
      <c r="F7174" s="13"/>
      <c r="G7174" s="50"/>
      <c r="I7174" s="17"/>
      <c r="K7174" s="50"/>
      <c r="P7174" s="17"/>
    </row>
    <row r="7175" spans="6:16">
      <c r="F7175" s="13"/>
      <c r="G7175" s="50"/>
      <c r="I7175" s="17"/>
      <c r="K7175" s="50"/>
      <c r="P7175" s="17"/>
    </row>
    <row r="7176" spans="6:16">
      <c r="F7176" s="13"/>
      <c r="G7176" s="50"/>
      <c r="I7176" s="17"/>
      <c r="K7176" s="50"/>
      <c r="P7176" s="17"/>
    </row>
    <row r="7177" spans="6:16">
      <c r="F7177" s="13"/>
      <c r="G7177" s="50"/>
      <c r="I7177" s="17"/>
      <c r="K7177" s="50"/>
      <c r="P7177" s="17"/>
    </row>
    <row r="7178" spans="6:16">
      <c r="F7178" s="13"/>
      <c r="G7178" s="50"/>
      <c r="I7178" s="17"/>
      <c r="K7178" s="50"/>
      <c r="P7178" s="17"/>
    </row>
    <row r="7179" spans="6:16">
      <c r="F7179" s="13"/>
      <c r="G7179" s="50"/>
      <c r="I7179" s="17"/>
      <c r="K7179" s="50"/>
      <c r="P7179" s="17"/>
    </row>
    <row r="7180" spans="6:16">
      <c r="F7180" s="13"/>
      <c r="G7180" s="50"/>
      <c r="I7180" s="17"/>
      <c r="K7180" s="50"/>
      <c r="P7180" s="17"/>
    </row>
    <row r="7181" spans="6:16">
      <c r="F7181" s="13"/>
      <c r="G7181" s="50"/>
      <c r="I7181" s="17"/>
      <c r="K7181" s="50"/>
      <c r="P7181" s="17"/>
    </row>
    <row r="7182" spans="6:16">
      <c r="F7182" s="13"/>
      <c r="G7182" s="50"/>
      <c r="I7182" s="17"/>
      <c r="K7182" s="50"/>
      <c r="P7182" s="17"/>
    </row>
    <row r="7183" spans="6:16">
      <c r="F7183" s="13"/>
      <c r="G7183" s="50"/>
      <c r="I7183" s="17"/>
      <c r="K7183" s="50"/>
      <c r="P7183" s="17"/>
    </row>
    <row r="7184" spans="6:16">
      <c r="F7184" s="13"/>
      <c r="G7184" s="50"/>
      <c r="I7184" s="17"/>
      <c r="K7184" s="50"/>
      <c r="P7184" s="17"/>
    </row>
    <row r="7185" spans="6:16">
      <c r="F7185" s="13"/>
      <c r="G7185" s="50"/>
      <c r="I7185" s="17"/>
      <c r="K7185" s="50"/>
      <c r="P7185" s="17"/>
    </row>
    <row r="7186" spans="6:16">
      <c r="F7186" s="13"/>
      <c r="G7186" s="50"/>
      <c r="I7186" s="17"/>
      <c r="K7186" s="50"/>
      <c r="P7186" s="17"/>
    </row>
    <row r="7187" spans="6:16">
      <c r="F7187" s="13"/>
      <c r="G7187" s="50"/>
      <c r="I7187" s="17"/>
      <c r="K7187" s="50"/>
      <c r="P7187" s="17"/>
    </row>
    <row r="7188" spans="6:16">
      <c r="F7188" s="13"/>
      <c r="G7188" s="50"/>
      <c r="I7188" s="17"/>
      <c r="K7188" s="50"/>
      <c r="P7188" s="17"/>
    </row>
    <row r="7189" spans="6:16">
      <c r="F7189" s="13"/>
      <c r="G7189" s="50"/>
      <c r="I7189" s="17"/>
      <c r="K7189" s="50"/>
      <c r="P7189" s="17"/>
    </row>
    <row r="7190" spans="6:16">
      <c r="F7190" s="13"/>
      <c r="G7190" s="50"/>
      <c r="I7190" s="17"/>
      <c r="K7190" s="50"/>
      <c r="P7190" s="17"/>
    </row>
    <row r="7191" spans="6:16">
      <c r="F7191" s="13"/>
      <c r="G7191" s="50"/>
      <c r="I7191" s="17"/>
      <c r="K7191" s="50"/>
      <c r="P7191" s="17"/>
    </row>
    <row r="7192" spans="6:16">
      <c r="F7192" s="13"/>
      <c r="G7192" s="50"/>
      <c r="I7192" s="17"/>
      <c r="K7192" s="50"/>
      <c r="P7192" s="17"/>
    </row>
    <row r="7193" spans="6:16">
      <c r="F7193" s="13"/>
      <c r="G7193" s="50"/>
      <c r="I7193" s="17"/>
      <c r="K7193" s="50"/>
      <c r="P7193" s="17"/>
    </row>
    <row r="7194" spans="6:16">
      <c r="F7194" s="13"/>
      <c r="G7194" s="50"/>
      <c r="I7194" s="17"/>
      <c r="K7194" s="50"/>
      <c r="P7194" s="17"/>
    </row>
    <row r="7195" spans="6:16">
      <c r="F7195" s="13"/>
      <c r="G7195" s="50"/>
      <c r="I7195" s="17"/>
      <c r="K7195" s="50"/>
      <c r="P7195" s="17"/>
    </row>
    <row r="7196" spans="6:16">
      <c r="F7196" s="13"/>
      <c r="G7196" s="50"/>
      <c r="I7196" s="17"/>
      <c r="K7196" s="50"/>
      <c r="P7196" s="17"/>
    </row>
    <row r="7197" spans="6:16">
      <c r="F7197" s="13"/>
      <c r="G7197" s="50"/>
      <c r="I7197" s="17"/>
      <c r="K7197" s="50"/>
      <c r="P7197" s="17"/>
    </row>
    <row r="7198" spans="6:16">
      <c r="F7198" s="13"/>
      <c r="G7198" s="50"/>
      <c r="I7198" s="17"/>
      <c r="K7198" s="50"/>
      <c r="P7198" s="17"/>
    </row>
    <row r="7199" spans="6:16">
      <c r="F7199" s="13"/>
      <c r="G7199" s="50"/>
      <c r="I7199" s="17"/>
      <c r="K7199" s="50"/>
      <c r="P7199" s="17"/>
    </row>
    <row r="7200" spans="6:16">
      <c r="F7200" s="13"/>
      <c r="G7200" s="50"/>
      <c r="I7200" s="17"/>
      <c r="K7200" s="50"/>
      <c r="P7200" s="17"/>
    </row>
    <row r="7201" spans="6:16">
      <c r="F7201" s="13"/>
      <c r="G7201" s="50"/>
      <c r="I7201" s="17"/>
      <c r="K7201" s="50"/>
      <c r="P7201" s="17"/>
    </row>
    <row r="7202" spans="6:16">
      <c r="F7202" s="13"/>
      <c r="G7202" s="50"/>
      <c r="I7202" s="17"/>
      <c r="K7202" s="50"/>
      <c r="P7202" s="17"/>
    </row>
    <row r="7203" spans="6:16">
      <c r="F7203" s="13"/>
      <c r="G7203" s="50"/>
      <c r="I7203" s="17"/>
      <c r="K7203" s="50"/>
      <c r="P7203" s="17"/>
    </row>
    <row r="7204" spans="6:16">
      <c r="F7204" s="13"/>
      <c r="G7204" s="50"/>
      <c r="I7204" s="17"/>
      <c r="K7204" s="50"/>
      <c r="P7204" s="17"/>
    </row>
    <row r="7205" spans="6:16">
      <c r="F7205" s="13"/>
      <c r="G7205" s="50"/>
      <c r="I7205" s="17"/>
      <c r="K7205" s="50"/>
      <c r="P7205" s="17"/>
    </row>
    <row r="7206" spans="6:16">
      <c r="F7206" s="13"/>
      <c r="G7206" s="50"/>
      <c r="I7206" s="17"/>
      <c r="K7206" s="50"/>
      <c r="P7206" s="17"/>
    </row>
    <row r="7207" spans="6:16">
      <c r="F7207" s="13"/>
      <c r="G7207" s="50"/>
      <c r="I7207" s="17"/>
      <c r="K7207" s="50"/>
      <c r="P7207" s="17"/>
    </row>
    <row r="7208" spans="6:16">
      <c r="F7208" s="13"/>
      <c r="G7208" s="50"/>
      <c r="I7208" s="17"/>
      <c r="K7208" s="50"/>
      <c r="P7208" s="17"/>
    </row>
    <row r="7209" spans="6:16">
      <c r="F7209" s="13"/>
      <c r="G7209" s="50"/>
      <c r="I7209" s="17"/>
      <c r="K7209" s="50"/>
      <c r="P7209" s="17"/>
    </row>
    <row r="7210" spans="6:16">
      <c r="F7210" s="13"/>
      <c r="G7210" s="50"/>
      <c r="I7210" s="17"/>
      <c r="K7210" s="50"/>
      <c r="P7210" s="17"/>
    </row>
    <row r="7211" spans="6:16">
      <c r="F7211" s="13"/>
      <c r="G7211" s="50"/>
      <c r="I7211" s="17"/>
      <c r="K7211" s="50"/>
      <c r="P7211" s="17"/>
    </row>
    <row r="7212" spans="6:16">
      <c r="F7212" s="13"/>
      <c r="G7212" s="50"/>
      <c r="I7212" s="17"/>
      <c r="K7212" s="50"/>
      <c r="P7212" s="17"/>
    </row>
    <row r="7213" spans="6:16">
      <c r="F7213" s="13"/>
      <c r="G7213" s="50"/>
      <c r="I7213" s="17"/>
      <c r="K7213" s="50"/>
      <c r="P7213" s="17"/>
    </row>
    <row r="7214" spans="6:16">
      <c r="F7214" s="13"/>
      <c r="G7214" s="50"/>
      <c r="I7214" s="17"/>
      <c r="K7214" s="50"/>
      <c r="P7214" s="17"/>
    </row>
    <row r="7215" spans="6:16">
      <c r="F7215" s="13"/>
      <c r="G7215" s="50"/>
      <c r="I7215" s="17"/>
      <c r="K7215" s="50"/>
      <c r="P7215" s="17"/>
    </row>
    <row r="7216" spans="6:16">
      <c r="F7216" s="13"/>
      <c r="G7216" s="50"/>
      <c r="I7216" s="17"/>
      <c r="K7216" s="50"/>
      <c r="P7216" s="17"/>
    </row>
    <row r="7217" spans="6:16">
      <c r="F7217" s="13"/>
      <c r="G7217" s="50"/>
      <c r="I7217" s="17"/>
      <c r="K7217" s="50"/>
      <c r="P7217" s="17"/>
    </row>
    <row r="7218" spans="6:16">
      <c r="F7218" s="13"/>
      <c r="G7218" s="50"/>
      <c r="I7218" s="17"/>
      <c r="K7218" s="50"/>
      <c r="P7218" s="17"/>
    </row>
    <row r="7219" spans="6:16">
      <c r="F7219" s="13"/>
      <c r="G7219" s="50"/>
      <c r="I7219" s="17"/>
      <c r="K7219" s="50"/>
      <c r="P7219" s="17"/>
    </row>
    <row r="7220" spans="6:16">
      <c r="F7220" s="13"/>
      <c r="G7220" s="50"/>
      <c r="I7220" s="17"/>
      <c r="K7220" s="50"/>
      <c r="P7220" s="17"/>
    </row>
    <row r="7221" spans="6:16">
      <c r="F7221" s="13"/>
      <c r="G7221" s="50"/>
      <c r="I7221" s="17"/>
      <c r="K7221" s="50"/>
      <c r="P7221" s="17"/>
    </row>
    <row r="7222" spans="6:16">
      <c r="F7222" s="13"/>
      <c r="G7222" s="50"/>
      <c r="I7222" s="17"/>
      <c r="K7222" s="50"/>
      <c r="P7222" s="17"/>
    </row>
    <row r="7223" spans="6:16">
      <c r="F7223" s="13"/>
      <c r="G7223" s="50"/>
      <c r="I7223" s="17"/>
      <c r="K7223" s="50"/>
      <c r="P7223" s="17"/>
    </row>
    <row r="7224" spans="6:16">
      <c r="F7224" s="13"/>
      <c r="G7224" s="50"/>
      <c r="I7224" s="17"/>
      <c r="K7224" s="50"/>
      <c r="P7224" s="17"/>
    </row>
    <row r="7225" spans="6:16">
      <c r="F7225" s="13"/>
      <c r="G7225" s="50"/>
      <c r="I7225" s="17"/>
      <c r="K7225" s="50"/>
      <c r="P7225" s="17"/>
    </row>
    <row r="7226" spans="6:16">
      <c r="F7226" s="13"/>
      <c r="G7226" s="50"/>
      <c r="I7226" s="17"/>
      <c r="K7226" s="50"/>
      <c r="P7226" s="17"/>
    </row>
    <row r="7227" spans="6:16">
      <c r="F7227" s="13"/>
      <c r="G7227" s="50"/>
      <c r="I7227" s="17"/>
      <c r="K7227" s="50"/>
      <c r="P7227" s="17"/>
    </row>
    <row r="7228" spans="6:16">
      <c r="F7228" s="13"/>
      <c r="G7228" s="50"/>
      <c r="I7228" s="17"/>
      <c r="K7228" s="50"/>
      <c r="P7228" s="17"/>
    </row>
    <row r="7229" spans="6:16">
      <c r="F7229" s="13"/>
      <c r="G7229" s="50"/>
      <c r="I7229" s="17"/>
      <c r="K7229" s="50"/>
      <c r="P7229" s="17"/>
    </row>
    <row r="7230" spans="6:16">
      <c r="F7230" s="13"/>
      <c r="G7230" s="50"/>
      <c r="I7230" s="17"/>
      <c r="K7230" s="50"/>
      <c r="P7230" s="17"/>
    </row>
    <row r="7231" spans="6:16">
      <c r="F7231" s="13"/>
      <c r="G7231" s="50"/>
      <c r="I7231" s="17"/>
      <c r="K7231" s="50"/>
      <c r="P7231" s="17"/>
    </row>
    <row r="7232" spans="6:16">
      <c r="F7232" s="13"/>
      <c r="G7232" s="50"/>
      <c r="I7232" s="17"/>
      <c r="K7232" s="50"/>
      <c r="P7232" s="17"/>
    </row>
    <row r="7233" spans="6:16">
      <c r="F7233" s="13"/>
      <c r="G7233" s="50"/>
      <c r="I7233" s="17"/>
      <c r="K7233" s="50"/>
      <c r="P7233" s="17"/>
    </row>
    <row r="7234" spans="6:16">
      <c r="F7234" s="13"/>
      <c r="G7234" s="50"/>
      <c r="I7234" s="17"/>
      <c r="K7234" s="50"/>
      <c r="P7234" s="17"/>
    </row>
    <row r="7235" spans="6:16">
      <c r="F7235" s="13"/>
      <c r="G7235" s="50"/>
      <c r="I7235" s="17"/>
      <c r="K7235" s="50"/>
      <c r="P7235" s="17"/>
    </row>
    <row r="7236" spans="6:16">
      <c r="F7236" s="13"/>
      <c r="G7236" s="50"/>
      <c r="I7236" s="17"/>
      <c r="K7236" s="50"/>
      <c r="P7236" s="17"/>
    </row>
    <row r="7237" spans="6:16">
      <c r="F7237" s="13"/>
      <c r="G7237" s="50"/>
      <c r="I7237" s="17"/>
      <c r="K7237" s="50"/>
      <c r="P7237" s="17"/>
    </row>
    <row r="7238" spans="6:16">
      <c r="F7238" s="13"/>
      <c r="G7238" s="50"/>
      <c r="I7238" s="17"/>
      <c r="K7238" s="50"/>
      <c r="P7238" s="17"/>
    </row>
    <row r="7239" spans="6:16">
      <c r="F7239" s="13"/>
      <c r="G7239" s="50"/>
      <c r="I7239" s="17"/>
      <c r="K7239" s="50"/>
      <c r="P7239" s="17"/>
    </row>
    <row r="7240" spans="6:16">
      <c r="F7240" s="13"/>
      <c r="G7240" s="50"/>
      <c r="I7240" s="17"/>
      <c r="K7240" s="50"/>
      <c r="P7240" s="17"/>
    </row>
    <row r="7241" spans="6:16">
      <c r="F7241" s="13"/>
      <c r="G7241" s="50"/>
      <c r="I7241" s="17"/>
      <c r="K7241" s="50"/>
      <c r="P7241" s="17"/>
    </row>
    <row r="7242" spans="6:16">
      <c r="F7242" s="13"/>
      <c r="G7242" s="50"/>
      <c r="I7242" s="17"/>
      <c r="K7242" s="50"/>
      <c r="P7242" s="17"/>
    </row>
    <row r="7243" spans="6:16">
      <c r="F7243" s="13"/>
      <c r="G7243" s="50"/>
      <c r="I7243" s="17"/>
      <c r="K7243" s="50"/>
      <c r="P7243" s="17"/>
    </row>
    <row r="7244" spans="6:16">
      <c r="F7244" s="13"/>
      <c r="G7244" s="50"/>
      <c r="I7244" s="17"/>
      <c r="K7244" s="50"/>
      <c r="P7244" s="17"/>
    </row>
    <row r="7245" spans="6:16">
      <c r="F7245" s="13"/>
      <c r="G7245" s="50"/>
      <c r="I7245" s="17"/>
      <c r="K7245" s="50"/>
      <c r="P7245" s="17"/>
    </row>
    <row r="7246" spans="6:16">
      <c r="F7246" s="13"/>
      <c r="G7246" s="50"/>
      <c r="I7246" s="17"/>
      <c r="K7246" s="50"/>
      <c r="P7246" s="17"/>
    </row>
    <row r="7247" spans="6:16">
      <c r="F7247" s="13"/>
      <c r="G7247" s="50"/>
      <c r="I7247" s="17"/>
      <c r="K7247" s="50"/>
      <c r="P7247" s="17"/>
    </row>
    <row r="7248" spans="6:16">
      <c r="F7248" s="13"/>
      <c r="G7248" s="50"/>
      <c r="I7248" s="17"/>
      <c r="K7248" s="50"/>
      <c r="P7248" s="17"/>
    </row>
    <row r="7249" spans="6:16">
      <c r="F7249" s="13"/>
      <c r="G7249" s="50"/>
      <c r="I7249" s="17"/>
      <c r="K7249" s="50"/>
      <c r="P7249" s="17"/>
    </row>
    <row r="7250" spans="6:16">
      <c r="F7250" s="13"/>
      <c r="G7250" s="50"/>
      <c r="I7250" s="17"/>
      <c r="K7250" s="50"/>
      <c r="P7250" s="17"/>
    </row>
    <row r="7251" spans="6:16">
      <c r="F7251" s="13"/>
      <c r="G7251" s="50"/>
      <c r="I7251" s="17"/>
      <c r="K7251" s="50"/>
      <c r="P7251" s="17"/>
    </row>
    <row r="7252" spans="6:16">
      <c r="F7252" s="13"/>
      <c r="G7252" s="50"/>
      <c r="I7252" s="17"/>
      <c r="K7252" s="50"/>
      <c r="P7252" s="17"/>
    </row>
    <row r="7253" spans="6:16">
      <c r="F7253" s="13"/>
      <c r="G7253" s="50"/>
      <c r="I7253" s="17"/>
      <c r="K7253" s="50"/>
      <c r="P7253" s="17"/>
    </row>
    <row r="7254" spans="6:16">
      <c r="F7254" s="13"/>
      <c r="G7254" s="50"/>
      <c r="I7254" s="17"/>
      <c r="K7254" s="50"/>
      <c r="P7254" s="17"/>
    </row>
    <row r="7255" spans="6:16">
      <c r="F7255" s="13"/>
      <c r="G7255" s="50"/>
      <c r="I7255" s="17"/>
      <c r="K7255" s="50"/>
      <c r="P7255" s="17"/>
    </row>
    <row r="7256" spans="6:16">
      <c r="F7256" s="13"/>
      <c r="G7256" s="50"/>
      <c r="I7256" s="17"/>
      <c r="K7256" s="50"/>
      <c r="P7256" s="17"/>
    </row>
    <row r="7257" spans="6:16">
      <c r="F7257" s="13"/>
      <c r="G7257" s="50"/>
      <c r="I7257" s="17"/>
      <c r="K7257" s="50"/>
      <c r="P7257" s="17"/>
    </row>
    <row r="7258" spans="6:16">
      <c r="F7258" s="13"/>
      <c r="G7258" s="50"/>
      <c r="I7258" s="17"/>
      <c r="K7258" s="50"/>
      <c r="P7258" s="17"/>
    </row>
    <row r="7259" spans="6:16">
      <c r="F7259" s="13"/>
      <c r="G7259" s="50"/>
      <c r="I7259" s="17"/>
      <c r="K7259" s="50"/>
      <c r="P7259" s="17"/>
    </row>
    <row r="7260" spans="6:16">
      <c r="F7260" s="13"/>
      <c r="G7260" s="50"/>
      <c r="I7260" s="17"/>
      <c r="K7260" s="50"/>
      <c r="P7260" s="17"/>
    </row>
    <row r="7261" spans="6:16">
      <c r="F7261" s="13"/>
      <c r="G7261" s="50"/>
      <c r="I7261" s="17"/>
      <c r="K7261" s="50"/>
      <c r="P7261" s="17"/>
    </row>
    <row r="7262" spans="6:16">
      <c r="F7262" s="13"/>
      <c r="G7262" s="50"/>
      <c r="I7262" s="17"/>
      <c r="K7262" s="50"/>
      <c r="P7262" s="17"/>
    </row>
    <row r="7263" spans="6:16">
      <c r="F7263" s="13"/>
      <c r="G7263" s="50"/>
      <c r="I7263" s="17"/>
      <c r="K7263" s="50"/>
      <c r="P7263" s="17"/>
    </row>
    <row r="7264" spans="6:16">
      <c r="F7264" s="13"/>
      <c r="G7264" s="50"/>
      <c r="I7264" s="17"/>
      <c r="K7264" s="50"/>
      <c r="P7264" s="17"/>
    </row>
    <row r="7265" spans="6:16">
      <c r="F7265" s="13"/>
      <c r="G7265" s="50"/>
      <c r="I7265" s="17"/>
      <c r="K7265" s="50"/>
      <c r="P7265" s="17"/>
    </row>
    <row r="7266" spans="6:16">
      <c r="F7266" s="13"/>
      <c r="G7266" s="50"/>
      <c r="I7266" s="17"/>
      <c r="K7266" s="50"/>
      <c r="P7266" s="17"/>
    </row>
    <row r="7267" spans="6:16">
      <c r="F7267" s="13"/>
      <c r="G7267" s="50"/>
      <c r="I7267" s="17"/>
      <c r="K7267" s="50"/>
      <c r="P7267" s="17"/>
    </row>
    <row r="7268" spans="6:16">
      <c r="F7268" s="13"/>
      <c r="G7268" s="50"/>
      <c r="I7268" s="17"/>
      <c r="K7268" s="50"/>
      <c r="P7268" s="17"/>
    </row>
    <row r="7269" spans="6:16">
      <c r="F7269" s="13"/>
      <c r="G7269" s="50"/>
      <c r="I7269" s="17"/>
      <c r="K7269" s="50"/>
      <c r="P7269" s="17"/>
    </row>
    <row r="7270" spans="6:16">
      <c r="F7270" s="13"/>
      <c r="G7270" s="50"/>
      <c r="I7270" s="17"/>
      <c r="K7270" s="50"/>
      <c r="P7270" s="17"/>
    </row>
    <row r="7271" spans="6:16">
      <c r="F7271" s="13"/>
      <c r="G7271" s="50"/>
      <c r="I7271" s="17"/>
      <c r="K7271" s="50"/>
      <c r="P7271" s="17"/>
    </row>
    <row r="7272" spans="6:16">
      <c r="F7272" s="13"/>
      <c r="G7272" s="50"/>
      <c r="I7272" s="17"/>
      <c r="K7272" s="50"/>
      <c r="P7272" s="17"/>
    </row>
    <row r="7273" spans="6:16">
      <c r="F7273" s="13"/>
      <c r="G7273" s="50"/>
      <c r="I7273" s="17"/>
      <c r="K7273" s="50"/>
      <c r="P7273" s="17"/>
    </row>
    <row r="7274" spans="6:16">
      <c r="F7274" s="13"/>
      <c r="G7274" s="50"/>
      <c r="I7274" s="17"/>
      <c r="K7274" s="50"/>
      <c r="P7274" s="17"/>
    </row>
    <row r="7275" spans="6:16">
      <c r="F7275" s="13"/>
      <c r="G7275" s="50"/>
      <c r="I7275" s="17"/>
      <c r="K7275" s="50"/>
      <c r="P7275" s="17"/>
    </row>
    <row r="7276" spans="6:16">
      <c r="F7276" s="13"/>
      <c r="G7276" s="50"/>
      <c r="I7276" s="17"/>
      <c r="K7276" s="50"/>
      <c r="P7276" s="17"/>
    </row>
    <row r="7277" spans="6:16">
      <c r="F7277" s="13"/>
      <c r="G7277" s="50"/>
      <c r="I7277" s="17"/>
      <c r="K7277" s="50"/>
      <c r="P7277" s="17"/>
    </row>
    <row r="7278" spans="6:16">
      <c r="F7278" s="13"/>
      <c r="G7278" s="50"/>
      <c r="I7278" s="17"/>
      <c r="K7278" s="50"/>
      <c r="P7278" s="17"/>
    </row>
    <row r="7279" spans="6:16">
      <c r="F7279" s="13"/>
      <c r="G7279" s="50"/>
      <c r="I7279" s="17"/>
      <c r="K7279" s="50"/>
      <c r="P7279" s="17"/>
    </row>
    <row r="7280" spans="6:16">
      <c r="F7280" s="13"/>
      <c r="G7280" s="50"/>
      <c r="I7280" s="17"/>
      <c r="K7280" s="50"/>
      <c r="P7280" s="17"/>
    </row>
    <row r="7281" spans="6:16">
      <c r="F7281" s="13"/>
      <c r="G7281" s="50"/>
      <c r="I7281" s="17"/>
      <c r="K7281" s="50"/>
      <c r="P7281" s="17"/>
    </row>
    <row r="7282" spans="6:16">
      <c r="F7282" s="13"/>
      <c r="G7282" s="50"/>
      <c r="I7282" s="17"/>
      <c r="K7282" s="50"/>
      <c r="P7282" s="17"/>
    </row>
    <row r="7283" spans="6:16">
      <c r="F7283" s="13"/>
      <c r="G7283" s="50"/>
      <c r="I7283" s="17"/>
      <c r="K7283" s="50"/>
      <c r="P7283" s="17"/>
    </row>
    <row r="7284" spans="6:16">
      <c r="F7284" s="13"/>
      <c r="G7284" s="50"/>
      <c r="I7284" s="17"/>
      <c r="K7284" s="50"/>
      <c r="P7284" s="17"/>
    </row>
    <row r="7285" spans="6:16">
      <c r="F7285" s="13"/>
      <c r="G7285" s="50"/>
      <c r="I7285" s="17"/>
      <c r="K7285" s="50"/>
      <c r="P7285" s="17"/>
    </row>
    <row r="7286" spans="6:16">
      <c r="F7286" s="13"/>
      <c r="G7286" s="50"/>
      <c r="I7286" s="17"/>
      <c r="K7286" s="50"/>
      <c r="P7286" s="17"/>
    </row>
    <row r="7287" spans="6:16">
      <c r="F7287" s="13"/>
      <c r="G7287" s="50"/>
      <c r="I7287" s="17"/>
      <c r="K7287" s="50"/>
      <c r="P7287" s="17"/>
    </row>
    <row r="7288" spans="6:16">
      <c r="F7288" s="13"/>
      <c r="G7288" s="50"/>
      <c r="I7288" s="17"/>
      <c r="K7288" s="50"/>
      <c r="P7288" s="17"/>
    </row>
    <row r="7289" spans="6:16">
      <c r="F7289" s="13"/>
      <c r="G7289" s="50"/>
      <c r="I7289" s="17"/>
      <c r="K7289" s="50"/>
      <c r="P7289" s="17"/>
    </row>
    <row r="7290" spans="6:16">
      <c r="F7290" s="13"/>
      <c r="G7290" s="50"/>
      <c r="I7290" s="17"/>
      <c r="K7290" s="50"/>
      <c r="P7290" s="17"/>
    </row>
    <row r="7291" spans="6:16">
      <c r="F7291" s="13"/>
      <c r="G7291" s="50"/>
      <c r="I7291" s="17"/>
      <c r="K7291" s="50"/>
      <c r="P7291" s="17"/>
    </row>
    <row r="7292" spans="6:16">
      <c r="F7292" s="13"/>
      <c r="G7292" s="50"/>
      <c r="I7292" s="17"/>
      <c r="K7292" s="50"/>
      <c r="P7292" s="17"/>
    </row>
    <row r="7293" spans="6:16">
      <c r="F7293" s="13"/>
      <c r="G7293" s="50"/>
      <c r="I7293" s="17"/>
      <c r="K7293" s="50"/>
      <c r="P7293" s="17"/>
    </row>
    <row r="7294" spans="6:16">
      <c r="F7294" s="13"/>
      <c r="G7294" s="50"/>
      <c r="I7294" s="17"/>
      <c r="K7294" s="50"/>
      <c r="P7294" s="17"/>
    </row>
    <row r="7295" spans="6:16">
      <c r="F7295" s="13"/>
      <c r="G7295" s="50"/>
      <c r="I7295" s="17"/>
      <c r="K7295" s="50"/>
      <c r="P7295" s="17"/>
    </row>
    <row r="7296" spans="6:16">
      <c r="F7296" s="13"/>
      <c r="G7296" s="50"/>
      <c r="I7296" s="17"/>
      <c r="K7296" s="50"/>
      <c r="P7296" s="17"/>
    </row>
    <row r="7297" spans="6:16">
      <c r="F7297" s="13"/>
      <c r="G7297" s="50"/>
      <c r="I7297" s="17"/>
      <c r="K7297" s="50"/>
      <c r="P7297" s="17"/>
    </row>
    <row r="7298" spans="6:16">
      <c r="F7298" s="13"/>
      <c r="G7298" s="50"/>
      <c r="I7298" s="17"/>
      <c r="K7298" s="50"/>
      <c r="P7298" s="17"/>
    </row>
    <row r="7299" spans="6:16">
      <c r="F7299" s="13"/>
      <c r="G7299" s="50"/>
      <c r="I7299" s="17"/>
      <c r="K7299" s="50"/>
      <c r="P7299" s="17"/>
    </row>
    <row r="7300" spans="6:16">
      <c r="F7300" s="13"/>
      <c r="G7300" s="50"/>
      <c r="I7300" s="17"/>
      <c r="K7300" s="50"/>
      <c r="P7300" s="17"/>
    </row>
    <row r="7301" spans="6:16">
      <c r="F7301" s="13"/>
      <c r="G7301" s="50"/>
      <c r="I7301" s="17"/>
      <c r="K7301" s="50"/>
      <c r="P7301" s="17"/>
    </row>
    <row r="7302" spans="6:16">
      <c r="F7302" s="13"/>
      <c r="G7302" s="50"/>
      <c r="I7302" s="17"/>
      <c r="K7302" s="50"/>
      <c r="P7302" s="17"/>
    </row>
    <row r="7303" spans="6:16">
      <c r="F7303" s="13"/>
      <c r="G7303" s="50"/>
      <c r="I7303" s="17"/>
      <c r="K7303" s="50"/>
      <c r="P7303" s="17"/>
    </row>
    <row r="7304" spans="6:16">
      <c r="F7304" s="13"/>
      <c r="G7304" s="50"/>
      <c r="I7304" s="17"/>
      <c r="K7304" s="50"/>
      <c r="P7304" s="17"/>
    </row>
    <row r="7305" spans="6:16">
      <c r="F7305" s="13"/>
      <c r="G7305" s="50"/>
      <c r="I7305" s="17"/>
      <c r="K7305" s="50"/>
      <c r="P7305" s="17"/>
    </row>
    <row r="7306" spans="6:16">
      <c r="F7306" s="13"/>
      <c r="G7306" s="50"/>
      <c r="I7306" s="17"/>
      <c r="K7306" s="50"/>
      <c r="P7306" s="17"/>
    </row>
    <row r="7307" spans="6:16">
      <c r="F7307" s="13"/>
      <c r="G7307" s="50"/>
      <c r="I7307" s="17"/>
      <c r="K7307" s="50"/>
      <c r="P7307" s="17"/>
    </row>
    <row r="7308" spans="6:16">
      <c r="F7308" s="13"/>
      <c r="G7308" s="50"/>
      <c r="I7308" s="17"/>
      <c r="K7308" s="50"/>
      <c r="P7308" s="17"/>
    </row>
    <row r="7309" spans="6:16">
      <c r="F7309" s="13"/>
      <c r="G7309" s="50"/>
      <c r="I7309" s="17"/>
      <c r="K7309" s="50"/>
      <c r="P7309" s="17"/>
    </row>
    <row r="7310" spans="6:16">
      <c r="F7310" s="13"/>
      <c r="G7310" s="50"/>
      <c r="I7310" s="17"/>
      <c r="K7310" s="50"/>
      <c r="P7310" s="17"/>
    </row>
    <row r="7311" spans="6:16">
      <c r="F7311" s="13"/>
      <c r="G7311" s="50"/>
      <c r="I7311" s="17"/>
      <c r="K7311" s="50"/>
      <c r="P7311" s="17"/>
    </row>
    <row r="7312" spans="6:16">
      <c r="F7312" s="13"/>
      <c r="G7312" s="50"/>
      <c r="I7312" s="17"/>
      <c r="K7312" s="50"/>
      <c r="P7312" s="17"/>
    </row>
    <row r="7313" spans="6:16">
      <c r="F7313" s="13"/>
      <c r="G7313" s="50"/>
      <c r="I7313" s="17"/>
      <c r="K7313" s="50"/>
      <c r="P7313" s="17"/>
    </row>
    <row r="7314" spans="6:16">
      <c r="F7314" s="13"/>
      <c r="G7314" s="50"/>
      <c r="I7314" s="17"/>
      <c r="K7314" s="50"/>
      <c r="P7314" s="17"/>
    </row>
    <row r="7315" spans="6:16">
      <c r="F7315" s="13"/>
      <c r="G7315" s="50"/>
      <c r="I7315" s="17"/>
      <c r="K7315" s="50"/>
      <c r="P7315" s="17"/>
    </row>
    <row r="7316" spans="6:16">
      <c r="F7316" s="13"/>
      <c r="G7316" s="50"/>
      <c r="I7316" s="17"/>
      <c r="K7316" s="50"/>
      <c r="P7316" s="17"/>
    </row>
    <row r="7317" spans="6:16">
      <c r="F7317" s="13"/>
      <c r="G7317" s="50"/>
      <c r="I7317" s="17"/>
      <c r="K7317" s="50"/>
      <c r="P7317" s="17"/>
    </row>
    <row r="7318" spans="6:16">
      <c r="F7318" s="13"/>
      <c r="G7318" s="50"/>
      <c r="I7318" s="17"/>
      <c r="K7318" s="50"/>
      <c r="P7318" s="17"/>
    </row>
    <row r="7319" spans="6:16">
      <c r="F7319" s="13"/>
      <c r="G7319" s="50"/>
      <c r="I7319" s="17"/>
      <c r="K7319" s="50"/>
      <c r="P7319" s="17"/>
    </row>
    <row r="7320" spans="6:16">
      <c r="F7320" s="13"/>
      <c r="G7320" s="50"/>
      <c r="I7320" s="17"/>
      <c r="K7320" s="50"/>
      <c r="P7320" s="17"/>
    </row>
    <row r="7321" spans="6:16">
      <c r="F7321" s="13"/>
      <c r="G7321" s="50"/>
      <c r="I7321" s="17"/>
      <c r="K7321" s="50"/>
      <c r="P7321" s="17"/>
    </row>
    <row r="7322" spans="6:16">
      <c r="F7322" s="13"/>
      <c r="G7322" s="50"/>
      <c r="I7322" s="17"/>
      <c r="K7322" s="50"/>
      <c r="P7322" s="17"/>
    </row>
    <row r="7323" spans="6:16">
      <c r="F7323" s="13"/>
      <c r="G7323" s="50"/>
      <c r="I7323" s="17"/>
      <c r="K7323" s="50"/>
      <c r="P7323" s="17"/>
    </row>
    <row r="7324" spans="6:16">
      <c r="F7324" s="13"/>
      <c r="G7324" s="50"/>
      <c r="I7324" s="17"/>
      <c r="K7324" s="50"/>
      <c r="P7324" s="17"/>
    </row>
    <row r="7325" spans="6:16">
      <c r="F7325" s="13"/>
      <c r="G7325" s="50"/>
      <c r="I7325" s="17"/>
      <c r="K7325" s="50"/>
      <c r="P7325" s="17"/>
    </row>
    <row r="7326" spans="6:16">
      <c r="F7326" s="13"/>
      <c r="G7326" s="50"/>
      <c r="I7326" s="17"/>
      <c r="K7326" s="50"/>
      <c r="P7326" s="17"/>
    </row>
    <row r="7327" spans="6:16">
      <c r="F7327" s="13"/>
      <c r="G7327" s="50"/>
      <c r="I7327" s="17"/>
      <c r="K7327" s="50"/>
      <c r="P7327" s="17"/>
    </row>
    <row r="7328" spans="6:16">
      <c r="F7328" s="13"/>
      <c r="G7328" s="50"/>
      <c r="I7328" s="17"/>
      <c r="K7328" s="50"/>
      <c r="P7328" s="17"/>
    </row>
    <row r="7329" spans="6:16">
      <c r="F7329" s="13"/>
      <c r="G7329" s="50"/>
      <c r="I7329" s="17"/>
      <c r="K7329" s="50"/>
      <c r="P7329" s="17"/>
    </row>
    <row r="7330" spans="6:16">
      <c r="F7330" s="13"/>
      <c r="G7330" s="50"/>
      <c r="I7330" s="17"/>
      <c r="K7330" s="50"/>
      <c r="P7330" s="17"/>
    </row>
    <row r="7331" spans="6:16">
      <c r="F7331" s="13"/>
      <c r="G7331" s="50"/>
      <c r="I7331" s="17"/>
      <c r="K7331" s="50"/>
      <c r="P7331" s="17"/>
    </row>
    <row r="7332" spans="6:16">
      <c r="F7332" s="13"/>
      <c r="G7332" s="50"/>
      <c r="I7332" s="17"/>
      <c r="K7332" s="50"/>
      <c r="P7332" s="17"/>
    </row>
    <row r="7333" spans="6:16">
      <c r="F7333" s="13"/>
      <c r="G7333" s="50"/>
      <c r="I7333" s="17"/>
      <c r="K7333" s="50"/>
      <c r="P7333" s="17"/>
    </row>
    <row r="7334" spans="6:16">
      <c r="F7334" s="13"/>
      <c r="G7334" s="50"/>
      <c r="I7334" s="17"/>
      <c r="K7334" s="50"/>
      <c r="P7334" s="17"/>
    </row>
    <row r="7335" spans="6:16">
      <c r="F7335" s="13"/>
      <c r="G7335" s="50"/>
      <c r="I7335" s="17"/>
      <c r="K7335" s="50"/>
      <c r="P7335" s="17"/>
    </row>
    <row r="7336" spans="6:16">
      <c r="F7336" s="13"/>
      <c r="G7336" s="50"/>
      <c r="I7336" s="17"/>
      <c r="K7336" s="50"/>
      <c r="P7336" s="17"/>
    </row>
    <row r="7337" spans="6:16">
      <c r="F7337" s="13"/>
      <c r="G7337" s="50"/>
      <c r="I7337" s="17"/>
      <c r="K7337" s="50"/>
      <c r="P7337" s="17"/>
    </row>
    <row r="7338" spans="6:16">
      <c r="F7338" s="13"/>
      <c r="G7338" s="50"/>
      <c r="I7338" s="17"/>
      <c r="K7338" s="50"/>
      <c r="P7338" s="17"/>
    </row>
    <row r="7339" spans="6:16">
      <c r="F7339" s="13"/>
      <c r="G7339" s="50"/>
      <c r="I7339" s="17"/>
      <c r="K7339" s="50"/>
      <c r="P7339" s="17"/>
    </row>
    <row r="7340" spans="6:16">
      <c r="F7340" s="13"/>
      <c r="G7340" s="50"/>
      <c r="I7340" s="17"/>
      <c r="K7340" s="50"/>
      <c r="P7340" s="17"/>
    </row>
    <row r="7341" spans="6:16">
      <c r="F7341" s="13"/>
      <c r="G7341" s="50"/>
      <c r="I7341" s="17"/>
      <c r="K7341" s="50"/>
      <c r="P7341" s="17"/>
    </row>
    <row r="7342" spans="6:16">
      <c r="F7342" s="13"/>
      <c r="G7342" s="50"/>
      <c r="I7342" s="17"/>
      <c r="K7342" s="50"/>
      <c r="P7342" s="17"/>
    </row>
    <row r="7343" spans="6:16">
      <c r="F7343" s="13"/>
      <c r="G7343" s="50"/>
      <c r="I7343" s="17"/>
      <c r="K7343" s="50"/>
      <c r="P7343" s="17"/>
    </row>
    <row r="7344" spans="6:16">
      <c r="F7344" s="13"/>
      <c r="G7344" s="50"/>
      <c r="I7344" s="17"/>
      <c r="K7344" s="50"/>
      <c r="P7344" s="17"/>
    </row>
    <row r="7345" spans="6:16">
      <c r="F7345" s="13"/>
      <c r="G7345" s="50"/>
      <c r="I7345" s="17"/>
      <c r="K7345" s="50"/>
      <c r="P7345" s="17"/>
    </row>
    <row r="7346" spans="6:16">
      <c r="F7346" s="13"/>
      <c r="G7346" s="50"/>
      <c r="I7346" s="17"/>
      <c r="K7346" s="50"/>
      <c r="P7346" s="17"/>
    </row>
    <row r="7347" spans="6:16">
      <c r="F7347" s="13"/>
      <c r="G7347" s="50"/>
      <c r="I7347" s="17"/>
      <c r="K7347" s="50"/>
      <c r="P7347" s="17"/>
    </row>
    <row r="7348" spans="6:16">
      <c r="F7348" s="13"/>
      <c r="G7348" s="50"/>
      <c r="I7348" s="17"/>
      <c r="K7348" s="50"/>
      <c r="P7348" s="17"/>
    </row>
    <row r="7349" spans="6:16">
      <c r="F7349" s="13"/>
      <c r="G7349" s="50"/>
      <c r="I7349" s="17"/>
      <c r="K7349" s="50"/>
      <c r="P7349" s="17"/>
    </row>
    <row r="7350" spans="6:16">
      <c r="F7350" s="13"/>
      <c r="G7350" s="50"/>
      <c r="I7350" s="17"/>
      <c r="K7350" s="50"/>
      <c r="P7350" s="17"/>
    </row>
    <row r="7351" spans="6:16">
      <c r="F7351" s="13"/>
      <c r="G7351" s="50"/>
      <c r="I7351" s="17"/>
      <c r="K7351" s="50"/>
      <c r="P7351" s="17"/>
    </row>
    <row r="7352" spans="6:16">
      <c r="F7352" s="13"/>
      <c r="G7352" s="50"/>
      <c r="I7352" s="17"/>
      <c r="K7352" s="50"/>
      <c r="P7352" s="17"/>
    </row>
    <row r="7353" spans="6:16">
      <c r="F7353" s="13"/>
      <c r="G7353" s="50"/>
      <c r="I7353" s="17"/>
      <c r="K7353" s="50"/>
      <c r="P7353" s="17"/>
    </row>
    <row r="7354" spans="6:16">
      <c r="F7354" s="13"/>
      <c r="G7354" s="50"/>
      <c r="I7354" s="17"/>
      <c r="K7354" s="50"/>
      <c r="P7354" s="17"/>
    </row>
    <row r="7355" spans="6:16">
      <c r="F7355" s="13"/>
      <c r="G7355" s="50"/>
      <c r="I7355" s="17"/>
      <c r="K7355" s="50"/>
      <c r="P7355" s="17"/>
    </row>
    <row r="7356" spans="6:16">
      <c r="F7356" s="13"/>
      <c r="G7356" s="50"/>
      <c r="I7356" s="17"/>
      <c r="K7356" s="50"/>
      <c r="P7356" s="17"/>
    </row>
    <row r="7357" spans="6:16">
      <c r="F7357" s="13"/>
      <c r="G7357" s="50"/>
      <c r="I7357" s="17"/>
      <c r="K7357" s="50"/>
      <c r="P7357" s="17"/>
    </row>
    <row r="7358" spans="6:16">
      <c r="F7358" s="13"/>
      <c r="G7358" s="50"/>
      <c r="I7358" s="17"/>
      <c r="K7358" s="50"/>
      <c r="P7358" s="17"/>
    </row>
    <row r="7359" spans="6:16">
      <c r="F7359" s="13"/>
      <c r="G7359" s="50"/>
      <c r="I7359" s="17"/>
      <c r="K7359" s="50"/>
      <c r="P7359" s="17"/>
    </row>
    <row r="7360" spans="6:16">
      <c r="F7360" s="13"/>
      <c r="G7360" s="50"/>
      <c r="I7360" s="17"/>
      <c r="K7360" s="50"/>
      <c r="P7360" s="17"/>
    </row>
    <row r="7361" spans="6:16">
      <c r="F7361" s="13"/>
      <c r="G7361" s="50"/>
      <c r="I7361" s="17"/>
      <c r="K7361" s="50"/>
      <c r="P7361" s="17"/>
    </row>
    <row r="7362" spans="6:16">
      <c r="F7362" s="13"/>
      <c r="G7362" s="50"/>
      <c r="I7362" s="17"/>
      <c r="K7362" s="50"/>
      <c r="P7362" s="17"/>
    </row>
    <row r="7363" spans="6:16">
      <c r="F7363" s="13"/>
      <c r="G7363" s="50"/>
      <c r="I7363" s="17"/>
      <c r="K7363" s="50"/>
      <c r="P7363" s="17"/>
    </row>
    <row r="7364" spans="6:16">
      <c r="F7364" s="13"/>
      <c r="G7364" s="50"/>
      <c r="I7364" s="17"/>
      <c r="K7364" s="50"/>
      <c r="P7364" s="17"/>
    </row>
    <row r="7365" spans="6:16">
      <c r="F7365" s="13"/>
      <c r="G7365" s="50"/>
      <c r="I7365" s="17"/>
      <c r="K7365" s="50"/>
      <c r="P7365" s="17"/>
    </row>
    <row r="7366" spans="6:16">
      <c r="F7366" s="13"/>
      <c r="G7366" s="50"/>
      <c r="I7366" s="17"/>
      <c r="K7366" s="50"/>
      <c r="P7366" s="17"/>
    </row>
    <row r="7367" spans="6:16">
      <c r="F7367" s="13"/>
      <c r="G7367" s="50"/>
      <c r="I7367" s="17"/>
      <c r="K7367" s="50"/>
      <c r="P7367" s="17"/>
    </row>
    <row r="7368" spans="6:16">
      <c r="F7368" s="13"/>
      <c r="G7368" s="50"/>
      <c r="I7368" s="17"/>
      <c r="K7368" s="50"/>
      <c r="P7368" s="17"/>
    </row>
    <row r="7369" spans="6:16">
      <c r="F7369" s="13"/>
      <c r="G7369" s="50"/>
      <c r="I7369" s="17"/>
      <c r="K7369" s="50"/>
      <c r="P7369" s="17"/>
    </row>
    <row r="7370" spans="6:16">
      <c r="F7370" s="13"/>
      <c r="G7370" s="50"/>
      <c r="I7370" s="17"/>
      <c r="K7370" s="50"/>
      <c r="P7370" s="17"/>
    </row>
    <row r="7371" spans="6:16">
      <c r="F7371" s="13"/>
      <c r="G7371" s="50"/>
      <c r="I7371" s="17"/>
      <c r="K7371" s="50"/>
      <c r="P7371" s="17"/>
    </row>
    <row r="7372" spans="6:16">
      <c r="F7372" s="13"/>
      <c r="G7372" s="50"/>
      <c r="I7372" s="17"/>
      <c r="K7372" s="50"/>
      <c r="P7372" s="17"/>
    </row>
    <row r="7373" spans="6:16">
      <c r="F7373" s="13"/>
      <c r="G7373" s="50"/>
      <c r="I7373" s="17"/>
      <c r="K7373" s="50"/>
      <c r="P7373" s="17"/>
    </row>
    <row r="7374" spans="6:16">
      <c r="F7374" s="13"/>
      <c r="G7374" s="50"/>
      <c r="I7374" s="17"/>
      <c r="K7374" s="50"/>
      <c r="P7374" s="17"/>
    </row>
    <row r="7375" spans="6:16">
      <c r="F7375" s="13"/>
      <c r="G7375" s="50"/>
      <c r="I7375" s="17"/>
      <c r="K7375" s="50"/>
      <c r="P7375" s="17"/>
    </row>
    <row r="7376" spans="6:16">
      <c r="F7376" s="13"/>
      <c r="G7376" s="50"/>
      <c r="I7376" s="17"/>
      <c r="K7376" s="50"/>
      <c r="P7376" s="17"/>
    </row>
    <row r="7377" spans="6:16">
      <c r="F7377" s="13"/>
      <c r="G7377" s="50"/>
      <c r="I7377" s="17"/>
      <c r="K7377" s="50"/>
      <c r="P7377" s="17"/>
    </row>
    <row r="7378" spans="6:16">
      <c r="F7378" s="13"/>
      <c r="G7378" s="50"/>
      <c r="I7378" s="17"/>
      <c r="K7378" s="50"/>
      <c r="P7378" s="17"/>
    </row>
    <row r="7379" spans="6:16">
      <c r="F7379" s="13"/>
      <c r="G7379" s="50"/>
      <c r="I7379" s="17"/>
      <c r="K7379" s="50"/>
      <c r="P7379" s="17"/>
    </row>
    <row r="7380" spans="6:16">
      <c r="F7380" s="13"/>
      <c r="G7380" s="50"/>
      <c r="I7380" s="17"/>
      <c r="K7380" s="50"/>
      <c r="P7380" s="17"/>
    </row>
    <row r="7381" spans="6:16">
      <c r="F7381" s="13"/>
      <c r="G7381" s="50"/>
      <c r="I7381" s="17"/>
      <c r="K7381" s="50"/>
      <c r="P7381" s="17"/>
    </row>
    <row r="7382" spans="6:16">
      <c r="F7382" s="13"/>
      <c r="G7382" s="50"/>
      <c r="I7382" s="17"/>
      <c r="K7382" s="50"/>
      <c r="P7382" s="17"/>
    </row>
    <row r="7383" spans="6:16">
      <c r="F7383" s="13"/>
      <c r="G7383" s="50"/>
      <c r="I7383" s="17"/>
      <c r="K7383" s="50"/>
      <c r="P7383" s="17"/>
    </row>
    <row r="7384" spans="6:16">
      <c r="F7384" s="13"/>
      <c r="G7384" s="50"/>
      <c r="I7384" s="17"/>
      <c r="K7384" s="50"/>
      <c r="P7384" s="17"/>
    </row>
    <row r="7385" spans="6:16">
      <c r="F7385" s="13"/>
      <c r="G7385" s="50"/>
      <c r="I7385" s="17"/>
      <c r="K7385" s="50"/>
      <c r="P7385" s="17"/>
    </row>
    <row r="7386" spans="6:16">
      <c r="F7386" s="13"/>
      <c r="G7386" s="50"/>
      <c r="I7386" s="17"/>
      <c r="K7386" s="50"/>
      <c r="P7386" s="17"/>
    </row>
    <row r="7387" spans="6:16">
      <c r="F7387" s="13"/>
      <c r="G7387" s="50"/>
      <c r="I7387" s="17"/>
      <c r="K7387" s="50"/>
      <c r="P7387" s="17"/>
    </row>
    <row r="7388" spans="6:16">
      <c r="F7388" s="13"/>
      <c r="G7388" s="50"/>
      <c r="I7388" s="17"/>
      <c r="K7388" s="50"/>
      <c r="P7388" s="17"/>
    </row>
    <row r="7389" spans="6:16">
      <c r="F7389" s="13"/>
      <c r="G7389" s="50"/>
      <c r="I7389" s="17"/>
      <c r="K7389" s="50"/>
      <c r="P7389" s="17"/>
    </row>
    <row r="7390" spans="6:16">
      <c r="F7390" s="13"/>
      <c r="G7390" s="50"/>
      <c r="I7390" s="17"/>
      <c r="K7390" s="50"/>
      <c r="P7390" s="17"/>
    </row>
    <row r="7391" spans="6:16">
      <c r="F7391" s="13"/>
      <c r="G7391" s="50"/>
      <c r="I7391" s="17"/>
      <c r="K7391" s="50"/>
      <c r="P7391" s="17"/>
    </row>
    <row r="7392" spans="6:16">
      <c r="F7392" s="13"/>
      <c r="G7392" s="50"/>
      <c r="I7392" s="17"/>
      <c r="K7392" s="50"/>
      <c r="P7392" s="17"/>
    </row>
    <row r="7393" spans="6:16">
      <c r="F7393" s="13"/>
      <c r="G7393" s="50"/>
      <c r="I7393" s="17"/>
      <c r="K7393" s="50"/>
      <c r="P7393" s="17"/>
    </row>
    <row r="7394" spans="6:16">
      <c r="F7394" s="13"/>
      <c r="G7394" s="50"/>
      <c r="I7394" s="17"/>
      <c r="K7394" s="50"/>
      <c r="P7394" s="17"/>
    </row>
    <row r="7395" spans="6:16">
      <c r="F7395" s="13"/>
      <c r="G7395" s="50"/>
      <c r="I7395" s="17"/>
      <c r="K7395" s="50"/>
      <c r="P7395" s="17"/>
    </row>
    <row r="7396" spans="6:16">
      <c r="F7396" s="13"/>
      <c r="G7396" s="50"/>
      <c r="I7396" s="17"/>
      <c r="K7396" s="50"/>
      <c r="P7396" s="17"/>
    </row>
    <row r="7397" spans="6:16">
      <c r="F7397" s="13"/>
      <c r="G7397" s="50"/>
      <c r="I7397" s="17"/>
      <c r="K7397" s="50"/>
      <c r="P7397" s="17"/>
    </row>
    <row r="7398" spans="6:16">
      <c r="F7398" s="13"/>
      <c r="G7398" s="50"/>
      <c r="I7398" s="17"/>
      <c r="K7398" s="50"/>
      <c r="P7398" s="17"/>
    </row>
    <row r="7399" spans="6:16">
      <c r="F7399" s="13"/>
      <c r="G7399" s="50"/>
      <c r="I7399" s="17"/>
      <c r="K7399" s="50"/>
      <c r="P7399" s="17"/>
    </row>
    <row r="7400" spans="6:16">
      <c r="F7400" s="13"/>
      <c r="G7400" s="50"/>
      <c r="I7400" s="17"/>
      <c r="K7400" s="50"/>
      <c r="P7400" s="17"/>
    </row>
    <row r="7401" spans="6:16">
      <c r="F7401" s="13"/>
      <c r="G7401" s="50"/>
      <c r="I7401" s="17"/>
      <c r="K7401" s="50"/>
      <c r="P7401" s="17"/>
    </row>
    <row r="7402" spans="6:16">
      <c r="F7402" s="13"/>
      <c r="G7402" s="50"/>
      <c r="I7402" s="17"/>
      <c r="K7402" s="50"/>
      <c r="P7402" s="17"/>
    </row>
    <row r="7403" spans="6:16">
      <c r="F7403" s="13"/>
      <c r="G7403" s="50"/>
      <c r="I7403" s="17"/>
      <c r="K7403" s="50"/>
      <c r="P7403" s="17"/>
    </row>
    <row r="7404" spans="6:16">
      <c r="F7404" s="13"/>
      <c r="G7404" s="50"/>
      <c r="I7404" s="17"/>
      <c r="K7404" s="50"/>
      <c r="P7404" s="17"/>
    </row>
    <row r="7405" spans="6:16">
      <c r="F7405" s="13"/>
      <c r="G7405" s="50"/>
      <c r="I7405" s="17"/>
      <c r="K7405" s="50"/>
      <c r="P7405" s="17"/>
    </row>
    <row r="7406" spans="6:16">
      <c r="F7406" s="13"/>
      <c r="G7406" s="50"/>
      <c r="I7406" s="17"/>
      <c r="K7406" s="50"/>
      <c r="P7406" s="17"/>
    </row>
    <row r="7407" spans="6:16">
      <c r="F7407" s="13"/>
      <c r="G7407" s="50"/>
      <c r="I7407" s="17"/>
      <c r="K7407" s="50"/>
      <c r="P7407" s="17"/>
    </row>
    <row r="7408" spans="6:16">
      <c r="F7408" s="13"/>
      <c r="G7408" s="50"/>
      <c r="I7408" s="17"/>
      <c r="K7408" s="50"/>
      <c r="P7408" s="17"/>
    </row>
    <row r="7409" spans="6:16">
      <c r="F7409" s="13"/>
      <c r="G7409" s="50"/>
      <c r="I7409" s="17"/>
      <c r="K7409" s="50"/>
      <c r="P7409" s="17"/>
    </row>
    <row r="7410" spans="6:16">
      <c r="F7410" s="13"/>
      <c r="G7410" s="50"/>
      <c r="I7410" s="17"/>
      <c r="K7410" s="50"/>
      <c r="P7410" s="17"/>
    </row>
    <row r="7411" spans="6:16">
      <c r="F7411" s="13"/>
      <c r="G7411" s="50"/>
      <c r="I7411" s="17"/>
      <c r="K7411" s="50"/>
      <c r="P7411" s="17"/>
    </row>
    <row r="7412" spans="6:16">
      <c r="F7412" s="13"/>
      <c r="G7412" s="50"/>
      <c r="I7412" s="17"/>
      <c r="K7412" s="50"/>
      <c r="P7412" s="17"/>
    </row>
    <row r="7413" spans="6:16">
      <c r="F7413" s="13"/>
      <c r="G7413" s="50"/>
      <c r="I7413" s="17"/>
      <c r="K7413" s="50"/>
      <c r="P7413" s="17"/>
    </row>
    <row r="7414" spans="6:16">
      <c r="F7414" s="13"/>
      <c r="G7414" s="50"/>
      <c r="I7414" s="17"/>
      <c r="K7414" s="50"/>
      <c r="P7414" s="17"/>
    </row>
    <row r="7415" spans="6:16">
      <c r="F7415" s="13"/>
      <c r="G7415" s="50"/>
      <c r="I7415" s="17"/>
      <c r="K7415" s="50"/>
      <c r="P7415" s="17"/>
    </row>
    <row r="7416" spans="6:16">
      <c r="F7416" s="13"/>
      <c r="G7416" s="50"/>
      <c r="I7416" s="17"/>
      <c r="K7416" s="50"/>
      <c r="P7416" s="17"/>
    </row>
    <row r="7417" spans="6:16">
      <c r="F7417" s="13"/>
      <c r="G7417" s="50"/>
      <c r="I7417" s="17"/>
      <c r="K7417" s="50"/>
      <c r="P7417" s="17"/>
    </row>
    <row r="7418" spans="6:16">
      <c r="F7418" s="13"/>
      <c r="G7418" s="50"/>
      <c r="I7418" s="17"/>
      <c r="K7418" s="50"/>
      <c r="P7418" s="17"/>
    </row>
    <row r="7419" spans="6:16">
      <c r="F7419" s="13"/>
      <c r="G7419" s="50"/>
      <c r="I7419" s="17"/>
      <c r="K7419" s="50"/>
      <c r="P7419" s="17"/>
    </row>
    <row r="7420" spans="6:16">
      <c r="F7420" s="13"/>
      <c r="G7420" s="50"/>
      <c r="I7420" s="17"/>
      <c r="K7420" s="50"/>
      <c r="P7420" s="17"/>
    </row>
    <row r="7421" spans="6:16">
      <c r="F7421" s="13"/>
      <c r="G7421" s="50"/>
      <c r="I7421" s="17"/>
      <c r="K7421" s="50"/>
      <c r="P7421" s="17"/>
    </row>
    <row r="7422" spans="6:16">
      <c r="F7422" s="13"/>
      <c r="G7422" s="50"/>
      <c r="I7422" s="17"/>
      <c r="K7422" s="50"/>
      <c r="P7422" s="17"/>
    </row>
    <row r="7423" spans="6:16">
      <c r="F7423" s="13"/>
      <c r="G7423" s="50"/>
      <c r="I7423" s="17"/>
      <c r="K7423" s="50"/>
      <c r="P7423" s="17"/>
    </row>
    <row r="7424" spans="6:16">
      <c r="F7424" s="13"/>
      <c r="G7424" s="50"/>
      <c r="I7424" s="17"/>
      <c r="K7424" s="50"/>
      <c r="P7424" s="17"/>
    </row>
    <row r="7425" spans="6:16">
      <c r="F7425" s="13"/>
      <c r="G7425" s="50"/>
      <c r="I7425" s="17"/>
      <c r="K7425" s="50"/>
      <c r="P7425" s="17"/>
    </row>
    <row r="7426" spans="6:16">
      <c r="F7426" s="13"/>
      <c r="G7426" s="50"/>
      <c r="I7426" s="17"/>
      <c r="K7426" s="50"/>
      <c r="P7426" s="17"/>
    </row>
    <row r="7427" spans="6:16">
      <c r="F7427" s="13"/>
      <c r="G7427" s="50"/>
      <c r="I7427" s="17"/>
      <c r="K7427" s="50"/>
      <c r="P7427" s="17"/>
    </row>
    <row r="7428" spans="6:16">
      <c r="F7428" s="13"/>
      <c r="G7428" s="50"/>
      <c r="I7428" s="17"/>
      <c r="K7428" s="50"/>
      <c r="P7428" s="17"/>
    </row>
    <row r="7429" spans="6:16">
      <c r="F7429" s="13"/>
      <c r="G7429" s="50"/>
      <c r="I7429" s="17"/>
      <c r="K7429" s="50"/>
      <c r="P7429" s="17"/>
    </row>
    <row r="7430" spans="6:16">
      <c r="F7430" s="13"/>
      <c r="G7430" s="50"/>
      <c r="I7430" s="17"/>
      <c r="K7430" s="50"/>
      <c r="P7430" s="17"/>
    </row>
    <row r="7431" spans="6:16">
      <c r="F7431" s="13"/>
      <c r="G7431" s="50"/>
      <c r="I7431" s="17"/>
      <c r="K7431" s="50"/>
      <c r="P7431" s="17"/>
    </row>
    <row r="7432" spans="6:16">
      <c r="F7432" s="13"/>
      <c r="G7432" s="50"/>
      <c r="I7432" s="17"/>
      <c r="K7432" s="50"/>
      <c r="P7432" s="17"/>
    </row>
    <row r="7433" spans="6:16">
      <c r="F7433" s="13"/>
      <c r="G7433" s="50"/>
      <c r="I7433" s="17"/>
      <c r="K7433" s="50"/>
      <c r="P7433" s="17"/>
    </row>
    <row r="7434" spans="6:16">
      <c r="F7434" s="13"/>
      <c r="G7434" s="50"/>
      <c r="I7434" s="17"/>
      <c r="K7434" s="50"/>
      <c r="P7434" s="17"/>
    </row>
    <row r="7435" spans="6:16">
      <c r="F7435" s="13"/>
      <c r="G7435" s="50"/>
      <c r="I7435" s="17"/>
      <c r="K7435" s="50"/>
      <c r="P7435" s="17"/>
    </row>
    <row r="7436" spans="6:16">
      <c r="F7436" s="13"/>
      <c r="G7436" s="50"/>
      <c r="I7436" s="17"/>
      <c r="K7436" s="50"/>
      <c r="P7436" s="17"/>
    </row>
    <row r="7437" spans="6:16">
      <c r="F7437" s="13"/>
      <c r="G7437" s="50"/>
      <c r="I7437" s="17"/>
      <c r="K7437" s="50"/>
      <c r="P7437" s="17"/>
    </row>
    <row r="7438" spans="6:16">
      <c r="F7438" s="13"/>
      <c r="G7438" s="50"/>
      <c r="I7438" s="17"/>
      <c r="K7438" s="50"/>
      <c r="P7438" s="17"/>
    </row>
    <row r="7439" spans="6:16">
      <c r="F7439" s="13"/>
      <c r="G7439" s="50"/>
      <c r="I7439" s="17"/>
      <c r="K7439" s="50"/>
      <c r="P7439" s="17"/>
    </row>
    <row r="7440" spans="6:16">
      <c r="F7440" s="13"/>
      <c r="G7440" s="50"/>
      <c r="I7440" s="17"/>
      <c r="K7440" s="50"/>
      <c r="P7440" s="17"/>
    </row>
    <row r="7441" spans="6:16">
      <c r="F7441" s="13"/>
      <c r="G7441" s="50"/>
      <c r="I7441" s="17"/>
      <c r="K7441" s="50"/>
      <c r="P7441" s="17"/>
    </row>
    <row r="7442" spans="6:16">
      <c r="F7442" s="13"/>
      <c r="G7442" s="50"/>
      <c r="I7442" s="17"/>
      <c r="K7442" s="50"/>
      <c r="P7442" s="17"/>
    </row>
    <row r="7443" spans="6:16">
      <c r="F7443" s="13"/>
      <c r="G7443" s="50"/>
      <c r="I7443" s="17"/>
      <c r="K7443" s="50"/>
      <c r="P7443" s="17"/>
    </row>
    <row r="7444" spans="6:16">
      <c r="F7444" s="13"/>
      <c r="G7444" s="50"/>
      <c r="I7444" s="17"/>
      <c r="K7444" s="50"/>
      <c r="P7444" s="17"/>
    </row>
    <row r="7445" spans="6:16">
      <c r="F7445" s="13"/>
      <c r="G7445" s="50"/>
      <c r="I7445" s="17"/>
      <c r="K7445" s="50"/>
      <c r="P7445" s="17"/>
    </row>
    <row r="7446" spans="6:16">
      <c r="F7446" s="13"/>
      <c r="G7446" s="50"/>
      <c r="I7446" s="17"/>
      <c r="K7446" s="50"/>
      <c r="P7446" s="17"/>
    </row>
    <row r="7447" spans="6:16">
      <c r="F7447" s="13"/>
      <c r="G7447" s="50"/>
      <c r="I7447" s="17"/>
      <c r="K7447" s="50"/>
      <c r="P7447" s="17"/>
    </row>
    <row r="7448" spans="6:16">
      <c r="F7448" s="13"/>
      <c r="G7448" s="50"/>
      <c r="I7448" s="17"/>
      <c r="K7448" s="50"/>
      <c r="P7448" s="17"/>
    </row>
    <row r="7449" spans="6:16">
      <c r="F7449" s="13"/>
      <c r="G7449" s="50"/>
      <c r="I7449" s="17"/>
      <c r="K7449" s="50"/>
      <c r="P7449" s="17"/>
    </row>
    <row r="7450" spans="6:16">
      <c r="F7450" s="13"/>
      <c r="G7450" s="50"/>
      <c r="I7450" s="17"/>
      <c r="K7450" s="50"/>
      <c r="P7450" s="17"/>
    </row>
    <row r="7451" spans="6:16">
      <c r="F7451" s="13"/>
      <c r="G7451" s="50"/>
      <c r="I7451" s="17"/>
      <c r="K7451" s="50"/>
      <c r="P7451" s="17"/>
    </row>
    <row r="7452" spans="6:16">
      <c r="F7452" s="13"/>
      <c r="G7452" s="50"/>
      <c r="I7452" s="17"/>
      <c r="K7452" s="50"/>
      <c r="P7452" s="17"/>
    </row>
    <row r="7453" spans="6:16">
      <c r="F7453" s="13"/>
      <c r="G7453" s="50"/>
      <c r="I7453" s="17"/>
      <c r="K7453" s="50"/>
      <c r="P7453" s="17"/>
    </row>
    <row r="7454" spans="6:16">
      <c r="F7454" s="13"/>
      <c r="G7454" s="50"/>
      <c r="I7454" s="17"/>
      <c r="K7454" s="50"/>
      <c r="P7454" s="17"/>
    </row>
    <row r="7455" spans="6:16">
      <c r="F7455" s="13"/>
      <c r="G7455" s="50"/>
      <c r="I7455" s="17"/>
      <c r="K7455" s="50"/>
      <c r="P7455" s="17"/>
    </row>
    <row r="7456" spans="6:16">
      <c r="F7456" s="13"/>
      <c r="G7456" s="50"/>
      <c r="I7456" s="17"/>
      <c r="K7456" s="50"/>
      <c r="P7456" s="17"/>
    </row>
    <row r="7457" spans="6:16">
      <c r="F7457" s="13"/>
      <c r="G7457" s="50"/>
      <c r="I7457" s="17"/>
      <c r="K7457" s="50"/>
      <c r="P7457" s="17"/>
    </row>
    <row r="7458" spans="6:16">
      <c r="F7458" s="13"/>
      <c r="G7458" s="50"/>
      <c r="I7458" s="17"/>
      <c r="K7458" s="50"/>
      <c r="P7458" s="17"/>
    </row>
    <row r="7459" spans="6:16">
      <c r="F7459" s="13"/>
      <c r="G7459" s="50"/>
      <c r="I7459" s="17"/>
      <c r="K7459" s="50"/>
      <c r="P7459" s="17"/>
    </row>
    <row r="7460" spans="6:16">
      <c r="F7460" s="13"/>
      <c r="G7460" s="50"/>
      <c r="I7460" s="17"/>
      <c r="K7460" s="50"/>
      <c r="P7460" s="17"/>
    </row>
    <row r="7461" spans="6:16">
      <c r="F7461" s="13"/>
      <c r="G7461" s="50"/>
      <c r="I7461" s="17"/>
      <c r="K7461" s="50"/>
      <c r="P7461" s="17"/>
    </row>
    <row r="7462" spans="6:16">
      <c r="F7462" s="13"/>
      <c r="G7462" s="50"/>
      <c r="I7462" s="17"/>
      <c r="K7462" s="50"/>
      <c r="P7462" s="17"/>
    </row>
    <row r="7463" spans="6:16">
      <c r="F7463" s="13"/>
      <c r="G7463" s="50"/>
      <c r="I7463" s="17"/>
      <c r="K7463" s="50"/>
      <c r="P7463" s="17"/>
    </row>
    <row r="7464" spans="6:16">
      <c r="F7464" s="13"/>
      <c r="G7464" s="50"/>
      <c r="I7464" s="17"/>
      <c r="K7464" s="50"/>
      <c r="P7464" s="17"/>
    </row>
    <row r="7465" spans="6:16">
      <c r="F7465" s="13"/>
      <c r="G7465" s="50"/>
      <c r="I7465" s="17"/>
      <c r="K7465" s="50"/>
      <c r="P7465" s="17"/>
    </row>
    <row r="7466" spans="6:16">
      <c r="F7466" s="13"/>
      <c r="G7466" s="50"/>
      <c r="I7466" s="17"/>
      <c r="K7466" s="50"/>
      <c r="P7466" s="17"/>
    </row>
    <row r="7467" spans="6:16">
      <c r="F7467" s="13"/>
      <c r="G7467" s="50"/>
      <c r="I7467" s="17"/>
      <c r="K7467" s="50"/>
      <c r="P7467" s="17"/>
    </row>
    <row r="7468" spans="6:16">
      <c r="F7468" s="13"/>
      <c r="G7468" s="50"/>
      <c r="I7468" s="17"/>
      <c r="K7468" s="50"/>
      <c r="P7468" s="17"/>
    </row>
    <row r="7469" spans="6:16">
      <c r="F7469" s="13"/>
      <c r="G7469" s="50"/>
      <c r="I7469" s="17"/>
      <c r="K7469" s="50"/>
      <c r="P7469" s="17"/>
    </row>
    <row r="7470" spans="6:16">
      <c r="F7470" s="13"/>
      <c r="G7470" s="50"/>
      <c r="I7470" s="17"/>
      <c r="K7470" s="50"/>
      <c r="P7470" s="17"/>
    </row>
    <row r="7471" spans="6:16">
      <c r="F7471" s="13"/>
      <c r="G7471" s="50"/>
      <c r="I7471" s="17"/>
      <c r="K7471" s="50"/>
      <c r="P7471" s="17"/>
    </row>
    <row r="7472" spans="6:16">
      <c r="F7472" s="13"/>
      <c r="G7472" s="50"/>
      <c r="I7472" s="17"/>
      <c r="K7472" s="50"/>
      <c r="P7472" s="17"/>
    </row>
    <row r="7473" spans="6:16">
      <c r="F7473" s="13"/>
      <c r="G7473" s="50"/>
      <c r="I7473" s="17"/>
      <c r="K7473" s="50"/>
      <c r="P7473" s="17"/>
    </row>
    <row r="7474" spans="6:16">
      <c r="F7474" s="13"/>
      <c r="G7474" s="50"/>
      <c r="I7474" s="17"/>
      <c r="K7474" s="50"/>
      <c r="P7474" s="17"/>
    </row>
    <row r="7475" spans="6:16">
      <c r="F7475" s="13"/>
      <c r="G7475" s="50"/>
      <c r="I7475" s="17"/>
      <c r="K7475" s="50"/>
      <c r="P7475" s="17"/>
    </row>
    <row r="7476" spans="6:16">
      <c r="F7476" s="13"/>
      <c r="G7476" s="50"/>
      <c r="I7476" s="17"/>
      <c r="K7476" s="50"/>
      <c r="P7476" s="17"/>
    </row>
    <row r="7477" spans="6:16">
      <c r="F7477" s="13"/>
      <c r="G7477" s="50"/>
      <c r="I7477" s="17"/>
      <c r="K7477" s="50"/>
      <c r="P7477" s="17"/>
    </row>
    <row r="7478" spans="6:16">
      <c r="F7478" s="13"/>
      <c r="G7478" s="50"/>
      <c r="I7478" s="17"/>
      <c r="K7478" s="50"/>
      <c r="P7478" s="17"/>
    </row>
    <row r="7479" spans="6:16">
      <c r="F7479" s="13"/>
      <c r="G7479" s="50"/>
      <c r="I7479" s="17"/>
      <c r="K7479" s="50"/>
      <c r="P7479" s="17"/>
    </row>
    <row r="7480" spans="6:16">
      <c r="F7480" s="13"/>
      <c r="G7480" s="50"/>
      <c r="I7480" s="17"/>
      <c r="K7480" s="50"/>
      <c r="P7480" s="17"/>
    </row>
    <row r="7481" spans="6:16">
      <c r="F7481" s="13"/>
      <c r="G7481" s="50"/>
      <c r="I7481" s="17"/>
      <c r="K7481" s="50"/>
      <c r="P7481" s="17"/>
    </row>
    <row r="7482" spans="6:16">
      <c r="F7482" s="13"/>
      <c r="G7482" s="50"/>
      <c r="I7482" s="17"/>
      <c r="K7482" s="50"/>
      <c r="P7482" s="17"/>
    </row>
    <row r="7483" spans="6:16">
      <c r="F7483" s="13"/>
      <c r="G7483" s="50"/>
      <c r="I7483" s="17"/>
      <c r="K7483" s="50"/>
      <c r="P7483" s="17"/>
    </row>
    <row r="7484" spans="6:16">
      <c r="F7484" s="13"/>
      <c r="G7484" s="50"/>
      <c r="I7484" s="17"/>
      <c r="K7484" s="50"/>
      <c r="P7484" s="17"/>
    </row>
    <row r="7485" spans="6:16">
      <c r="F7485" s="13"/>
      <c r="G7485" s="50"/>
      <c r="I7485" s="17"/>
      <c r="K7485" s="50"/>
      <c r="P7485" s="17"/>
    </row>
    <row r="7486" spans="6:16">
      <c r="F7486" s="13"/>
      <c r="G7486" s="50"/>
      <c r="I7486" s="17"/>
      <c r="K7486" s="50"/>
      <c r="P7486" s="17"/>
    </row>
    <row r="7487" spans="6:16">
      <c r="F7487" s="13"/>
      <c r="G7487" s="50"/>
      <c r="I7487" s="17"/>
      <c r="K7487" s="50"/>
      <c r="P7487" s="17"/>
    </row>
    <row r="7488" spans="6:16">
      <c r="F7488" s="13"/>
      <c r="G7488" s="50"/>
      <c r="I7488" s="17"/>
      <c r="K7488" s="50"/>
      <c r="P7488" s="17"/>
    </row>
    <row r="7489" spans="6:16">
      <c r="F7489" s="13"/>
      <c r="G7489" s="50"/>
      <c r="I7489" s="17"/>
      <c r="K7489" s="50"/>
      <c r="P7489" s="17"/>
    </row>
    <row r="7490" spans="6:16">
      <c r="F7490" s="13"/>
      <c r="G7490" s="50"/>
      <c r="I7490" s="17"/>
      <c r="K7490" s="50"/>
      <c r="P7490" s="17"/>
    </row>
    <row r="7491" spans="6:16">
      <c r="F7491" s="13"/>
      <c r="G7491" s="50"/>
      <c r="I7491" s="17"/>
      <c r="K7491" s="50"/>
      <c r="P7491" s="17"/>
    </row>
    <row r="7492" spans="6:16">
      <c r="F7492" s="13"/>
      <c r="G7492" s="50"/>
      <c r="I7492" s="17"/>
      <c r="K7492" s="50"/>
      <c r="P7492" s="17"/>
    </row>
    <row r="7493" spans="6:16">
      <c r="F7493" s="13"/>
      <c r="G7493" s="50"/>
      <c r="I7493" s="17"/>
      <c r="K7493" s="50"/>
      <c r="P7493" s="17"/>
    </row>
    <row r="7494" spans="6:16">
      <c r="F7494" s="13"/>
      <c r="G7494" s="50"/>
      <c r="I7494" s="17"/>
      <c r="K7494" s="50"/>
      <c r="P7494" s="17"/>
    </row>
    <row r="7495" spans="6:16">
      <c r="F7495" s="13"/>
      <c r="G7495" s="50"/>
      <c r="I7495" s="17"/>
      <c r="K7495" s="50"/>
      <c r="P7495" s="17"/>
    </row>
    <row r="7496" spans="6:16">
      <c r="F7496" s="13"/>
      <c r="G7496" s="50"/>
      <c r="I7496" s="17"/>
      <c r="K7496" s="50"/>
      <c r="P7496" s="17"/>
    </row>
    <row r="7497" spans="6:16">
      <c r="F7497" s="13"/>
      <c r="G7497" s="50"/>
      <c r="I7497" s="17"/>
      <c r="K7497" s="50"/>
      <c r="P7497" s="17"/>
    </row>
    <row r="7498" spans="6:16">
      <c r="F7498" s="13"/>
      <c r="G7498" s="50"/>
      <c r="I7498" s="17"/>
      <c r="K7498" s="50"/>
      <c r="P7498" s="17"/>
    </row>
    <row r="7499" spans="6:16">
      <c r="F7499" s="13"/>
      <c r="G7499" s="50"/>
      <c r="I7499" s="17"/>
      <c r="K7499" s="50"/>
      <c r="P7499" s="17"/>
    </row>
    <row r="7500" spans="6:16">
      <c r="F7500" s="13"/>
      <c r="G7500" s="50"/>
      <c r="I7500" s="17"/>
      <c r="K7500" s="50"/>
      <c r="P7500" s="17"/>
    </row>
    <row r="7501" spans="6:16">
      <c r="F7501" s="13"/>
      <c r="G7501" s="50"/>
      <c r="I7501" s="17"/>
      <c r="K7501" s="50"/>
      <c r="P7501" s="17"/>
    </row>
    <row r="7502" spans="6:16">
      <c r="F7502" s="13"/>
      <c r="G7502" s="50"/>
      <c r="I7502" s="17"/>
      <c r="K7502" s="50"/>
      <c r="P7502" s="17"/>
    </row>
    <row r="7503" spans="6:16">
      <c r="F7503" s="13"/>
      <c r="G7503" s="50"/>
      <c r="I7503" s="17"/>
      <c r="K7503" s="50"/>
      <c r="P7503" s="17"/>
    </row>
    <row r="7504" spans="6:16">
      <c r="F7504" s="13"/>
      <c r="G7504" s="50"/>
      <c r="I7504" s="17"/>
      <c r="K7504" s="50"/>
      <c r="P7504" s="17"/>
    </row>
    <row r="7505" spans="6:16">
      <c r="F7505" s="13"/>
      <c r="G7505" s="50"/>
      <c r="I7505" s="17"/>
      <c r="K7505" s="50"/>
      <c r="P7505" s="17"/>
    </row>
    <row r="7506" spans="6:16">
      <c r="F7506" s="13"/>
      <c r="G7506" s="50"/>
      <c r="I7506" s="17"/>
      <c r="K7506" s="50"/>
      <c r="P7506" s="17"/>
    </row>
    <row r="7507" spans="6:16">
      <c r="F7507" s="13"/>
      <c r="G7507" s="50"/>
      <c r="I7507" s="17"/>
      <c r="K7507" s="50"/>
      <c r="P7507" s="17"/>
    </row>
    <row r="7508" spans="6:16">
      <c r="F7508" s="13"/>
      <c r="G7508" s="50"/>
      <c r="I7508" s="17"/>
      <c r="K7508" s="50"/>
      <c r="P7508" s="17"/>
    </row>
    <row r="7509" spans="6:16">
      <c r="F7509" s="13"/>
      <c r="G7509" s="50"/>
      <c r="I7509" s="17"/>
      <c r="K7509" s="50"/>
      <c r="P7509" s="17"/>
    </row>
    <row r="7510" spans="6:16">
      <c r="F7510" s="13"/>
      <c r="G7510" s="50"/>
      <c r="I7510" s="17"/>
      <c r="K7510" s="50"/>
      <c r="P7510" s="17"/>
    </row>
    <row r="7511" spans="6:16">
      <c r="F7511" s="13"/>
      <c r="G7511" s="50"/>
      <c r="I7511" s="17"/>
      <c r="K7511" s="50"/>
      <c r="P7511" s="17"/>
    </row>
    <row r="7512" spans="6:16">
      <c r="F7512" s="13"/>
      <c r="G7512" s="50"/>
      <c r="I7512" s="17"/>
      <c r="K7512" s="50"/>
      <c r="P7512" s="17"/>
    </row>
    <row r="7513" spans="6:16">
      <c r="F7513" s="13"/>
      <c r="G7513" s="50"/>
      <c r="I7513" s="17"/>
      <c r="K7513" s="50"/>
      <c r="P7513" s="17"/>
    </row>
    <row r="7514" spans="6:16">
      <c r="F7514" s="13"/>
      <c r="G7514" s="50"/>
      <c r="I7514" s="17"/>
      <c r="K7514" s="50"/>
      <c r="P7514" s="17"/>
    </row>
    <row r="7515" spans="6:16">
      <c r="F7515" s="13"/>
      <c r="G7515" s="50"/>
      <c r="I7515" s="17"/>
      <c r="K7515" s="50"/>
      <c r="P7515" s="17"/>
    </row>
    <row r="7516" spans="6:16">
      <c r="F7516" s="13"/>
      <c r="G7516" s="50"/>
      <c r="I7516" s="17"/>
      <c r="K7516" s="50"/>
      <c r="P7516" s="17"/>
    </row>
    <row r="7517" spans="6:16">
      <c r="F7517" s="13"/>
      <c r="G7517" s="50"/>
      <c r="I7517" s="17"/>
      <c r="K7517" s="50"/>
      <c r="P7517" s="17"/>
    </row>
    <row r="7518" spans="6:16">
      <c r="F7518" s="13"/>
      <c r="G7518" s="50"/>
      <c r="I7518" s="17"/>
      <c r="K7518" s="50"/>
      <c r="P7518" s="17"/>
    </row>
    <row r="7519" spans="6:16">
      <c r="F7519" s="13"/>
      <c r="G7519" s="50"/>
      <c r="I7519" s="17"/>
      <c r="K7519" s="50"/>
      <c r="P7519" s="17"/>
    </row>
    <row r="7520" spans="6:16">
      <c r="F7520" s="13"/>
      <c r="G7520" s="50"/>
      <c r="I7520" s="17"/>
      <c r="K7520" s="50"/>
      <c r="P7520" s="17"/>
    </row>
    <row r="7521" spans="6:16">
      <c r="F7521" s="13"/>
      <c r="G7521" s="50"/>
      <c r="I7521" s="17"/>
      <c r="K7521" s="50"/>
      <c r="P7521" s="17"/>
    </row>
    <row r="7522" spans="6:16">
      <c r="F7522" s="13"/>
      <c r="G7522" s="50"/>
      <c r="I7522" s="17"/>
      <c r="K7522" s="50"/>
      <c r="P7522" s="17"/>
    </row>
    <row r="7523" spans="6:16">
      <c r="F7523" s="13"/>
      <c r="G7523" s="50"/>
      <c r="I7523" s="17"/>
      <c r="K7523" s="50"/>
      <c r="P7523" s="17"/>
    </row>
    <row r="7524" spans="6:16">
      <c r="F7524" s="13"/>
      <c r="G7524" s="50"/>
      <c r="I7524" s="17"/>
      <c r="K7524" s="50"/>
      <c r="P7524" s="17"/>
    </row>
    <row r="7525" spans="6:16">
      <c r="F7525" s="13"/>
      <c r="G7525" s="50"/>
      <c r="I7525" s="17"/>
      <c r="K7525" s="50"/>
      <c r="P7525" s="17"/>
    </row>
    <row r="7526" spans="6:16">
      <c r="F7526" s="13"/>
      <c r="G7526" s="50"/>
      <c r="I7526" s="17"/>
      <c r="K7526" s="50"/>
      <c r="P7526" s="17"/>
    </row>
    <row r="7527" spans="6:16">
      <c r="F7527" s="13"/>
      <c r="G7527" s="50"/>
      <c r="I7527" s="17"/>
      <c r="K7527" s="50"/>
      <c r="P7527" s="17"/>
    </row>
    <row r="7528" spans="6:16">
      <c r="F7528" s="13"/>
      <c r="G7528" s="50"/>
      <c r="I7528" s="17"/>
      <c r="K7528" s="50"/>
      <c r="P7528" s="17"/>
    </row>
    <row r="7529" spans="6:16">
      <c r="F7529" s="13"/>
      <c r="G7529" s="50"/>
      <c r="I7529" s="17"/>
      <c r="K7529" s="50"/>
      <c r="P7529" s="17"/>
    </row>
    <row r="7530" spans="6:16">
      <c r="F7530" s="13"/>
      <c r="G7530" s="50"/>
      <c r="I7530" s="17"/>
      <c r="K7530" s="50"/>
      <c r="P7530" s="17"/>
    </row>
    <row r="7531" spans="6:16">
      <c r="F7531" s="13"/>
      <c r="G7531" s="50"/>
      <c r="I7531" s="17"/>
      <c r="K7531" s="50"/>
      <c r="P7531" s="17"/>
    </row>
    <row r="7532" spans="6:16">
      <c r="F7532" s="13"/>
      <c r="G7532" s="50"/>
      <c r="I7532" s="17"/>
      <c r="K7532" s="50"/>
      <c r="P7532" s="17"/>
    </row>
    <row r="7533" spans="6:16">
      <c r="F7533" s="13"/>
      <c r="G7533" s="50"/>
      <c r="I7533" s="17"/>
      <c r="K7533" s="50"/>
      <c r="P7533" s="17"/>
    </row>
    <row r="7534" spans="6:16">
      <c r="F7534" s="13"/>
      <c r="G7534" s="50"/>
      <c r="I7534" s="17"/>
      <c r="K7534" s="50"/>
      <c r="P7534" s="17"/>
    </row>
    <row r="7535" spans="6:16">
      <c r="F7535" s="13"/>
      <c r="G7535" s="50"/>
      <c r="I7535" s="17"/>
      <c r="K7535" s="50"/>
      <c r="P7535" s="17"/>
    </row>
    <row r="7536" spans="6:16">
      <c r="F7536" s="13"/>
      <c r="G7536" s="50"/>
      <c r="I7536" s="17"/>
      <c r="K7536" s="50"/>
      <c r="P7536" s="17"/>
    </row>
    <row r="7537" spans="6:16">
      <c r="F7537" s="13"/>
      <c r="G7537" s="50"/>
      <c r="I7537" s="17"/>
      <c r="K7537" s="50"/>
      <c r="P7537" s="17"/>
    </row>
    <row r="7538" spans="6:16">
      <c r="F7538" s="13"/>
      <c r="G7538" s="50"/>
      <c r="I7538" s="17"/>
      <c r="K7538" s="50"/>
      <c r="P7538" s="17"/>
    </row>
    <row r="7539" spans="6:16">
      <c r="F7539" s="13"/>
      <c r="G7539" s="50"/>
      <c r="I7539" s="17"/>
      <c r="K7539" s="50"/>
      <c r="P7539" s="17"/>
    </row>
    <row r="7540" spans="6:16">
      <c r="F7540" s="13"/>
      <c r="G7540" s="50"/>
      <c r="I7540" s="17"/>
      <c r="K7540" s="50"/>
      <c r="P7540" s="17"/>
    </row>
    <row r="7541" spans="6:16">
      <c r="F7541" s="13"/>
      <c r="G7541" s="50"/>
      <c r="I7541" s="17"/>
      <c r="K7541" s="50"/>
      <c r="P7541" s="17"/>
    </row>
    <row r="7542" spans="6:16">
      <c r="F7542" s="13"/>
      <c r="G7542" s="50"/>
      <c r="I7542" s="17"/>
      <c r="K7542" s="50"/>
      <c r="P7542" s="17"/>
    </row>
    <row r="7543" spans="6:16">
      <c r="F7543" s="13"/>
      <c r="G7543" s="50"/>
      <c r="I7543" s="17"/>
      <c r="K7543" s="50"/>
      <c r="P7543" s="17"/>
    </row>
    <row r="7544" spans="6:16">
      <c r="F7544" s="13"/>
      <c r="G7544" s="50"/>
      <c r="I7544" s="17"/>
      <c r="K7544" s="50"/>
      <c r="P7544" s="17"/>
    </row>
    <row r="7545" spans="6:16">
      <c r="F7545" s="13"/>
      <c r="G7545" s="50"/>
      <c r="I7545" s="17"/>
      <c r="K7545" s="50"/>
      <c r="P7545" s="17"/>
    </row>
    <row r="7546" spans="6:16">
      <c r="F7546" s="13"/>
      <c r="G7546" s="50"/>
      <c r="I7546" s="17"/>
      <c r="K7546" s="50"/>
      <c r="P7546" s="17"/>
    </row>
    <row r="7547" spans="6:16">
      <c r="F7547" s="13"/>
      <c r="G7547" s="50"/>
      <c r="I7547" s="17"/>
      <c r="K7547" s="50"/>
      <c r="P7547" s="17"/>
    </row>
    <row r="7548" spans="6:16">
      <c r="F7548" s="13"/>
      <c r="G7548" s="50"/>
      <c r="I7548" s="17"/>
      <c r="K7548" s="50"/>
      <c r="P7548" s="17"/>
    </row>
    <row r="7549" spans="6:16">
      <c r="F7549" s="13"/>
      <c r="G7549" s="50"/>
      <c r="I7549" s="17"/>
      <c r="K7549" s="50"/>
      <c r="P7549" s="17"/>
    </row>
    <row r="7550" spans="6:16">
      <c r="F7550" s="13"/>
      <c r="G7550" s="50"/>
      <c r="I7550" s="17"/>
      <c r="K7550" s="50"/>
      <c r="P7550" s="17"/>
    </row>
    <row r="7551" spans="6:16">
      <c r="F7551" s="13"/>
      <c r="G7551" s="50"/>
      <c r="I7551" s="17"/>
      <c r="K7551" s="50"/>
      <c r="P7551" s="17"/>
    </row>
    <row r="7552" spans="6:16">
      <c r="F7552" s="13"/>
      <c r="G7552" s="50"/>
      <c r="I7552" s="17"/>
      <c r="K7552" s="50"/>
      <c r="P7552" s="17"/>
    </row>
    <row r="7553" spans="6:16">
      <c r="F7553" s="13"/>
      <c r="G7553" s="50"/>
      <c r="I7553" s="17"/>
      <c r="K7553" s="50"/>
      <c r="P7553" s="17"/>
    </row>
    <row r="7554" spans="6:16">
      <c r="F7554" s="13"/>
      <c r="G7554" s="50"/>
      <c r="I7554" s="17"/>
      <c r="K7554" s="50"/>
      <c r="P7554" s="17"/>
    </row>
    <row r="7555" spans="6:16">
      <c r="F7555" s="13"/>
      <c r="G7555" s="50"/>
      <c r="I7555" s="17"/>
      <c r="K7555" s="50"/>
      <c r="P7555" s="17"/>
    </row>
    <row r="7556" spans="6:16">
      <c r="F7556" s="13"/>
      <c r="G7556" s="50"/>
      <c r="I7556" s="17"/>
      <c r="K7556" s="50"/>
      <c r="P7556" s="17"/>
    </row>
    <row r="7557" spans="6:16">
      <c r="F7557" s="13"/>
      <c r="G7557" s="50"/>
      <c r="I7557" s="17"/>
      <c r="K7557" s="50"/>
      <c r="P7557" s="17"/>
    </row>
    <row r="7558" spans="6:16">
      <c r="F7558" s="13"/>
      <c r="G7558" s="50"/>
      <c r="I7558" s="17"/>
      <c r="K7558" s="50"/>
      <c r="P7558" s="17"/>
    </row>
    <row r="7559" spans="6:16">
      <c r="F7559" s="13"/>
      <c r="G7559" s="50"/>
      <c r="I7559" s="17"/>
      <c r="K7559" s="50"/>
      <c r="P7559" s="17"/>
    </row>
    <row r="7560" spans="6:16">
      <c r="F7560" s="13"/>
      <c r="G7560" s="50"/>
      <c r="I7560" s="17"/>
      <c r="K7560" s="50"/>
      <c r="P7560" s="17"/>
    </row>
    <row r="7561" spans="6:16">
      <c r="F7561" s="13"/>
      <c r="G7561" s="50"/>
      <c r="I7561" s="17"/>
      <c r="K7561" s="50"/>
      <c r="P7561" s="17"/>
    </row>
    <row r="7562" spans="6:16">
      <c r="F7562" s="13"/>
      <c r="G7562" s="50"/>
      <c r="I7562" s="17"/>
      <c r="K7562" s="50"/>
      <c r="P7562" s="17"/>
    </row>
    <row r="7563" spans="6:16">
      <c r="F7563" s="13"/>
      <c r="G7563" s="50"/>
      <c r="I7563" s="17"/>
      <c r="K7563" s="50"/>
      <c r="P7563" s="17"/>
    </row>
    <row r="7564" spans="6:16">
      <c r="F7564" s="13"/>
      <c r="G7564" s="50"/>
      <c r="I7564" s="17"/>
      <c r="K7564" s="50"/>
      <c r="P7564" s="17"/>
    </row>
    <row r="7565" spans="6:16">
      <c r="F7565" s="13"/>
      <c r="G7565" s="50"/>
      <c r="I7565" s="17"/>
      <c r="K7565" s="50"/>
      <c r="P7565" s="17"/>
    </row>
    <row r="7566" spans="6:16">
      <c r="F7566" s="13"/>
      <c r="G7566" s="50"/>
      <c r="I7566" s="17"/>
      <c r="K7566" s="50"/>
      <c r="P7566" s="17"/>
    </row>
    <row r="7567" spans="6:16">
      <c r="F7567" s="13"/>
      <c r="G7567" s="50"/>
      <c r="I7567" s="17"/>
      <c r="K7567" s="50"/>
      <c r="P7567" s="17"/>
    </row>
    <row r="7568" spans="6:16">
      <c r="F7568" s="13"/>
      <c r="G7568" s="50"/>
      <c r="I7568" s="17"/>
      <c r="K7568" s="50"/>
      <c r="P7568" s="17"/>
    </row>
    <row r="7569" spans="6:16">
      <c r="F7569" s="13"/>
      <c r="G7569" s="50"/>
      <c r="I7569" s="17"/>
      <c r="K7569" s="50"/>
      <c r="P7569" s="17"/>
    </row>
    <row r="7570" spans="6:16">
      <c r="F7570" s="13"/>
      <c r="G7570" s="50"/>
      <c r="I7570" s="17"/>
      <c r="K7570" s="50"/>
      <c r="P7570" s="17"/>
    </row>
    <row r="7571" spans="6:16">
      <c r="F7571" s="13"/>
      <c r="G7571" s="50"/>
      <c r="I7571" s="17"/>
      <c r="K7571" s="50"/>
      <c r="P7571" s="17"/>
    </row>
    <row r="7572" spans="6:16">
      <c r="F7572" s="13"/>
      <c r="G7572" s="50"/>
      <c r="I7572" s="17"/>
      <c r="K7572" s="50"/>
      <c r="P7572" s="17"/>
    </row>
    <row r="7573" spans="6:16">
      <c r="F7573" s="13"/>
      <c r="G7573" s="50"/>
      <c r="I7573" s="17"/>
      <c r="K7573" s="50"/>
      <c r="P7573" s="17"/>
    </row>
    <row r="7574" spans="6:16">
      <c r="F7574" s="13"/>
      <c r="G7574" s="50"/>
      <c r="I7574" s="17"/>
      <c r="K7574" s="50"/>
      <c r="P7574" s="17"/>
    </row>
    <row r="7575" spans="6:16">
      <c r="F7575" s="13"/>
      <c r="G7575" s="50"/>
      <c r="I7575" s="17"/>
      <c r="K7575" s="50"/>
      <c r="P7575" s="17"/>
    </row>
    <row r="7576" spans="6:16">
      <c r="F7576" s="13"/>
      <c r="G7576" s="50"/>
      <c r="I7576" s="17"/>
      <c r="K7576" s="50"/>
      <c r="P7576" s="17"/>
    </row>
    <row r="7577" spans="6:16">
      <c r="F7577" s="13"/>
      <c r="G7577" s="50"/>
      <c r="I7577" s="17"/>
      <c r="K7577" s="50"/>
      <c r="P7577" s="17"/>
    </row>
    <row r="7578" spans="6:16">
      <c r="F7578" s="13"/>
      <c r="G7578" s="50"/>
      <c r="I7578" s="17"/>
      <c r="K7578" s="50"/>
      <c r="P7578" s="17"/>
    </row>
    <row r="7579" spans="6:16">
      <c r="F7579" s="13"/>
      <c r="G7579" s="50"/>
      <c r="I7579" s="17"/>
      <c r="K7579" s="50"/>
      <c r="P7579" s="17"/>
    </row>
    <row r="7580" spans="6:16">
      <c r="F7580" s="13"/>
      <c r="G7580" s="50"/>
      <c r="I7580" s="17"/>
      <c r="K7580" s="50"/>
      <c r="P7580" s="17"/>
    </row>
    <row r="7581" spans="6:16">
      <c r="F7581" s="13"/>
      <c r="G7581" s="50"/>
      <c r="I7581" s="17"/>
      <c r="K7581" s="50"/>
      <c r="P7581" s="17"/>
    </row>
    <row r="7582" spans="6:16">
      <c r="F7582" s="13"/>
      <c r="G7582" s="50"/>
      <c r="I7582" s="17"/>
      <c r="K7582" s="50"/>
      <c r="P7582" s="17"/>
    </row>
    <row r="7583" spans="6:16">
      <c r="F7583" s="13"/>
      <c r="G7583" s="50"/>
      <c r="I7583" s="17"/>
      <c r="K7583" s="50"/>
      <c r="P7583" s="17"/>
    </row>
    <row r="7584" spans="6:16">
      <c r="F7584" s="13"/>
      <c r="G7584" s="50"/>
      <c r="I7584" s="17"/>
      <c r="K7584" s="50"/>
      <c r="P7584" s="17"/>
    </row>
    <row r="7585" spans="6:16">
      <c r="F7585" s="13"/>
      <c r="G7585" s="50"/>
      <c r="I7585" s="17"/>
      <c r="K7585" s="50"/>
      <c r="P7585" s="17"/>
    </row>
    <row r="7586" spans="6:16">
      <c r="F7586" s="13"/>
      <c r="G7586" s="50"/>
      <c r="I7586" s="17"/>
      <c r="K7586" s="50"/>
      <c r="P7586" s="17"/>
    </row>
    <row r="7587" spans="6:16">
      <c r="F7587" s="13"/>
      <c r="G7587" s="50"/>
      <c r="I7587" s="17"/>
      <c r="K7587" s="50"/>
      <c r="P7587" s="17"/>
    </row>
    <row r="7588" spans="6:16">
      <c r="F7588" s="13"/>
      <c r="G7588" s="50"/>
      <c r="I7588" s="17"/>
      <c r="K7588" s="50"/>
      <c r="P7588" s="17"/>
    </row>
    <row r="7589" spans="6:16">
      <c r="F7589" s="13"/>
      <c r="G7589" s="50"/>
      <c r="I7589" s="17"/>
      <c r="K7589" s="50"/>
      <c r="P7589" s="17"/>
    </row>
    <row r="7590" spans="6:16">
      <c r="F7590" s="13"/>
      <c r="G7590" s="50"/>
      <c r="I7590" s="17"/>
      <c r="K7590" s="50"/>
      <c r="P7590" s="17"/>
    </row>
    <row r="7591" spans="6:16">
      <c r="F7591" s="13"/>
      <c r="G7591" s="50"/>
      <c r="I7591" s="17"/>
      <c r="K7591" s="50"/>
      <c r="P7591" s="17"/>
    </row>
    <row r="7592" spans="6:16">
      <c r="F7592" s="13"/>
      <c r="G7592" s="50"/>
      <c r="I7592" s="17"/>
      <c r="K7592" s="50"/>
      <c r="P7592" s="17"/>
    </row>
    <row r="7593" spans="6:16">
      <c r="F7593" s="13"/>
      <c r="G7593" s="50"/>
      <c r="I7593" s="17"/>
      <c r="K7593" s="50"/>
      <c r="P7593" s="17"/>
    </row>
    <row r="7594" spans="6:16">
      <c r="F7594" s="13"/>
      <c r="G7594" s="50"/>
      <c r="I7594" s="17"/>
      <c r="K7594" s="50"/>
      <c r="P7594" s="17"/>
    </row>
    <row r="7595" spans="6:16">
      <c r="F7595" s="13"/>
      <c r="G7595" s="50"/>
      <c r="I7595" s="17"/>
      <c r="K7595" s="50"/>
      <c r="P7595" s="17"/>
    </row>
    <row r="7596" spans="6:16">
      <c r="F7596" s="13"/>
      <c r="G7596" s="50"/>
      <c r="I7596" s="17"/>
      <c r="K7596" s="50"/>
      <c r="P7596" s="17"/>
    </row>
    <row r="7597" spans="6:16">
      <c r="F7597" s="13"/>
      <c r="G7597" s="50"/>
      <c r="I7597" s="17"/>
      <c r="K7597" s="50"/>
      <c r="P7597" s="17"/>
    </row>
    <row r="7598" spans="6:16">
      <c r="F7598" s="13"/>
      <c r="G7598" s="50"/>
      <c r="I7598" s="17"/>
      <c r="K7598" s="50"/>
      <c r="P7598" s="17"/>
    </row>
    <row r="7599" spans="6:16">
      <c r="F7599" s="13"/>
      <c r="G7599" s="50"/>
      <c r="I7599" s="17"/>
      <c r="K7599" s="50"/>
      <c r="P7599" s="17"/>
    </row>
    <row r="7600" spans="6:16">
      <c r="F7600" s="13"/>
      <c r="G7600" s="50"/>
      <c r="I7600" s="17"/>
      <c r="K7600" s="50"/>
      <c r="P7600" s="17"/>
    </row>
    <row r="7601" spans="6:16">
      <c r="F7601" s="13"/>
      <c r="G7601" s="50"/>
      <c r="I7601" s="17"/>
      <c r="K7601" s="50"/>
      <c r="P7601" s="17"/>
    </row>
    <row r="7602" spans="6:16">
      <c r="F7602" s="13"/>
      <c r="G7602" s="50"/>
      <c r="I7602" s="17"/>
      <c r="K7602" s="50"/>
      <c r="P7602" s="17"/>
    </row>
    <row r="7603" spans="6:16">
      <c r="F7603" s="13"/>
      <c r="G7603" s="50"/>
      <c r="I7603" s="17"/>
      <c r="K7603" s="50"/>
      <c r="P7603" s="17"/>
    </row>
    <row r="7604" spans="6:16">
      <c r="F7604" s="13"/>
      <c r="G7604" s="50"/>
      <c r="I7604" s="17"/>
      <c r="K7604" s="50"/>
      <c r="P7604" s="17"/>
    </row>
    <row r="7605" spans="6:16">
      <c r="F7605" s="13"/>
      <c r="G7605" s="50"/>
      <c r="I7605" s="17"/>
      <c r="K7605" s="50"/>
      <c r="P7605" s="17"/>
    </row>
    <row r="7606" spans="6:16">
      <c r="F7606" s="13"/>
      <c r="G7606" s="50"/>
      <c r="I7606" s="17"/>
      <c r="K7606" s="50"/>
      <c r="P7606" s="17"/>
    </row>
    <row r="7607" spans="6:16">
      <c r="F7607" s="13"/>
      <c r="G7607" s="50"/>
      <c r="I7607" s="17"/>
      <c r="K7607" s="50"/>
      <c r="P7607" s="17"/>
    </row>
    <row r="7608" spans="6:16">
      <c r="F7608" s="13"/>
      <c r="G7608" s="50"/>
      <c r="I7608" s="17"/>
      <c r="K7608" s="50"/>
      <c r="P7608" s="17"/>
    </row>
    <row r="7609" spans="6:16">
      <c r="F7609" s="13"/>
      <c r="G7609" s="50"/>
      <c r="I7609" s="17"/>
      <c r="K7609" s="50"/>
      <c r="P7609" s="17"/>
    </row>
    <row r="7610" spans="6:16">
      <c r="F7610" s="13"/>
      <c r="G7610" s="50"/>
      <c r="I7610" s="17"/>
      <c r="K7610" s="50"/>
      <c r="P7610" s="17"/>
    </row>
    <row r="7611" spans="6:16">
      <c r="F7611" s="13"/>
      <c r="G7611" s="50"/>
      <c r="I7611" s="17"/>
      <c r="K7611" s="50"/>
      <c r="P7611" s="17"/>
    </row>
    <row r="7612" spans="6:16">
      <c r="F7612" s="13"/>
      <c r="G7612" s="50"/>
      <c r="I7612" s="17"/>
      <c r="K7612" s="50"/>
      <c r="P7612" s="17"/>
    </row>
    <row r="7613" spans="6:16">
      <c r="F7613" s="13"/>
      <c r="G7613" s="50"/>
      <c r="I7613" s="17"/>
      <c r="K7613" s="50"/>
      <c r="P7613" s="17"/>
    </row>
    <row r="7614" spans="6:16">
      <c r="F7614" s="13"/>
      <c r="G7614" s="50"/>
      <c r="I7614" s="17"/>
      <c r="K7614" s="50"/>
      <c r="P7614" s="17"/>
    </row>
    <row r="7615" spans="6:16">
      <c r="F7615" s="13"/>
      <c r="G7615" s="50"/>
      <c r="I7615" s="17"/>
      <c r="K7615" s="50"/>
      <c r="P7615" s="17"/>
    </row>
    <row r="7616" spans="6:16">
      <c r="F7616" s="13"/>
      <c r="G7616" s="50"/>
      <c r="I7616" s="17"/>
      <c r="K7616" s="50"/>
      <c r="P7616" s="17"/>
    </row>
    <row r="7617" spans="6:16">
      <c r="F7617" s="13"/>
      <c r="G7617" s="50"/>
      <c r="I7617" s="17"/>
      <c r="K7617" s="50"/>
      <c r="P7617" s="17"/>
    </row>
    <row r="7618" spans="6:16">
      <c r="F7618" s="13"/>
      <c r="G7618" s="50"/>
      <c r="I7618" s="17"/>
      <c r="K7618" s="50"/>
      <c r="P7618" s="17"/>
    </row>
    <row r="7619" spans="6:16">
      <c r="F7619" s="13"/>
      <c r="G7619" s="50"/>
      <c r="I7619" s="17"/>
      <c r="K7619" s="50"/>
      <c r="P7619" s="17"/>
    </row>
    <row r="7620" spans="6:16">
      <c r="F7620" s="13"/>
      <c r="G7620" s="50"/>
      <c r="I7620" s="17"/>
      <c r="K7620" s="50"/>
      <c r="P7620" s="17"/>
    </row>
    <row r="7621" spans="6:16">
      <c r="F7621" s="13"/>
      <c r="G7621" s="50"/>
      <c r="I7621" s="17"/>
      <c r="K7621" s="50"/>
      <c r="P7621" s="17"/>
    </row>
    <row r="7622" spans="6:16">
      <c r="F7622" s="13"/>
      <c r="G7622" s="50"/>
      <c r="I7622" s="17"/>
      <c r="K7622" s="50"/>
      <c r="P7622" s="17"/>
    </row>
    <row r="7623" spans="6:16">
      <c r="F7623" s="13"/>
      <c r="G7623" s="50"/>
      <c r="I7623" s="17"/>
      <c r="K7623" s="50"/>
      <c r="P7623" s="17"/>
    </row>
    <row r="7624" spans="6:16">
      <c r="F7624" s="13"/>
      <c r="G7624" s="50"/>
      <c r="I7624" s="17"/>
      <c r="K7624" s="50"/>
      <c r="P7624" s="17"/>
    </row>
    <row r="7625" spans="6:16">
      <c r="F7625" s="13"/>
      <c r="G7625" s="50"/>
      <c r="I7625" s="17"/>
      <c r="K7625" s="50"/>
      <c r="P7625" s="17"/>
    </row>
    <row r="7626" spans="6:16">
      <c r="F7626" s="13"/>
      <c r="G7626" s="50"/>
      <c r="I7626" s="17"/>
      <c r="K7626" s="50"/>
      <c r="P7626" s="17"/>
    </row>
    <row r="7627" spans="6:16">
      <c r="F7627" s="13"/>
      <c r="G7627" s="50"/>
      <c r="I7627" s="17"/>
      <c r="K7627" s="50"/>
      <c r="P7627" s="17"/>
    </row>
    <row r="7628" spans="6:16">
      <c r="F7628" s="13"/>
      <c r="G7628" s="50"/>
      <c r="I7628" s="17"/>
      <c r="K7628" s="50"/>
      <c r="P7628" s="17"/>
    </row>
    <row r="7629" spans="6:16">
      <c r="F7629" s="13"/>
      <c r="G7629" s="50"/>
      <c r="I7629" s="17"/>
      <c r="K7629" s="50"/>
      <c r="P7629" s="17"/>
    </row>
    <row r="7630" spans="6:16">
      <c r="F7630" s="13"/>
      <c r="G7630" s="50"/>
      <c r="I7630" s="17"/>
      <c r="K7630" s="50"/>
      <c r="P7630" s="17"/>
    </row>
    <row r="7631" spans="6:16">
      <c r="F7631" s="13"/>
      <c r="G7631" s="50"/>
      <c r="I7631" s="17"/>
      <c r="K7631" s="50"/>
      <c r="P7631" s="17"/>
    </row>
    <row r="7632" spans="6:16">
      <c r="F7632" s="13"/>
      <c r="G7632" s="50"/>
      <c r="I7632" s="17"/>
      <c r="K7632" s="50"/>
      <c r="P7632" s="17"/>
    </row>
    <row r="7633" spans="6:16">
      <c r="F7633" s="13"/>
      <c r="G7633" s="50"/>
      <c r="I7633" s="17"/>
      <c r="K7633" s="50"/>
      <c r="P7633" s="17"/>
    </row>
    <row r="7634" spans="6:16">
      <c r="F7634" s="13"/>
      <c r="G7634" s="50"/>
      <c r="I7634" s="17"/>
      <c r="K7634" s="50"/>
      <c r="P7634" s="17"/>
    </row>
    <row r="7635" spans="6:16">
      <c r="F7635" s="13"/>
      <c r="G7635" s="50"/>
      <c r="I7635" s="17"/>
      <c r="K7635" s="50"/>
      <c r="P7635" s="17"/>
    </row>
    <row r="7636" spans="6:16">
      <c r="F7636" s="13"/>
      <c r="G7636" s="50"/>
      <c r="I7636" s="17"/>
      <c r="K7636" s="50"/>
      <c r="P7636" s="17"/>
    </row>
    <row r="7637" spans="6:16">
      <c r="F7637" s="13"/>
      <c r="G7637" s="50"/>
      <c r="I7637" s="17"/>
      <c r="K7637" s="50"/>
      <c r="P7637" s="17"/>
    </row>
    <row r="7638" spans="6:16">
      <c r="F7638" s="13"/>
      <c r="G7638" s="50"/>
      <c r="I7638" s="17"/>
      <c r="K7638" s="50"/>
      <c r="P7638" s="17"/>
    </row>
    <row r="7639" spans="6:16">
      <c r="F7639" s="13"/>
      <c r="G7639" s="50"/>
      <c r="I7639" s="17"/>
      <c r="K7639" s="50"/>
      <c r="P7639" s="17"/>
    </row>
    <row r="7640" spans="6:16">
      <c r="F7640" s="13"/>
      <c r="G7640" s="50"/>
      <c r="I7640" s="17"/>
      <c r="K7640" s="50"/>
      <c r="P7640" s="17"/>
    </row>
    <row r="7641" spans="6:16">
      <c r="F7641" s="13"/>
      <c r="G7641" s="50"/>
      <c r="I7641" s="17"/>
      <c r="K7641" s="50"/>
      <c r="P7641" s="17"/>
    </row>
    <row r="7642" spans="6:16">
      <c r="F7642" s="13"/>
      <c r="G7642" s="50"/>
      <c r="I7642" s="17"/>
      <c r="K7642" s="50"/>
      <c r="P7642" s="17"/>
    </row>
    <row r="7643" spans="6:16">
      <c r="F7643" s="13"/>
      <c r="G7643" s="50"/>
      <c r="I7643" s="17"/>
      <c r="K7643" s="50"/>
      <c r="P7643" s="17"/>
    </row>
    <row r="7644" spans="6:16">
      <c r="F7644" s="13"/>
      <c r="G7644" s="50"/>
      <c r="I7644" s="17"/>
      <c r="K7644" s="50"/>
      <c r="P7644" s="17"/>
    </row>
    <row r="7645" spans="6:16">
      <c r="F7645" s="13"/>
      <c r="G7645" s="50"/>
      <c r="I7645" s="17"/>
      <c r="K7645" s="50"/>
      <c r="P7645" s="17"/>
    </row>
    <row r="7646" spans="6:16">
      <c r="F7646" s="13"/>
      <c r="G7646" s="50"/>
      <c r="I7646" s="17"/>
      <c r="K7646" s="50"/>
      <c r="P7646" s="17"/>
    </row>
    <row r="7647" spans="6:16">
      <c r="F7647" s="13"/>
      <c r="G7647" s="50"/>
      <c r="I7647" s="17"/>
      <c r="K7647" s="50"/>
      <c r="P7647" s="17"/>
    </row>
    <row r="7648" spans="6:16">
      <c r="F7648" s="13"/>
      <c r="G7648" s="50"/>
      <c r="I7648" s="17"/>
      <c r="K7648" s="50"/>
      <c r="P7648" s="17"/>
    </row>
    <row r="7649" spans="6:16">
      <c r="F7649" s="13"/>
      <c r="G7649" s="50"/>
      <c r="I7649" s="17"/>
      <c r="K7649" s="50"/>
      <c r="P7649" s="17"/>
    </row>
    <row r="7650" spans="6:16">
      <c r="F7650" s="13"/>
      <c r="G7650" s="50"/>
      <c r="I7650" s="17"/>
      <c r="K7650" s="50"/>
      <c r="P7650" s="17"/>
    </row>
    <row r="7651" spans="6:16">
      <c r="F7651" s="13"/>
      <c r="G7651" s="50"/>
      <c r="I7651" s="17"/>
      <c r="K7651" s="50"/>
      <c r="P7651" s="17"/>
    </row>
    <row r="7652" spans="6:16">
      <c r="F7652" s="13"/>
      <c r="G7652" s="50"/>
      <c r="I7652" s="17"/>
      <c r="K7652" s="50"/>
      <c r="P7652" s="17"/>
    </row>
    <row r="7653" spans="6:16">
      <c r="F7653" s="13"/>
      <c r="G7653" s="50"/>
      <c r="I7653" s="17"/>
      <c r="K7653" s="50"/>
      <c r="P7653" s="17"/>
    </row>
    <row r="7654" spans="6:16">
      <c r="F7654" s="13"/>
      <c r="G7654" s="50"/>
      <c r="I7654" s="17"/>
      <c r="K7654" s="50"/>
      <c r="P7654" s="17"/>
    </row>
    <row r="7655" spans="6:16">
      <c r="F7655" s="13"/>
      <c r="G7655" s="50"/>
      <c r="I7655" s="17"/>
      <c r="K7655" s="50"/>
      <c r="P7655" s="17"/>
    </row>
    <row r="7656" spans="6:16">
      <c r="F7656" s="13"/>
      <c r="G7656" s="50"/>
      <c r="I7656" s="17"/>
      <c r="K7656" s="50"/>
      <c r="P7656" s="17"/>
    </row>
    <row r="7657" spans="6:16">
      <c r="F7657" s="13"/>
      <c r="G7657" s="50"/>
      <c r="I7657" s="17"/>
      <c r="K7657" s="50"/>
      <c r="P7657" s="17"/>
    </row>
    <row r="7658" spans="6:16">
      <c r="F7658" s="13"/>
      <c r="G7658" s="50"/>
      <c r="I7658" s="17"/>
      <c r="K7658" s="50"/>
      <c r="P7658" s="17"/>
    </row>
    <row r="7659" spans="6:16">
      <c r="F7659" s="13"/>
      <c r="G7659" s="50"/>
      <c r="I7659" s="17"/>
      <c r="K7659" s="50"/>
      <c r="P7659" s="17"/>
    </row>
    <row r="7660" spans="6:16">
      <c r="F7660" s="13"/>
      <c r="G7660" s="50"/>
      <c r="I7660" s="17"/>
      <c r="K7660" s="50"/>
      <c r="P7660" s="17"/>
    </row>
    <row r="7661" spans="6:16">
      <c r="F7661" s="13"/>
      <c r="G7661" s="50"/>
      <c r="I7661" s="17"/>
      <c r="K7661" s="50"/>
      <c r="P7661" s="17"/>
    </row>
    <row r="7662" spans="6:16">
      <c r="F7662" s="13"/>
      <c r="G7662" s="50"/>
      <c r="I7662" s="17"/>
      <c r="K7662" s="50"/>
      <c r="P7662" s="17"/>
    </row>
    <row r="7663" spans="6:16">
      <c r="F7663" s="13"/>
      <c r="G7663" s="50"/>
      <c r="I7663" s="17"/>
      <c r="K7663" s="50"/>
      <c r="P7663" s="17"/>
    </row>
    <row r="7664" spans="6:16">
      <c r="F7664" s="13"/>
      <c r="G7664" s="50"/>
      <c r="I7664" s="17"/>
      <c r="K7664" s="50"/>
      <c r="P7664" s="17"/>
    </row>
    <row r="7665" spans="6:16">
      <c r="F7665" s="13"/>
      <c r="G7665" s="50"/>
      <c r="I7665" s="17"/>
      <c r="K7665" s="50"/>
      <c r="P7665" s="17"/>
    </row>
    <row r="7666" spans="6:16">
      <c r="F7666" s="13"/>
      <c r="G7666" s="50"/>
      <c r="I7666" s="17"/>
      <c r="K7666" s="50"/>
      <c r="P7666" s="17"/>
    </row>
    <row r="7667" spans="6:16">
      <c r="F7667" s="13"/>
      <c r="G7667" s="50"/>
      <c r="I7667" s="17"/>
      <c r="K7667" s="50"/>
      <c r="P7667" s="17"/>
    </row>
    <row r="7668" spans="6:16">
      <c r="F7668" s="13"/>
      <c r="G7668" s="50"/>
      <c r="I7668" s="17"/>
      <c r="K7668" s="50"/>
      <c r="P7668" s="17"/>
    </row>
    <row r="7669" spans="6:16">
      <c r="F7669" s="13"/>
      <c r="G7669" s="50"/>
      <c r="I7669" s="17"/>
      <c r="K7669" s="50"/>
      <c r="P7669" s="17"/>
    </row>
    <row r="7670" spans="6:16">
      <c r="F7670" s="13"/>
      <c r="G7670" s="50"/>
      <c r="I7670" s="17"/>
      <c r="K7670" s="50"/>
      <c r="P7670" s="17"/>
    </row>
    <row r="7671" spans="6:16">
      <c r="F7671" s="13"/>
      <c r="G7671" s="50"/>
      <c r="I7671" s="17"/>
      <c r="K7671" s="50"/>
      <c r="P7671" s="17"/>
    </row>
    <row r="7672" spans="6:16">
      <c r="F7672" s="13"/>
      <c r="G7672" s="50"/>
      <c r="I7672" s="17"/>
      <c r="K7672" s="50"/>
      <c r="P7672" s="17"/>
    </row>
    <row r="7673" spans="6:16">
      <c r="F7673" s="13"/>
      <c r="G7673" s="50"/>
      <c r="I7673" s="17"/>
      <c r="K7673" s="50"/>
      <c r="P7673" s="17"/>
    </row>
    <row r="7674" spans="6:16">
      <c r="F7674" s="13"/>
      <c r="G7674" s="50"/>
      <c r="I7674" s="17"/>
      <c r="K7674" s="50"/>
      <c r="P7674" s="17"/>
    </row>
    <row r="7675" spans="6:16">
      <c r="F7675" s="13"/>
      <c r="G7675" s="50"/>
      <c r="I7675" s="17"/>
      <c r="K7675" s="50"/>
      <c r="P7675" s="17"/>
    </row>
    <row r="7676" spans="6:16">
      <c r="F7676" s="13"/>
      <c r="G7676" s="50"/>
      <c r="I7676" s="17"/>
      <c r="K7676" s="50"/>
      <c r="P7676" s="17"/>
    </row>
    <row r="7677" spans="6:16">
      <c r="F7677" s="13"/>
      <c r="G7677" s="50"/>
      <c r="I7677" s="17"/>
      <c r="K7677" s="50"/>
      <c r="P7677" s="17"/>
    </row>
    <row r="7678" spans="6:16">
      <c r="F7678" s="13"/>
      <c r="G7678" s="50"/>
      <c r="I7678" s="17"/>
      <c r="K7678" s="50"/>
      <c r="P7678" s="17"/>
    </row>
    <row r="7679" spans="6:16">
      <c r="F7679" s="13"/>
      <c r="G7679" s="50"/>
      <c r="I7679" s="17"/>
      <c r="K7679" s="50"/>
      <c r="P7679" s="17"/>
    </row>
    <row r="7680" spans="6:16">
      <c r="F7680" s="13"/>
      <c r="G7680" s="50"/>
      <c r="I7680" s="17"/>
      <c r="K7680" s="50"/>
      <c r="P7680" s="17"/>
    </row>
    <row r="7681" spans="6:16">
      <c r="F7681" s="13"/>
      <c r="G7681" s="50"/>
      <c r="I7681" s="17"/>
      <c r="K7681" s="50"/>
      <c r="P7681" s="17"/>
    </row>
    <row r="7682" spans="6:16">
      <c r="F7682" s="13"/>
      <c r="G7682" s="50"/>
      <c r="I7682" s="17"/>
      <c r="K7682" s="50"/>
      <c r="P7682" s="17"/>
    </row>
    <row r="7683" spans="6:16">
      <c r="F7683" s="13"/>
      <c r="G7683" s="50"/>
      <c r="I7683" s="17"/>
      <c r="K7683" s="50"/>
      <c r="P7683" s="17"/>
    </row>
    <row r="7684" spans="6:16">
      <c r="F7684" s="13"/>
      <c r="G7684" s="50"/>
      <c r="I7684" s="17"/>
      <c r="K7684" s="50"/>
      <c r="P7684" s="17"/>
    </row>
    <row r="7685" spans="6:16">
      <c r="F7685" s="13"/>
      <c r="G7685" s="50"/>
      <c r="I7685" s="17"/>
      <c r="K7685" s="50"/>
      <c r="P7685" s="17"/>
    </row>
    <row r="7686" spans="6:16">
      <c r="F7686" s="13"/>
      <c r="G7686" s="50"/>
      <c r="I7686" s="17"/>
      <c r="K7686" s="50"/>
      <c r="P7686" s="17"/>
    </row>
    <row r="7687" spans="6:16">
      <c r="F7687" s="13"/>
      <c r="G7687" s="50"/>
      <c r="I7687" s="17"/>
      <c r="K7687" s="50"/>
      <c r="P7687" s="17"/>
    </row>
    <row r="7688" spans="6:16">
      <c r="F7688" s="13"/>
      <c r="G7688" s="50"/>
      <c r="I7688" s="17"/>
      <c r="K7688" s="50"/>
      <c r="P7688" s="17"/>
    </row>
    <row r="7689" spans="6:16">
      <c r="F7689" s="13"/>
      <c r="G7689" s="50"/>
      <c r="I7689" s="17"/>
      <c r="K7689" s="50"/>
      <c r="P7689" s="17"/>
    </row>
    <row r="7690" spans="6:16">
      <c r="F7690" s="13"/>
      <c r="G7690" s="50"/>
      <c r="I7690" s="17"/>
      <c r="K7690" s="50"/>
      <c r="P7690" s="17"/>
    </row>
    <row r="7691" spans="6:16">
      <c r="F7691" s="13"/>
      <c r="G7691" s="50"/>
      <c r="I7691" s="17"/>
      <c r="K7691" s="50"/>
      <c r="P7691" s="17"/>
    </row>
    <row r="7692" spans="6:16">
      <c r="F7692" s="13"/>
      <c r="G7692" s="50"/>
      <c r="I7692" s="17"/>
      <c r="K7692" s="50"/>
      <c r="P7692" s="17"/>
    </row>
    <row r="7693" spans="6:16">
      <c r="F7693" s="13"/>
      <c r="G7693" s="50"/>
      <c r="I7693" s="17"/>
      <c r="K7693" s="50"/>
      <c r="P7693" s="17"/>
    </row>
    <row r="7694" spans="6:16">
      <c r="F7694" s="13"/>
      <c r="G7694" s="50"/>
      <c r="I7694" s="17"/>
      <c r="K7694" s="50"/>
      <c r="P7694" s="17"/>
    </row>
    <row r="7695" spans="6:16">
      <c r="F7695" s="13"/>
      <c r="G7695" s="50"/>
      <c r="I7695" s="17"/>
      <c r="K7695" s="50"/>
      <c r="P7695" s="17"/>
    </row>
    <row r="7696" spans="6:16">
      <c r="F7696" s="13"/>
      <c r="G7696" s="50"/>
      <c r="I7696" s="17"/>
      <c r="K7696" s="50"/>
      <c r="P7696" s="17"/>
    </row>
    <row r="7697" spans="6:16">
      <c r="F7697" s="13"/>
      <c r="G7697" s="50"/>
      <c r="I7697" s="17"/>
      <c r="K7697" s="50"/>
      <c r="P7697" s="17"/>
    </row>
    <row r="7698" spans="6:16">
      <c r="F7698" s="13"/>
      <c r="G7698" s="50"/>
      <c r="I7698" s="17"/>
      <c r="K7698" s="50"/>
      <c r="P7698" s="17"/>
    </row>
    <row r="7699" spans="6:16">
      <c r="F7699" s="13"/>
      <c r="G7699" s="50"/>
      <c r="I7699" s="17"/>
      <c r="K7699" s="50"/>
      <c r="P7699" s="17"/>
    </row>
    <row r="7700" spans="6:16">
      <c r="F7700" s="13"/>
      <c r="G7700" s="50"/>
      <c r="I7700" s="17"/>
      <c r="K7700" s="50"/>
      <c r="P7700" s="17"/>
    </row>
    <row r="7701" spans="6:16">
      <c r="F7701" s="13"/>
      <c r="G7701" s="50"/>
      <c r="I7701" s="17"/>
      <c r="K7701" s="50"/>
      <c r="P7701" s="17"/>
    </row>
    <row r="7702" spans="6:16">
      <c r="F7702" s="13"/>
      <c r="G7702" s="50"/>
      <c r="I7702" s="17"/>
      <c r="K7702" s="50"/>
      <c r="P7702" s="17"/>
    </row>
    <row r="7703" spans="6:16">
      <c r="F7703" s="13"/>
      <c r="G7703" s="50"/>
      <c r="I7703" s="17"/>
      <c r="K7703" s="50"/>
      <c r="P7703" s="17"/>
    </row>
    <row r="7704" spans="6:16">
      <c r="F7704" s="13"/>
      <c r="G7704" s="50"/>
      <c r="I7704" s="17"/>
      <c r="K7704" s="50"/>
      <c r="P7704" s="17"/>
    </row>
    <row r="7705" spans="6:16">
      <c r="F7705" s="13"/>
      <c r="G7705" s="50"/>
      <c r="I7705" s="17"/>
      <c r="K7705" s="50"/>
      <c r="P7705" s="17"/>
    </row>
    <row r="7706" spans="6:16">
      <c r="F7706" s="13"/>
      <c r="G7706" s="50"/>
      <c r="I7706" s="17"/>
      <c r="K7706" s="50"/>
      <c r="P7706" s="17"/>
    </row>
    <row r="7707" spans="6:16">
      <c r="F7707" s="13"/>
      <c r="G7707" s="50"/>
      <c r="I7707" s="17"/>
      <c r="K7707" s="50"/>
      <c r="P7707" s="17"/>
    </row>
    <row r="7708" spans="6:16">
      <c r="F7708" s="13"/>
      <c r="G7708" s="50"/>
      <c r="I7708" s="17"/>
      <c r="K7708" s="50"/>
      <c r="P7708" s="17"/>
    </row>
    <row r="7709" spans="6:16">
      <c r="F7709" s="13"/>
      <c r="G7709" s="50"/>
      <c r="I7709" s="17"/>
      <c r="K7709" s="50"/>
      <c r="P7709" s="17"/>
    </row>
    <row r="7710" spans="6:16">
      <c r="F7710" s="13"/>
      <c r="G7710" s="50"/>
      <c r="I7710" s="17"/>
      <c r="K7710" s="50"/>
      <c r="P7710" s="17"/>
    </row>
    <row r="7711" spans="6:16">
      <c r="F7711" s="13"/>
      <c r="G7711" s="50"/>
      <c r="I7711" s="17"/>
      <c r="K7711" s="50"/>
      <c r="P7711" s="17"/>
    </row>
    <row r="7712" spans="6:16">
      <c r="F7712" s="13"/>
      <c r="G7712" s="50"/>
      <c r="I7712" s="17"/>
      <c r="K7712" s="50"/>
      <c r="P7712" s="17"/>
    </row>
    <row r="7713" spans="6:16">
      <c r="F7713" s="13"/>
      <c r="G7713" s="50"/>
      <c r="I7713" s="17"/>
      <c r="K7713" s="50"/>
      <c r="P7713" s="17"/>
    </row>
    <row r="7714" spans="6:16">
      <c r="F7714" s="13"/>
      <c r="G7714" s="50"/>
      <c r="I7714" s="17"/>
      <c r="K7714" s="50"/>
      <c r="P7714" s="17"/>
    </row>
    <row r="7715" spans="6:16">
      <c r="F7715" s="13"/>
      <c r="G7715" s="50"/>
      <c r="I7715" s="17"/>
      <c r="K7715" s="50"/>
      <c r="P7715" s="17"/>
    </row>
    <row r="7716" spans="6:16">
      <c r="F7716" s="13"/>
      <c r="G7716" s="50"/>
      <c r="I7716" s="17"/>
      <c r="K7716" s="50"/>
      <c r="P7716" s="17"/>
    </row>
    <row r="7717" spans="6:16">
      <c r="F7717" s="13"/>
      <c r="G7717" s="50"/>
      <c r="I7717" s="17"/>
      <c r="K7717" s="50"/>
      <c r="P7717" s="17"/>
    </row>
    <row r="7718" spans="6:16">
      <c r="F7718" s="13"/>
      <c r="G7718" s="50"/>
      <c r="I7718" s="17"/>
      <c r="K7718" s="50"/>
      <c r="P7718" s="17"/>
    </row>
    <row r="7719" spans="6:16">
      <c r="F7719" s="13"/>
      <c r="G7719" s="50"/>
      <c r="I7719" s="17"/>
      <c r="K7719" s="50"/>
      <c r="P7719" s="17"/>
    </row>
    <row r="7720" spans="6:16">
      <c r="F7720" s="13"/>
      <c r="G7720" s="50"/>
      <c r="I7720" s="17"/>
      <c r="K7720" s="50"/>
      <c r="P7720" s="17"/>
    </row>
    <row r="7721" spans="6:16">
      <c r="F7721" s="13"/>
      <c r="G7721" s="50"/>
      <c r="I7721" s="17"/>
      <c r="K7721" s="50"/>
      <c r="P7721" s="17"/>
    </row>
    <row r="7722" spans="6:16">
      <c r="F7722" s="13"/>
      <c r="G7722" s="50"/>
      <c r="I7722" s="17"/>
      <c r="K7722" s="50"/>
      <c r="P7722" s="17"/>
    </row>
    <row r="7723" spans="6:16">
      <c r="F7723" s="13"/>
      <c r="G7723" s="50"/>
      <c r="I7723" s="17"/>
      <c r="K7723" s="50"/>
      <c r="P7723" s="17"/>
    </row>
    <row r="7724" spans="6:16">
      <c r="F7724" s="13"/>
      <c r="G7724" s="50"/>
      <c r="I7724" s="17"/>
      <c r="K7724" s="50"/>
      <c r="P7724" s="17"/>
    </row>
    <row r="7725" spans="6:16">
      <c r="F7725" s="13"/>
      <c r="G7725" s="50"/>
      <c r="I7725" s="17"/>
      <c r="K7725" s="50"/>
      <c r="P7725" s="17"/>
    </row>
    <row r="7726" spans="6:16">
      <c r="F7726" s="13"/>
      <c r="G7726" s="50"/>
      <c r="I7726" s="17"/>
      <c r="K7726" s="50"/>
      <c r="P7726" s="17"/>
    </row>
    <row r="7727" spans="6:16">
      <c r="F7727" s="13"/>
      <c r="G7727" s="50"/>
      <c r="I7727" s="17"/>
      <c r="K7727" s="50"/>
      <c r="P7727" s="17"/>
    </row>
    <row r="7728" spans="6:16">
      <c r="F7728" s="13"/>
      <c r="G7728" s="50"/>
      <c r="I7728" s="17"/>
      <c r="K7728" s="50"/>
      <c r="P7728" s="17"/>
    </row>
    <row r="7729" spans="6:16">
      <c r="F7729" s="13"/>
      <c r="G7729" s="50"/>
      <c r="I7729" s="17"/>
      <c r="K7729" s="50"/>
      <c r="P7729" s="17"/>
    </row>
    <row r="7730" spans="6:16">
      <c r="F7730" s="13"/>
      <c r="G7730" s="50"/>
      <c r="I7730" s="17"/>
      <c r="K7730" s="50"/>
      <c r="P7730" s="17"/>
    </row>
    <row r="7731" spans="6:16">
      <c r="F7731" s="13"/>
      <c r="G7731" s="50"/>
      <c r="I7731" s="17"/>
      <c r="K7731" s="50"/>
      <c r="P7731" s="17"/>
    </row>
    <row r="7732" spans="6:16">
      <c r="F7732" s="13"/>
      <c r="G7732" s="50"/>
      <c r="I7732" s="17"/>
      <c r="K7732" s="50"/>
      <c r="P7732" s="17"/>
    </row>
    <row r="7733" spans="6:16">
      <c r="F7733" s="13"/>
      <c r="G7733" s="50"/>
      <c r="I7733" s="17"/>
      <c r="K7733" s="50"/>
      <c r="P7733" s="17"/>
    </row>
    <row r="7734" spans="6:16">
      <c r="F7734" s="13"/>
      <c r="G7734" s="50"/>
      <c r="I7734" s="17"/>
      <c r="K7734" s="50"/>
      <c r="P7734" s="17"/>
    </row>
    <row r="7735" spans="6:16">
      <c r="F7735" s="13"/>
      <c r="G7735" s="50"/>
      <c r="I7735" s="17"/>
      <c r="K7735" s="50"/>
      <c r="P7735" s="17"/>
    </row>
    <row r="7736" spans="6:16">
      <c r="F7736" s="13"/>
      <c r="G7736" s="50"/>
      <c r="I7736" s="17"/>
      <c r="K7736" s="50"/>
      <c r="P7736" s="17"/>
    </row>
    <row r="7737" spans="6:16">
      <c r="F7737" s="13"/>
      <c r="G7737" s="50"/>
      <c r="I7737" s="17"/>
      <c r="K7737" s="50"/>
      <c r="P7737" s="17"/>
    </row>
    <row r="7738" spans="6:16">
      <c r="F7738" s="13"/>
      <c r="G7738" s="50"/>
      <c r="I7738" s="17"/>
      <c r="K7738" s="50"/>
      <c r="P7738" s="17"/>
    </row>
    <row r="7739" spans="6:16">
      <c r="F7739" s="13"/>
      <c r="G7739" s="50"/>
      <c r="I7739" s="17"/>
      <c r="K7739" s="50"/>
      <c r="P7739" s="17"/>
    </row>
    <row r="7740" spans="6:16">
      <c r="F7740" s="13"/>
      <c r="G7740" s="50"/>
      <c r="I7740" s="17"/>
      <c r="K7740" s="50"/>
      <c r="P7740" s="17"/>
    </row>
    <row r="7741" spans="6:16">
      <c r="F7741" s="13"/>
      <c r="G7741" s="50"/>
      <c r="I7741" s="17"/>
      <c r="K7741" s="50"/>
      <c r="P7741" s="17"/>
    </row>
    <row r="7742" spans="6:16">
      <c r="F7742" s="13"/>
      <c r="G7742" s="50"/>
      <c r="I7742" s="17"/>
      <c r="K7742" s="50"/>
      <c r="P7742" s="17"/>
    </row>
    <row r="7743" spans="6:16">
      <c r="F7743" s="13"/>
      <c r="G7743" s="50"/>
      <c r="I7743" s="17"/>
      <c r="K7743" s="50"/>
      <c r="P7743" s="17"/>
    </row>
    <row r="7744" spans="6:16">
      <c r="F7744" s="13"/>
      <c r="G7744" s="50"/>
      <c r="I7744" s="17"/>
      <c r="K7744" s="50"/>
      <c r="P7744" s="17"/>
    </row>
    <row r="7745" spans="6:16">
      <c r="F7745" s="13"/>
      <c r="G7745" s="50"/>
      <c r="I7745" s="17"/>
      <c r="K7745" s="50"/>
      <c r="P7745" s="17"/>
    </row>
    <row r="7746" spans="6:16">
      <c r="F7746" s="13"/>
      <c r="G7746" s="50"/>
      <c r="I7746" s="17"/>
      <c r="K7746" s="50"/>
      <c r="P7746" s="17"/>
    </row>
    <row r="7747" spans="6:16">
      <c r="F7747" s="13"/>
      <c r="G7747" s="50"/>
      <c r="I7747" s="17"/>
      <c r="K7747" s="50"/>
      <c r="P7747" s="17"/>
    </row>
    <row r="7748" spans="6:16">
      <c r="F7748" s="13"/>
      <c r="G7748" s="50"/>
      <c r="I7748" s="17"/>
      <c r="K7748" s="50"/>
      <c r="P7748" s="17"/>
    </row>
    <row r="7749" spans="6:16">
      <c r="F7749" s="13"/>
      <c r="G7749" s="50"/>
      <c r="I7749" s="17"/>
      <c r="K7749" s="50"/>
      <c r="P7749" s="17"/>
    </row>
    <row r="7750" spans="6:16">
      <c r="F7750" s="13"/>
      <c r="G7750" s="50"/>
      <c r="I7750" s="17"/>
      <c r="K7750" s="50"/>
      <c r="P7750" s="17"/>
    </row>
    <row r="7751" spans="6:16">
      <c r="F7751" s="13"/>
      <c r="G7751" s="50"/>
      <c r="I7751" s="17"/>
      <c r="K7751" s="50"/>
      <c r="P7751" s="17"/>
    </row>
    <row r="7752" spans="6:16">
      <c r="F7752" s="13"/>
      <c r="G7752" s="50"/>
      <c r="I7752" s="17"/>
      <c r="K7752" s="50"/>
      <c r="P7752" s="17"/>
    </row>
    <row r="7753" spans="6:16">
      <c r="F7753" s="13"/>
      <c r="G7753" s="50"/>
      <c r="I7753" s="17"/>
      <c r="K7753" s="50"/>
      <c r="P7753" s="17"/>
    </row>
    <row r="7754" spans="6:16">
      <c r="F7754" s="13"/>
      <c r="G7754" s="50"/>
      <c r="I7754" s="17"/>
      <c r="K7754" s="50"/>
      <c r="P7754" s="17"/>
    </row>
    <row r="7755" spans="6:16">
      <c r="F7755" s="13"/>
      <c r="G7755" s="50"/>
      <c r="I7755" s="17"/>
      <c r="K7755" s="50"/>
      <c r="P7755" s="17"/>
    </row>
    <row r="7756" spans="6:16">
      <c r="F7756" s="13"/>
      <c r="G7756" s="50"/>
      <c r="I7756" s="17"/>
      <c r="K7756" s="50"/>
      <c r="P7756" s="17"/>
    </row>
    <row r="7757" spans="6:16">
      <c r="F7757" s="13"/>
      <c r="G7757" s="50"/>
      <c r="I7757" s="17"/>
      <c r="K7757" s="50"/>
      <c r="P7757" s="17"/>
    </row>
    <row r="7758" spans="6:16">
      <c r="F7758" s="13"/>
      <c r="G7758" s="50"/>
      <c r="I7758" s="17"/>
      <c r="K7758" s="50"/>
      <c r="P7758" s="17"/>
    </row>
    <row r="7759" spans="6:16">
      <c r="F7759" s="13"/>
      <c r="G7759" s="50"/>
      <c r="I7759" s="17"/>
      <c r="K7759" s="50"/>
      <c r="P7759" s="17"/>
    </row>
    <row r="7760" spans="6:16">
      <c r="F7760" s="13"/>
      <c r="G7760" s="50"/>
      <c r="I7760" s="17"/>
      <c r="K7760" s="50"/>
      <c r="P7760" s="17"/>
    </row>
    <row r="7761" spans="6:16">
      <c r="F7761" s="13"/>
      <c r="G7761" s="50"/>
      <c r="I7761" s="17"/>
      <c r="K7761" s="50"/>
      <c r="P7761" s="17"/>
    </row>
    <row r="7762" spans="6:16">
      <c r="F7762" s="13"/>
      <c r="G7762" s="50"/>
      <c r="I7762" s="17"/>
      <c r="K7762" s="50"/>
      <c r="P7762" s="17"/>
    </row>
    <row r="7763" spans="6:16">
      <c r="F7763" s="13"/>
      <c r="G7763" s="50"/>
      <c r="I7763" s="17"/>
      <c r="K7763" s="50"/>
      <c r="P7763" s="17"/>
    </row>
    <row r="7764" spans="6:16">
      <c r="F7764" s="13"/>
      <c r="G7764" s="50"/>
      <c r="I7764" s="17"/>
      <c r="K7764" s="50"/>
      <c r="P7764" s="17"/>
    </row>
    <row r="7765" spans="6:16">
      <c r="F7765" s="13"/>
      <c r="G7765" s="50"/>
      <c r="I7765" s="17"/>
      <c r="K7765" s="50"/>
      <c r="P7765" s="17"/>
    </row>
    <row r="7766" spans="6:16">
      <c r="F7766" s="13"/>
      <c r="G7766" s="50"/>
      <c r="I7766" s="17"/>
      <c r="K7766" s="50"/>
      <c r="P7766" s="17"/>
    </row>
    <row r="7767" spans="6:16">
      <c r="F7767" s="13"/>
      <c r="G7767" s="50"/>
      <c r="I7767" s="17"/>
      <c r="K7767" s="50"/>
      <c r="P7767" s="17"/>
    </row>
    <row r="7768" spans="6:16">
      <c r="F7768" s="13"/>
      <c r="G7768" s="50"/>
      <c r="I7768" s="17"/>
      <c r="K7768" s="50"/>
      <c r="P7768" s="17"/>
    </row>
    <row r="7769" spans="6:16">
      <c r="F7769" s="13"/>
      <c r="G7769" s="50"/>
      <c r="I7769" s="17"/>
      <c r="K7769" s="50"/>
      <c r="P7769" s="17"/>
    </row>
    <row r="7770" spans="6:16">
      <c r="F7770" s="13"/>
      <c r="G7770" s="50"/>
      <c r="I7770" s="17"/>
      <c r="K7770" s="50"/>
      <c r="P7770" s="17"/>
    </row>
    <row r="7771" spans="6:16">
      <c r="F7771" s="13"/>
      <c r="G7771" s="50"/>
      <c r="I7771" s="17"/>
      <c r="K7771" s="50"/>
      <c r="P7771" s="17"/>
    </row>
    <row r="7772" spans="6:16">
      <c r="F7772" s="13"/>
      <c r="G7772" s="50"/>
      <c r="I7772" s="17"/>
      <c r="K7772" s="50"/>
      <c r="P7772" s="17"/>
    </row>
    <row r="7773" spans="6:16">
      <c r="F7773" s="13"/>
      <c r="G7773" s="50"/>
      <c r="I7773" s="17"/>
      <c r="K7773" s="50"/>
      <c r="P7773" s="17"/>
    </row>
    <row r="7774" spans="6:16">
      <c r="F7774" s="13"/>
      <c r="G7774" s="50"/>
      <c r="I7774" s="17"/>
      <c r="K7774" s="50"/>
      <c r="P7774" s="17"/>
    </row>
    <row r="7775" spans="6:16">
      <c r="F7775" s="13"/>
      <c r="G7775" s="50"/>
      <c r="I7775" s="17"/>
      <c r="K7775" s="50"/>
      <c r="P7775" s="17"/>
    </row>
    <row r="7776" spans="6:16">
      <c r="F7776" s="13"/>
      <c r="G7776" s="50"/>
      <c r="I7776" s="17"/>
      <c r="K7776" s="50"/>
      <c r="P7776" s="17"/>
    </row>
    <row r="7777" spans="6:16">
      <c r="F7777" s="13"/>
      <c r="G7777" s="50"/>
      <c r="I7777" s="17"/>
      <c r="K7777" s="50"/>
      <c r="P7777" s="17"/>
    </row>
    <row r="7778" spans="6:16">
      <c r="F7778" s="13"/>
      <c r="G7778" s="50"/>
      <c r="I7778" s="17"/>
      <c r="K7778" s="50"/>
      <c r="P7778" s="17"/>
    </row>
    <row r="7779" spans="6:16">
      <c r="F7779" s="13"/>
      <c r="G7779" s="50"/>
      <c r="I7779" s="17"/>
      <c r="K7779" s="50"/>
      <c r="P7779" s="17"/>
    </row>
    <row r="7780" spans="6:16">
      <c r="F7780" s="13"/>
      <c r="G7780" s="50"/>
      <c r="I7780" s="17"/>
      <c r="K7780" s="50"/>
      <c r="P7780" s="17"/>
    </row>
    <row r="7781" spans="6:16">
      <c r="F7781" s="13"/>
      <c r="G7781" s="50"/>
      <c r="I7781" s="17"/>
      <c r="K7781" s="50"/>
      <c r="P7781" s="17"/>
    </row>
    <row r="7782" spans="6:16">
      <c r="F7782" s="13"/>
      <c r="G7782" s="50"/>
      <c r="I7782" s="17"/>
      <c r="K7782" s="50"/>
      <c r="P7782" s="17"/>
    </row>
    <row r="7783" spans="6:16">
      <c r="F7783" s="13"/>
      <c r="G7783" s="50"/>
      <c r="I7783" s="17"/>
      <c r="K7783" s="50"/>
      <c r="P7783" s="17"/>
    </row>
    <row r="7784" spans="6:16">
      <c r="F7784" s="13"/>
      <c r="G7784" s="50"/>
      <c r="I7784" s="17"/>
      <c r="K7784" s="50"/>
      <c r="P7784" s="17"/>
    </row>
    <row r="7785" spans="6:16">
      <c r="F7785" s="13"/>
      <c r="G7785" s="50"/>
      <c r="I7785" s="17"/>
      <c r="K7785" s="50"/>
      <c r="P7785" s="17"/>
    </row>
    <row r="7786" spans="6:16">
      <c r="F7786" s="13"/>
      <c r="G7786" s="50"/>
      <c r="I7786" s="17"/>
      <c r="K7786" s="50"/>
      <c r="P7786" s="17"/>
    </row>
    <row r="7787" spans="6:16">
      <c r="F7787" s="13"/>
      <c r="G7787" s="50"/>
      <c r="I7787" s="17"/>
      <c r="K7787" s="50"/>
      <c r="P7787" s="17"/>
    </row>
    <row r="7788" spans="6:16">
      <c r="F7788" s="13"/>
      <c r="G7788" s="50"/>
      <c r="I7788" s="17"/>
      <c r="K7788" s="50"/>
      <c r="P7788" s="17"/>
    </row>
    <row r="7789" spans="6:16">
      <c r="F7789" s="13"/>
      <c r="G7789" s="50"/>
      <c r="I7789" s="17"/>
      <c r="K7789" s="50"/>
      <c r="P7789" s="17"/>
    </row>
    <row r="7790" spans="6:16">
      <c r="F7790" s="13"/>
      <c r="G7790" s="50"/>
      <c r="I7790" s="17"/>
      <c r="K7790" s="50"/>
      <c r="P7790" s="17"/>
    </row>
    <row r="7791" spans="6:16">
      <c r="F7791" s="13"/>
      <c r="G7791" s="50"/>
      <c r="I7791" s="17"/>
      <c r="K7791" s="50"/>
      <c r="P7791" s="17"/>
    </row>
    <row r="7792" spans="6:16">
      <c r="F7792" s="13"/>
      <c r="G7792" s="50"/>
      <c r="I7792" s="17"/>
      <c r="K7792" s="50"/>
      <c r="P7792" s="17"/>
    </row>
    <row r="7793" spans="6:16">
      <c r="F7793" s="13"/>
      <c r="G7793" s="50"/>
      <c r="I7793" s="17"/>
      <c r="K7793" s="50"/>
      <c r="P7793" s="17"/>
    </row>
    <row r="7794" spans="6:16">
      <c r="F7794" s="13"/>
      <c r="G7794" s="50"/>
      <c r="I7794" s="17"/>
      <c r="K7794" s="50"/>
      <c r="P7794" s="17"/>
    </row>
    <row r="7795" spans="6:16">
      <c r="F7795" s="13"/>
      <c r="G7795" s="50"/>
      <c r="I7795" s="17"/>
      <c r="K7795" s="50"/>
      <c r="P7795" s="17"/>
    </row>
    <row r="7796" spans="6:16">
      <c r="F7796" s="13"/>
      <c r="G7796" s="50"/>
      <c r="I7796" s="17"/>
      <c r="K7796" s="50"/>
      <c r="P7796" s="17"/>
    </row>
    <row r="7797" spans="6:16">
      <c r="F7797" s="13"/>
      <c r="G7797" s="50"/>
      <c r="I7797" s="17"/>
      <c r="K7797" s="50"/>
      <c r="P7797" s="17"/>
    </row>
    <row r="7798" spans="6:16">
      <c r="F7798" s="13"/>
      <c r="G7798" s="50"/>
      <c r="I7798" s="17"/>
      <c r="K7798" s="50"/>
      <c r="P7798" s="17"/>
    </row>
    <row r="7799" spans="6:16">
      <c r="F7799" s="13"/>
      <c r="G7799" s="50"/>
      <c r="I7799" s="17"/>
      <c r="K7799" s="50"/>
      <c r="P7799" s="17"/>
    </row>
    <row r="7800" spans="6:16">
      <c r="F7800" s="13"/>
      <c r="G7800" s="50"/>
      <c r="I7800" s="17"/>
      <c r="K7800" s="50"/>
      <c r="P7800" s="17"/>
    </row>
    <row r="7801" spans="6:16">
      <c r="F7801" s="13"/>
      <c r="G7801" s="50"/>
      <c r="I7801" s="17"/>
      <c r="K7801" s="50"/>
      <c r="P7801" s="17"/>
    </row>
    <row r="7802" spans="6:16">
      <c r="F7802" s="13"/>
      <c r="G7802" s="50"/>
      <c r="I7802" s="17"/>
      <c r="K7802" s="50"/>
      <c r="P7802" s="17"/>
    </row>
    <row r="7803" spans="6:16">
      <c r="F7803" s="13"/>
      <c r="G7803" s="50"/>
      <c r="I7803" s="17"/>
      <c r="K7803" s="50"/>
      <c r="P7803" s="17"/>
    </row>
    <row r="7804" spans="6:16">
      <c r="F7804" s="13"/>
      <c r="G7804" s="50"/>
      <c r="I7804" s="17"/>
      <c r="K7804" s="50"/>
      <c r="P7804" s="17"/>
    </row>
    <row r="7805" spans="6:16">
      <c r="F7805" s="13"/>
      <c r="G7805" s="50"/>
      <c r="I7805" s="17"/>
      <c r="K7805" s="50"/>
      <c r="P7805" s="17"/>
    </row>
    <row r="7806" spans="6:16">
      <c r="F7806" s="13"/>
      <c r="G7806" s="50"/>
      <c r="I7806" s="17"/>
      <c r="K7806" s="50"/>
      <c r="P7806" s="17"/>
    </row>
    <row r="7807" spans="6:16">
      <c r="F7807" s="13"/>
      <c r="G7807" s="50"/>
      <c r="I7807" s="17"/>
      <c r="K7807" s="50"/>
      <c r="P7807" s="17"/>
    </row>
    <row r="7808" spans="6:16">
      <c r="F7808" s="13"/>
      <c r="G7808" s="50"/>
      <c r="I7808" s="17"/>
      <c r="K7808" s="50"/>
      <c r="P7808" s="17"/>
    </row>
    <row r="7809" spans="6:16">
      <c r="F7809" s="13"/>
      <c r="G7809" s="50"/>
      <c r="I7809" s="17"/>
      <c r="K7809" s="50"/>
      <c r="P7809" s="17"/>
    </row>
    <row r="7810" spans="6:16">
      <c r="F7810" s="13"/>
      <c r="G7810" s="50"/>
      <c r="I7810" s="17"/>
      <c r="K7810" s="50"/>
      <c r="P7810" s="17"/>
    </row>
    <row r="7811" spans="6:16">
      <c r="F7811" s="13"/>
      <c r="G7811" s="50"/>
      <c r="I7811" s="17"/>
      <c r="K7811" s="50"/>
      <c r="P7811" s="17"/>
    </row>
    <row r="7812" spans="6:16">
      <c r="F7812" s="13"/>
      <c r="G7812" s="50"/>
      <c r="I7812" s="17"/>
      <c r="K7812" s="50"/>
      <c r="P7812" s="17"/>
    </row>
    <row r="7813" spans="6:16">
      <c r="F7813" s="13"/>
      <c r="G7813" s="50"/>
      <c r="I7813" s="17"/>
      <c r="K7813" s="50"/>
      <c r="P7813" s="17"/>
    </row>
    <row r="7814" spans="6:16">
      <c r="F7814" s="13"/>
      <c r="G7814" s="50"/>
      <c r="I7814" s="17"/>
      <c r="K7814" s="50"/>
      <c r="P7814" s="17"/>
    </row>
    <row r="7815" spans="6:16">
      <c r="F7815" s="13"/>
      <c r="G7815" s="50"/>
      <c r="I7815" s="17"/>
      <c r="K7815" s="50"/>
      <c r="P7815" s="17"/>
    </row>
    <row r="7816" spans="6:16">
      <c r="F7816" s="13"/>
      <c r="G7816" s="50"/>
      <c r="I7816" s="17"/>
      <c r="K7816" s="50"/>
      <c r="P7816" s="17"/>
    </row>
    <row r="7817" spans="6:16">
      <c r="F7817" s="13"/>
      <c r="G7817" s="50"/>
      <c r="I7817" s="17"/>
      <c r="K7817" s="50"/>
      <c r="P7817" s="17"/>
    </row>
    <row r="7818" spans="6:16">
      <c r="F7818" s="13"/>
      <c r="G7818" s="50"/>
      <c r="I7818" s="17"/>
      <c r="K7818" s="50"/>
      <c r="P7818" s="17"/>
    </row>
    <row r="7819" spans="6:16">
      <c r="F7819" s="13"/>
      <c r="G7819" s="50"/>
      <c r="I7819" s="17"/>
      <c r="K7819" s="50"/>
      <c r="P7819" s="17"/>
    </row>
    <row r="7820" spans="6:16">
      <c r="F7820" s="13"/>
      <c r="G7820" s="50"/>
      <c r="I7820" s="17"/>
      <c r="K7820" s="50"/>
      <c r="P7820" s="17"/>
    </row>
    <row r="7821" spans="6:16">
      <c r="F7821" s="13"/>
      <c r="G7821" s="50"/>
      <c r="I7821" s="17"/>
      <c r="K7821" s="50"/>
      <c r="P7821" s="17"/>
    </row>
    <row r="7822" spans="6:16">
      <c r="F7822" s="13"/>
      <c r="G7822" s="50"/>
      <c r="I7822" s="17"/>
      <c r="K7822" s="50"/>
      <c r="P7822" s="17"/>
    </row>
    <row r="7823" spans="6:16">
      <c r="F7823" s="13"/>
      <c r="G7823" s="50"/>
      <c r="I7823" s="17"/>
      <c r="K7823" s="50"/>
      <c r="P7823" s="17"/>
    </row>
    <row r="7824" spans="6:16">
      <c r="F7824" s="13"/>
      <c r="G7824" s="50"/>
      <c r="I7824" s="17"/>
      <c r="K7824" s="50"/>
      <c r="P7824" s="17"/>
    </row>
    <row r="7825" spans="6:16">
      <c r="F7825" s="13"/>
      <c r="G7825" s="50"/>
      <c r="I7825" s="17"/>
      <c r="K7825" s="50"/>
      <c r="P7825" s="17"/>
    </row>
    <row r="7826" spans="6:16">
      <c r="F7826" s="13"/>
      <c r="G7826" s="50"/>
      <c r="I7826" s="17"/>
      <c r="K7826" s="50"/>
      <c r="P7826" s="17"/>
    </row>
    <row r="7827" spans="6:16">
      <c r="F7827" s="13"/>
      <c r="G7827" s="50"/>
      <c r="I7827" s="17"/>
      <c r="K7827" s="50"/>
      <c r="P7827" s="17"/>
    </row>
    <row r="7828" spans="6:16">
      <c r="F7828" s="13"/>
      <c r="G7828" s="50"/>
      <c r="I7828" s="17"/>
      <c r="K7828" s="50"/>
      <c r="P7828" s="17"/>
    </row>
    <row r="7829" spans="6:16">
      <c r="F7829" s="13"/>
      <c r="G7829" s="50"/>
      <c r="I7829" s="17"/>
      <c r="K7829" s="50"/>
      <c r="P7829" s="17"/>
    </row>
    <row r="7830" spans="6:16">
      <c r="F7830" s="13"/>
      <c r="G7830" s="50"/>
      <c r="I7830" s="17"/>
      <c r="K7830" s="50"/>
      <c r="P7830" s="17"/>
    </row>
    <row r="7831" spans="6:16">
      <c r="F7831" s="13"/>
      <c r="G7831" s="50"/>
      <c r="I7831" s="17"/>
      <c r="K7831" s="50"/>
      <c r="P7831" s="17"/>
    </row>
    <row r="7832" spans="6:16">
      <c r="F7832" s="13"/>
      <c r="G7832" s="50"/>
      <c r="I7832" s="17"/>
      <c r="K7832" s="50"/>
      <c r="P7832" s="17"/>
    </row>
    <row r="7833" spans="6:16">
      <c r="F7833" s="13"/>
      <c r="G7833" s="50"/>
      <c r="I7833" s="17"/>
      <c r="K7833" s="50"/>
      <c r="P7833" s="17"/>
    </row>
    <row r="7834" spans="6:16">
      <c r="F7834" s="13"/>
      <c r="G7834" s="50"/>
      <c r="I7834" s="17"/>
      <c r="K7834" s="50"/>
      <c r="P7834" s="17"/>
    </row>
    <row r="7835" spans="6:16">
      <c r="F7835" s="13"/>
      <c r="G7835" s="50"/>
      <c r="I7835" s="17"/>
      <c r="K7835" s="50"/>
      <c r="P7835" s="17"/>
    </row>
    <row r="7836" spans="6:16">
      <c r="F7836" s="13"/>
      <c r="G7836" s="50"/>
      <c r="I7836" s="17"/>
      <c r="K7836" s="50"/>
      <c r="P7836" s="17"/>
    </row>
    <row r="7837" spans="6:16">
      <c r="F7837" s="13"/>
      <c r="G7837" s="50"/>
      <c r="I7837" s="17"/>
      <c r="K7837" s="50"/>
      <c r="P7837" s="17"/>
    </row>
    <row r="7838" spans="6:16">
      <c r="F7838" s="13"/>
      <c r="G7838" s="50"/>
      <c r="I7838" s="17"/>
      <c r="K7838" s="50"/>
      <c r="P7838" s="17"/>
    </row>
    <row r="7839" spans="6:16">
      <c r="F7839" s="13"/>
      <c r="G7839" s="50"/>
      <c r="I7839" s="17"/>
      <c r="K7839" s="50"/>
      <c r="P7839" s="17"/>
    </row>
    <row r="7840" spans="6:16">
      <c r="F7840" s="13"/>
      <c r="G7840" s="50"/>
      <c r="I7840" s="17"/>
      <c r="K7840" s="50"/>
      <c r="P7840" s="17"/>
    </row>
    <row r="7841" spans="6:16">
      <c r="F7841" s="13"/>
      <c r="G7841" s="50"/>
      <c r="I7841" s="17"/>
      <c r="K7841" s="50"/>
      <c r="P7841" s="17"/>
    </row>
    <row r="7842" spans="6:16">
      <c r="F7842" s="13"/>
      <c r="G7842" s="50"/>
      <c r="I7842" s="17"/>
      <c r="K7842" s="50"/>
      <c r="P7842" s="17"/>
    </row>
    <row r="7843" spans="6:16">
      <c r="F7843" s="13"/>
      <c r="G7843" s="50"/>
      <c r="I7843" s="17"/>
      <c r="K7843" s="50"/>
      <c r="P7843" s="17"/>
    </row>
    <row r="7844" spans="6:16">
      <c r="F7844" s="13"/>
      <c r="G7844" s="50"/>
      <c r="I7844" s="17"/>
      <c r="K7844" s="50"/>
      <c r="P7844" s="17"/>
    </row>
    <row r="7845" spans="6:16">
      <c r="F7845" s="13"/>
      <c r="G7845" s="50"/>
      <c r="I7845" s="17"/>
      <c r="K7845" s="50"/>
      <c r="P7845" s="17"/>
    </row>
    <row r="7846" spans="6:16">
      <c r="F7846" s="13"/>
      <c r="G7846" s="50"/>
      <c r="I7846" s="17"/>
      <c r="K7846" s="50"/>
      <c r="P7846" s="17"/>
    </row>
    <row r="7847" spans="6:16">
      <c r="F7847" s="13"/>
      <c r="G7847" s="50"/>
      <c r="I7847" s="17"/>
      <c r="K7847" s="50"/>
      <c r="P7847" s="17"/>
    </row>
    <row r="7848" spans="6:16">
      <c r="F7848" s="13"/>
      <c r="G7848" s="50"/>
      <c r="I7848" s="17"/>
      <c r="K7848" s="50"/>
      <c r="P7848" s="17"/>
    </row>
    <row r="7849" spans="6:16">
      <c r="F7849" s="13"/>
      <c r="G7849" s="50"/>
      <c r="I7849" s="17"/>
      <c r="K7849" s="50"/>
      <c r="P7849" s="17"/>
    </row>
    <row r="7850" spans="6:16">
      <c r="F7850" s="13"/>
      <c r="G7850" s="50"/>
      <c r="I7850" s="17"/>
      <c r="K7850" s="50"/>
      <c r="P7850" s="17"/>
    </row>
    <row r="7851" spans="6:16">
      <c r="F7851" s="13"/>
      <c r="G7851" s="50"/>
      <c r="I7851" s="17"/>
      <c r="K7851" s="50"/>
      <c r="P7851" s="17"/>
    </row>
    <row r="7852" spans="6:16">
      <c r="F7852" s="13"/>
      <c r="G7852" s="50"/>
      <c r="I7852" s="17"/>
      <c r="K7852" s="50"/>
      <c r="P7852" s="17"/>
    </row>
    <row r="7853" spans="6:16">
      <c r="F7853" s="13"/>
      <c r="G7853" s="50"/>
      <c r="I7853" s="17"/>
      <c r="K7853" s="50"/>
      <c r="P7853" s="17"/>
    </row>
    <row r="7854" spans="6:16">
      <c r="F7854" s="13"/>
      <c r="G7854" s="50"/>
      <c r="I7854" s="17"/>
      <c r="K7854" s="50"/>
      <c r="P7854" s="17"/>
    </row>
    <row r="7855" spans="6:16">
      <c r="F7855" s="13"/>
      <c r="G7855" s="50"/>
      <c r="I7855" s="17"/>
      <c r="K7855" s="50"/>
      <c r="P7855" s="17"/>
    </row>
    <row r="7856" spans="6:16">
      <c r="F7856" s="13"/>
      <c r="G7856" s="50"/>
      <c r="I7856" s="17"/>
      <c r="K7856" s="50"/>
      <c r="P7856" s="17"/>
    </row>
    <row r="7857" spans="6:16">
      <c r="F7857" s="13"/>
      <c r="G7857" s="50"/>
      <c r="I7857" s="17"/>
      <c r="K7857" s="50"/>
      <c r="P7857" s="17"/>
    </row>
    <row r="7858" spans="6:16">
      <c r="F7858" s="13"/>
      <c r="G7858" s="50"/>
      <c r="I7858" s="17"/>
      <c r="K7858" s="50"/>
      <c r="P7858" s="17"/>
    </row>
    <row r="7859" spans="6:16">
      <c r="F7859" s="13"/>
      <c r="G7859" s="50"/>
      <c r="I7859" s="17"/>
      <c r="K7859" s="50"/>
      <c r="P7859" s="17"/>
    </row>
    <row r="7860" spans="6:16">
      <c r="F7860" s="13"/>
      <c r="G7860" s="50"/>
      <c r="I7860" s="17"/>
      <c r="K7860" s="50"/>
      <c r="P7860" s="17"/>
    </row>
    <row r="7861" spans="6:16">
      <c r="F7861" s="13"/>
      <c r="G7861" s="50"/>
      <c r="I7861" s="17"/>
      <c r="K7861" s="50"/>
      <c r="P7861" s="17"/>
    </row>
    <row r="7862" spans="6:16">
      <c r="F7862" s="13"/>
      <c r="G7862" s="50"/>
      <c r="I7862" s="17"/>
      <c r="K7862" s="50"/>
      <c r="P7862" s="17"/>
    </row>
    <row r="7863" spans="6:16">
      <c r="F7863" s="13"/>
      <c r="G7863" s="50"/>
      <c r="I7863" s="17"/>
      <c r="K7863" s="50"/>
      <c r="P7863" s="17"/>
    </row>
    <row r="7864" spans="6:16">
      <c r="F7864" s="13"/>
      <c r="G7864" s="50"/>
      <c r="I7864" s="17"/>
      <c r="K7864" s="50"/>
      <c r="P7864" s="17"/>
    </row>
    <row r="7865" spans="6:16">
      <c r="F7865" s="13"/>
      <c r="G7865" s="50"/>
      <c r="I7865" s="17"/>
      <c r="K7865" s="50"/>
      <c r="P7865" s="17"/>
    </row>
    <row r="7866" spans="6:16">
      <c r="F7866" s="13"/>
      <c r="G7866" s="50"/>
      <c r="I7866" s="17"/>
      <c r="K7866" s="50"/>
      <c r="P7866" s="17"/>
    </row>
    <row r="7867" spans="6:16">
      <c r="F7867" s="13"/>
      <c r="G7867" s="50"/>
      <c r="I7867" s="17"/>
      <c r="K7867" s="50"/>
      <c r="P7867" s="17"/>
    </row>
    <row r="7868" spans="6:16">
      <c r="F7868" s="13"/>
      <c r="G7868" s="50"/>
      <c r="I7868" s="17"/>
      <c r="K7868" s="50"/>
      <c r="P7868" s="17"/>
    </row>
    <row r="7869" spans="6:16">
      <c r="F7869" s="13"/>
      <c r="G7869" s="50"/>
      <c r="I7869" s="17"/>
      <c r="K7869" s="50"/>
      <c r="P7869" s="17"/>
    </row>
    <row r="7870" spans="6:16">
      <c r="F7870" s="13"/>
      <c r="G7870" s="50"/>
      <c r="I7870" s="17"/>
      <c r="K7870" s="50"/>
      <c r="P7870" s="17"/>
    </row>
    <row r="7871" spans="6:16">
      <c r="F7871" s="13"/>
      <c r="G7871" s="50"/>
      <c r="I7871" s="17"/>
      <c r="K7871" s="50"/>
      <c r="P7871" s="17"/>
    </row>
    <row r="7872" spans="6:16">
      <c r="F7872" s="13"/>
      <c r="G7872" s="50"/>
      <c r="I7872" s="17"/>
      <c r="K7872" s="50"/>
      <c r="P7872" s="17"/>
    </row>
    <row r="7873" spans="6:16">
      <c r="F7873" s="13"/>
      <c r="G7873" s="50"/>
      <c r="I7873" s="17"/>
      <c r="K7873" s="50"/>
      <c r="P7873" s="17"/>
    </row>
    <row r="7874" spans="6:16">
      <c r="F7874" s="13"/>
      <c r="G7874" s="50"/>
      <c r="I7874" s="17"/>
      <c r="K7874" s="50"/>
      <c r="P7874" s="17"/>
    </row>
    <row r="7875" spans="6:16">
      <c r="F7875" s="13"/>
      <c r="G7875" s="50"/>
      <c r="I7875" s="17"/>
      <c r="K7875" s="50"/>
      <c r="P7875" s="17"/>
    </row>
    <row r="7876" spans="6:16">
      <c r="F7876" s="13"/>
      <c r="G7876" s="50"/>
      <c r="I7876" s="17"/>
      <c r="K7876" s="50"/>
      <c r="P7876" s="17"/>
    </row>
    <row r="7877" spans="6:16">
      <c r="F7877" s="13"/>
      <c r="G7877" s="50"/>
      <c r="I7877" s="17"/>
      <c r="K7877" s="50"/>
      <c r="P7877" s="17"/>
    </row>
    <row r="7878" spans="6:16">
      <c r="F7878" s="13"/>
      <c r="G7878" s="50"/>
      <c r="I7878" s="17"/>
      <c r="K7878" s="50"/>
      <c r="P7878" s="17"/>
    </row>
    <row r="7879" spans="6:16">
      <c r="F7879" s="13"/>
      <c r="G7879" s="50"/>
      <c r="I7879" s="17"/>
      <c r="K7879" s="50"/>
      <c r="P7879" s="17"/>
    </row>
    <row r="7880" spans="6:16">
      <c r="F7880" s="13"/>
      <c r="G7880" s="50"/>
      <c r="I7880" s="17"/>
      <c r="K7880" s="50"/>
      <c r="P7880" s="17"/>
    </row>
    <row r="7881" spans="6:16">
      <c r="F7881" s="13"/>
      <c r="G7881" s="50"/>
      <c r="I7881" s="17"/>
      <c r="K7881" s="50"/>
      <c r="P7881" s="17"/>
    </row>
    <row r="7882" spans="6:16">
      <c r="F7882" s="13"/>
      <c r="G7882" s="50"/>
      <c r="I7882" s="17"/>
      <c r="K7882" s="50"/>
      <c r="P7882" s="17"/>
    </row>
    <row r="7883" spans="6:16">
      <c r="F7883" s="13"/>
      <c r="G7883" s="50"/>
      <c r="I7883" s="17"/>
      <c r="K7883" s="50"/>
      <c r="P7883" s="17"/>
    </row>
    <row r="7884" spans="6:16">
      <c r="F7884" s="13"/>
      <c r="G7884" s="50"/>
      <c r="I7884" s="17"/>
      <c r="K7884" s="50"/>
      <c r="P7884" s="17"/>
    </row>
    <row r="7885" spans="6:16">
      <c r="F7885" s="13"/>
      <c r="G7885" s="50"/>
      <c r="I7885" s="17"/>
      <c r="K7885" s="50"/>
      <c r="P7885" s="17"/>
    </row>
    <row r="7886" spans="6:16">
      <c r="F7886" s="13"/>
      <c r="G7886" s="50"/>
      <c r="I7886" s="17"/>
      <c r="K7886" s="50"/>
      <c r="P7886" s="17"/>
    </row>
    <row r="7887" spans="6:16">
      <c r="F7887" s="13"/>
      <c r="G7887" s="50"/>
      <c r="I7887" s="17"/>
      <c r="K7887" s="50"/>
      <c r="P7887" s="17"/>
    </row>
    <row r="7888" spans="6:16">
      <c r="F7888" s="13"/>
      <c r="G7888" s="50"/>
      <c r="I7888" s="17"/>
      <c r="K7888" s="50"/>
      <c r="P7888" s="17"/>
    </row>
    <row r="7889" spans="6:16">
      <c r="F7889" s="13"/>
      <c r="G7889" s="50"/>
      <c r="I7889" s="17"/>
      <c r="K7889" s="50"/>
      <c r="P7889" s="17"/>
    </row>
    <row r="7890" spans="6:16">
      <c r="F7890" s="13"/>
      <c r="G7890" s="50"/>
      <c r="I7890" s="17"/>
      <c r="K7890" s="50"/>
      <c r="P7890" s="17"/>
    </row>
    <row r="7891" spans="6:16">
      <c r="F7891" s="13"/>
      <c r="G7891" s="50"/>
      <c r="I7891" s="17"/>
      <c r="K7891" s="50"/>
      <c r="P7891" s="17"/>
    </row>
    <row r="7892" spans="6:16">
      <c r="F7892" s="13"/>
      <c r="G7892" s="50"/>
      <c r="I7892" s="17"/>
      <c r="K7892" s="50"/>
      <c r="P7892" s="17"/>
    </row>
    <row r="7893" spans="6:16">
      <c r="F7893" s="13"/>
      <c r="G7893" s="50"/>
      <c r="I7893" s="17"/>
      <c r="K7893" s="50"/>
      <c r="P7893" s="17"/>
    </row>
    <row r="7894" spans="6:16">
      <c r="F7894" s="13"/>
      <c r="G7894" s="50"/>
      <c r="I7894" s="17"/>
      <c r="K7894" s="50"/>
      <c r="P7894" s="17"/>
    </row>
    <row r="7895" spans="6:16">
      <c r="F7895" s="13"/>
      <c r="G7895" s="50"/>
      <c r="I7895" s="17"/>
      <c r="K7895" s="50"/>
      <c r="P7895" s="17"/>
    </row>
    <row r="7896" spans="6:16">
      <c r="F7896" s="13"/>
      <c r="G7896" s="50"/>
      <c r="I7896" s="17"/>
      <c r="K7896" s="50"/>
      <c r="P7896" s="17"/>
    </row>
    <row r="7897" spans="6:16">
      <c r="F7897" s="13"/>
      <c r="G7897" s="50"/>
      <c r="I7897" s="17"/>
      <c r="K7897" s="50"/>
      <c r="P7897" s="17"/>
    </row>
    <row r="7898" spans="6:16">
      <c r="F7898" s="13"/>
      <c r="G7898" s="50"/>
      <c r="I7898" s="17"/>
      <c r="K7898" s="50"/>
      <c r="P7898" s="17"/>
    </row>
    <row r="7899" spans="6:16">
      <c r="F7899" s="13"/>
      <c r="G7899" s="50"/>
      <c r="I7899" s="17"/>
      <c r="K7899" s="50"/>
      <c r="P7899" s="17"/>
    </row>
    <row r="7900" spans="6:16">
      <c r="F7900" s="13"/>
      <c r="G7900" s="50"/>
      <c r="I7900" s="17"/>
      <c r="K7900" s="50"/>
      <c r="P7900" s="17"/>
    </row>
    <row r="7901" spans="6:16">
      <c r="F7901" s="13"/>
      <c r="G7901" s="50"/>
      <c r="I7901" s="17"/>
      <c r="K7901" s="50"/>
      <c r="P7901" s="17"/>
    </row>
    <row r="7902" spans="6:16">
      <c r="F7902" s="13"/>
      <c r="G7902" s="50"/>
      <c r="I7902" s="17"/>
      <c r="K7902" s="50"/>
      <c r="P7902" s="17"/>
    </row>
    <row r="7903" spans="6:16">
      <c r="F7903" s="13"/>
      <c r="G7903" s="50"/>
      <c r="I7903" s="17"/>
      <c r="K7903" s="50"/>
      <c r="P7903" s="17"/>
    </row>
    <row r="7904" spans="6:16">
      <c r="F7904" s="13"/>
      <c r="G7904" s="50"/>
      <c r="I7904" s="17"/>
      <c r="K7904" s="50"/>
      <c r="P7904" s="17"/>
    </row>
    <row r="7905" spans="6:16">
      <c r="F7905" s="13"/>
      <c r="G7905" s="50"/>
      <c r="I7905" s="17"/>
      <c r="K7905" s="50"/>
      <c r="P7905" s="17"/>
    </row>
    <row r="7906" spans="6:16">
      <c r="F7906" s="13"/>
      <c r="G7906" s="50"/>
      <c r="I7906" s="17"/>
      <c r="K7906" s="50"/>
      <c r="P7906" s="17"/>
    </row>
    <row r="7907" spans="6:16">
      <c r="F7907" s="13"/>
      <c r="G7907" s="50"/>
      <c r="I7907" s="17"/>
      <c r="K7907" s="50"/>
      <c r="P7907" s="17"/>
    </row>
    <row r="7908" spans="6:16">
      <c r="F7908" s="13"/>
      <c r="G7908" s="50"/>
      <c r="I7908" s="17"/>
      <c r="K7908" s="50"/>
      <c r="P7908" s="17"/>
    </row>
    <row r="7909" spans="6:16">
      <c r="F7909" s="13"/>
      <c r="G7909" s="50"/>
      <c r="I7909" s="17"/>
      <c r="K7909" s="50"/>
      <c r="P7909" s="17"/>
    </row>
    <row r="7910" spans="6:16">
      <c r="F7910" s="13"/>
      <c r="G7910" s="50"/>
      <c r="I7910" s="17"/>
      <c r="K7910" s="50"/>
      <c r="P7910" s="17"/>
    </row>
    <row r="7911" spans="6:16">
      <c r="F7911" s="13"/>
      <c r="G7911" s="50"/>
      <c r="I7911" s="17"/>
      <c r="K7911" s="50"/>
      <c r="P7911" s="17"/>
    </row>
    <row r="7912" spans="6:16">
      <c r="F7912" s="13"/>
      <c r="G7912" s="50"/>
      <c r="I7912" s="17"/>
      <c r="K7912" s="50"/>
      <c r="P7912" s="17"/>
    </row>
    <row r="7913" spans="6:16">
      <c r="F7913" s="13"/>
      <c r="G7913" s="50"/>
      <c r="I7913" s="17"/>
      <c r="K7913" s="50"/>
      <c r="P7913" s="17"/>
    </row>
    <row r="7914" spans="6:16">
      <c r="F7914" s="13"/>
      <c r="G7914" s="50"/>
      <c r="I7914" s="17"/>
      <c r="K7914" s="50"/>
      <c r="P7914" s="17"/>
    </row>
    <row r="7915" spans="6:16">
      <c r="F7915" s="13"/>
      <c r="G7915" s="50"/>
      <c r="I7915" s="17"/>
      <c r="K7915" s="50"/>
      <c r="P7915" s="17"/>
    </row>
    <row r="7916" spans="6:16">
      <c r="F7916" s="13"/>
      <c r="G7916" s="50"/>
      <c r="I7916" s="17"/>
      <c r="K7916" s="50"/>
      <c r="P7916" s="17"/>
    </row>
    <row r="7917" spans="6:16">
      <c r="F7917" s="13"/>
      <c r="G7917" s="50"/>
      <c r="I7917" s="17"/>
      <c r="K7917" s="50"/>
      <c r="P7917" s="17"/>
    </row>
    <row r="7918" spans="6:16">
      <c r="F7918" s="13"/>
      <c r="G7918" s="50"/>
      <c r="I7918" s="17"/>
      <c r="K7918" s="50"/>
      <c r="P7918" s="17"/>
    </row>
    <row r="7919" spans="6:16">
      <c r="F7919" s="13"/>
      <c r="G7919" s="50"/>
      <c r="I7919" s="17"/>
      <c r="K7919" s="50"/>
      <c r="P7919" s="17"/>
    </row>
    <row r="7920" spans="6:16">
      <c r="F7920" s="13"/>
      <c r="G7920" s="50"/>
      <c r="I7920" s="17"/>
      <c r="K7920" s="50"/>
      <c r="P7920" s="17"/>
    </row>
    <row r="7921" spans="6:16">
      <c r="F7921" s="13"/>
      <c r="G7921" s="50"/>
      <c r="I7921" s="17"/>
      <c r="K7921" s="50"/>
      <c r="P7921" s="17"/>
    </row>
    <row r="7922" spans="6:16">
      <c r="F7922" s="13"/>
      <c r="G7922" s="50"/>
      <c r="I7922" s="17"/>
      <c r="K7922" s="50"/>
      <c r="P7922" s="17"/>
    </row>
    <row r="7923" spans="6:16">
      <c r="F7923" s="13"/>
      <c r="G7923" s="50"/>
      <c r="I7923" s="17"/>
      <c r="K7923" s="50"/>
      <c r="P7923" s="17"/>
    </row>
    <row r="7924" spans="6:16">
      <c r="F7924" s="13"/>
      <c r="G7924" s="50"/>
      <c r="I7924" s="17"/>
      <c r="K7924" s="50"/>
      <c r="P7924" s="17"/>
    </row>
    <row r="7925" spans="6:16">
      <c r="F7925" s="13"/>
      <c r="G7925" s="50"/>
      <c r="I7925" s="17"/>
      <c r="K7925" s="50"/>
      <c r="P7925" s="17"/>
    </row>
    <row r="7926" spans="6:16">
      <c r="F7926" s="13"/>
      <c r="G7926" s="50"/>
      <c r="I7926" s="17"/>
      <c r="K7926" s="50"/>
      <c r="P7926" s="17"/>
    </row>
    <row r="7927" spans="6:16">
      <c r="F7927" s="13"/>
      <c r="G7927" s="50"/>
      <c r="I7927" s="17"/>
      <c r="K7927" s="50"/>
      <c r="P7927" s="17"/>
    </row>
    <row r="7928" spans="6:16">
      <c r="F7928" s="13"/>
      <c r="G7928" s="50"/>
      <c r="I7928" s="17"/>
      <c r="K7928" s="50"/>
      <c r="P7928" s="17"/>
    </row>
    <row r="7929" spans="6:16">
      <c r="F7929" s="13"/>
      <c r="G7929" s="50"/>
      <c r="I7929" s="17"/>
      <c r="K7929" s="50"/>
      <c r="P7929" s="17"/>
    </row>
    <row r="7930" spans="6:16">
      <c r="F7930" s="13"/>
      <c r="G7930" s="50"/>
      <c r="I7930" s="17"/>
      <c r="K7930" s="50"/>
      <c r="P7930" s="17"/>
    </row>
    <row r="7931" spans="6:16">
      <c r="F7931" s="13"/>
      <c r="G7931" s="50"/>
      <c r="I7931" s="17"/>
      <c r="K7931" s="50"/>
      <c r="P7931" s="17"/>
    </row>
    <row r="7932" spans="6:16">
      <c r="F7932" s="13"/>
      <c r="G7932" s="50"/>
      <c r="I7932" s="17"/>
      <c r="K7932" s="50"/>
      <c r="P7932" s="17"/>
    </row>
    <row r="7933" spans="6:16">
      <c r="F7933" s="13"/>
      <c r="G7933" s="50"/>
      <c r="I7933" s="17"/>
      <c r="K7933" s="50"/>
      <c r="P7933" s="17"/>
    </row>
    <row r="7934" spans="6:16">
      <c r="F7934" s="13"/>
      <c r="G7934" s="50"/>
      <c r="I7934" s="17"/>
      <c r="K7934" s="50"/>
      <c r="P7934" s="17"/>
    </row>
    <row r="7935" spans="6:16">
      <c r="F7935" s="13"/>
      <c r="G7935" s="50"/>
      <c r="I7935" s="17"/>
      <c r="K7935" s="50"/>
      <c r="P7935" s="17"/>
    </row>
    <row r="7936" spans="6:16">
      <c r="F7936" s="13"/>
      <c r="G7936" s="50"/>
      <c r="I7936" s="17"/>
      <c r="K7936" s="50"/>
      <c r="P7936" s="17"/>
    </row>
    <row r="7937" spans="6:16">
      <c r="F7937" s="13"/>
      <c r="G7937" s="50"/>
      <c r="I7937" s="17"/>
      <c r="K7937" s="50"/>
      <c r="P7937" s="17"/>
    </row>
    <row r="7938" spans="6:16">
      <c r="F7938" s="13"/>
      <c r="G7938" s="50"/>
      <c r="I7938" s="17"/>
      <c r="K7938" s="50"/>
      <c r="P7938" s="17"/>
    </row>
    <row r="7939" spans="6:16">
      <c r="F7939" s="13"/>
      <c r="G7939" s="50"/>
      <c r="I7939" s="17"/>
      <c r="K7939" s="50"/>
      <c r="P7939" s="17"/>
    </row>
    <row r="7940" spans="6:16">
      <c r="F7940" s="13"/>
      <c r="G7940" s="50"/>
      <c r="I7940" s="17"/>
      <c r="K7940" s="50"/>
      <c r="P7940" s="17"/>
    </row>
    <row r="7941" spans="6:16">
      <c r="F7941" s="13"/>
      <c r="G7941" s="50"/>
      <c r="I7941" s="17"/>
      <c r="K7941" s="50"/>
      <c r="P7941" s="17"/>
    </row>
    <row r="7942" spans="6:16">
      <c r="F7942" s="13"/>
      <c r="G7942" s="50"/>
      <c r="I7942" s="17"/>
      <c r="K7942" s="50"/>
      <c r="P7942" s="17"/>
    </row>
    <row r="7943" spans="6:16">
      <c r="F7943" s="13"/>
      <c r="G7943" s="50"/>
      <c r="I7943" s="17"/>
      <c r="K7943" s="50"/>
      <c r="P7943" s="17"/>
    </row>
    <row r="7944" spans="6:16">
      <c r="F7944" s="13"/>
      <c r="G7944" s="50"/>
      <c r="I7944" s="17"/>
      <c r="K7944" s="50"/>
      <c r="P7944" s="17"/>
    </row>
    <row r="7945" spans="6:16">
      <c r="F7945" s="13"/>
      <c r="G7945" s="50"/>
      <c r="I7945" s="17"/>
      <c r="K7945" s="50"/>
      <c r="P7945" s="17"/>
    </row>
    <row r="7946" spans="6:16">
      <c r="F7946" s="13"/>
      <c r="G7946" s="50"/>
      <c r="I7946" s="17"/>
      <c r="K7946" s="50"/>
      <c r="P7946" s="17"/>
    </row>
    <row r="7947" spans="6:16">
      <c r="F7947" s="13"/>
      <c r="G7947" s="50"/>
      <c r="I7947" s="17"/>
      <c r="K7947" s="50"/>
      <c r="P7947" s="17"/>
    </row>
    <row r="7948" spans="6:16">
      <c r="F7948" s="13"/>
      <c r="G7948" s="50"/>
      <c r="I7948" s="17"/>
      <c r="K7948" s="50"/>
      <c r="P7948" s="17"/>
    </row>
    <row r="7949" spans="6:16">
      <c r="F7949" s="13"/>
      <c r="G7949" s="50"/>
      <c r="I7949" s="17"/>
      <c r="K7949" s="50"/>
      <c r="P7949" s="17"/>
    </row>
    <row r="7950" spans="6:16">
      <c r="F7950" s="13"/>
      <c r="G7950" s="50"/>
      <c r="I7950" s="17"/>
      <c r="K7950" s="50"/>
      <c r="P7950" s="17"/>
    </row>
    <row r="7951" spans="6:16">
      <c r="F7951" s="13"/>
      <c r="G7951" s="50"/>
      <c r="I7951" s="17"/>
      <c r="K7951" s="50"/>
      <c r="P7951" s="17"/>
    </row>
    <row r="7952" spans="6:16">
      <c r="F7952" s="13"/>
      <c r="G7952" s="50"/>
      <c r="I7952" s="17"/>
      <c r="K7952" s="50"/>
      <c r="P7952" s="17"/>
    </row>
    <row r="7953" spans="6:16">
      <c r="F7953" s="13"/>
      <c r="G7953" s="50"/>
      <c r="I7953" s="17"/>
      <c r="K7953" s="50"/>
      <c r="P7953" s="17"/>
    </row>
    <row r="7954" spans="6:16">
      <c r="F7954" s="13"/>
      <c r="G7954" s="50"/>
      <c r="I7954" s="17"/>
      <c r="K7954" s="50"/>
      <c r="P7954" s="17"/>
    </row>
    <row r="7955" spans="6:16">
      <c r="F7955" s="13"/>
      <c r="G7955" s="50"/>
      <c r="I7955" s="17"/>
      <c r="K7955" s="50"/>
      <c r="P7955" s="17"/>
    </row>
    <row r="7956" spans="6:16">
      <c r="F7956" s="13"/>
      <c r="G7956" s="50"/>
      <c r="I7956" s="17"/>
      <c r="K7956" s="50"/>
      <c r="P7956" s="17"/>
    </row>
    <row r="7957" spans="6:16">
      <c r="F7957" s="13"/>
      <c r="G7957" s="50"/>
      <c r="I7957" s="17"/>
      <c r="K7957" s="50"/>
      <c r="P7957" s="17"/>
    </row>
    <row r="7958" spans="6:16">
      <c r="F7958" s="13"/>
      <c r="G7958" s="50"/>
      <c r="I7958" s="17"/>
      <c r="K7958" s="50"/>
      <c r="P7958" s="17"/>
    </row>
    <row r="7959" spans="6:16">
      <c r="F7959" s="13"/>
      <c r="G7959" s="50"/>
      <c r="I7959" s="17"/>
      <c r="K7959" s="50"/>
      <c r="P7959" s="17"/>
    </row>
    <row r="7960" spans="6:16">
      <c r="F7960" s="13"/>
      <c r="G7960" s="50"/>
      <c r="I7960" s="17"/>
      <c r="K7960" s="50"/>
      <c r="P7960" s="17"/>
    </row>
    <row r="7961" spans="6:16">
      <c r="F7961" s="13"/>
      <c r="G7961" s="50"/>
      <c r="I7961" s="17"/>
      <c r="K7961" s="50"/>
      <c r="P7961" s="17"/>
    </row>
    <row r="7962" spans="6:16">
      <c r="F7962" s="13"/>
      <c r="G7962" s="50"/>
      <c r="I7962" s="17"/>
      <c r="K7962" s="50"/>
      <c r="P7962" s="17"/>
    </row>
    <row r="7963" spans="6:16">
      <c r="F7963" s="13"/>
      <c r="G7963" s="50"/>
      <c r="I7963" s="17"/>
      <c r="K7963" s="50"/>
      <c r="P7963" s="17"/>
    </row>
    <row r="7964" spans="6:16">
      <c r="F7964" s="13"/>
      <c r="G7964" s="50"/>
      <c r="I7964" s="17"/>
      <c r="K7964" s="50"/>
      <c r="P7964" s="17"/>
    </row>
    <row r="7965" spans="6:16">
      <c r="F7965" s="13"/>
      <c r="G7965" s="50"/>
      <c r="I7965" s="17"/>
      <c r="K7965" s="50"/>
      <c r="P7965" s="17"/>
    </row>
    <row r="7966" spans="6:16">
      <c r="F7966" s="13"/>
      <c r="G7966" s="50"/>
      <c r="I7966" s="17"/>
      <c r="K7966" s="50"/>
      <c r="P7966" s="17"/>
    </row>
    <row r="7967" spans="6:16">
      <c r="F7967" s="13"/>
      <c r="G7967" s="50"/>
      <c r="I7967" s="17"/>
      <c r="K7967" s="50"/>
      <c r="P7967" s="17"/>
    </row>
    <row r="7968" spans="6:16">
      <c r="F7968" s="13"/>
      <c r="G7968" s="50"/>
      <c r="I7968" s="17"/>
      <c r="K7968" s="50"/>
      <c r="P7968" s="17"/>
    </row>
    <row r="7969" spans="6:16">
      <c r="F7969" s="13"/>
      <c r="G7969" s="50"/>
      <c r="I7969" s="17"/>
      <c r="K7969" s="50"/>
      <c r="P7969" s="17"/>
    </row>
    <row r="7970" spans="6:16">
      <c r="F7970" s="13"/>
      <c r="G7970" s="50"/>
      <c r="I7970" s="17"/>
      <c r="K7970" s="50"/>
      <c r="P7970" s="17"/>
    </row>
    <row r="7971" spans="6:16">
      <c r="F7971" s="13"/>
      <c r="G7971" s="50"/>
      <c r="I7971" s="17"/>
      <c r="K7971" s="50"/>
      <c r="P7971" s="17"/>
    </row>
    <row r="7972" spans="6:16">
      <c r="F7972" s="13"/>
      <c r="G7972" s="50"/>
      <c r="I7972" s="17"/>
      <c r="K7972" s="50"/>
      <c r="P7972" s="17"/>
    </row>
    <row r="7973" spans="6:16">
      <c r="F7973" s="13"/>
      <c r="G7973" s="50"/>
      <c r="I7973" s="17"/>
      <c r="K7973" s="50"/>
      <c r="P7973" s="17"/>
    </row>
    <row r="7974" spans="6:16">
      <c r="F7974" s="13"/>
      <c r="G7974" s="50"/>
      <c r="I7974" s="17"/>
      <c r="K7974" s="50"/>
      <c r="P7974" s="17"/>
    </row>
    <row r="7975" spans="6:16">
      <c r="F7975" s="13"/>
      <c r="G7975" s="50"/>
      <c r="I7975" s="17"/>
      <c r="K7975" s="50"/>
      <c r="P7975" s="17"/>
    </row>
    <row r="7976" spans="6:16">
      <c r="F7976" s="13"/>
      <c r="G7976" s="50"/>
      <c r="I7976" s="17"/>
      <c r="K7976" s="50"/>
      <c r="P7976" s="17"/>
    </row>
    <row r="7977" spans="6:16">
      <c r="F7977" s="13"/>
      <c r="G7977" s="50"/>
      <c r="I7977" s="17"/>
      <c r="K7977" s="50"/>
      <c r="P7977" s="17"/>
    </row>
    <row r="7978" spans="6:16">
      <c r="F7978" s="13"/>
      <c r="G7978" s="50"/>
      <c r="I7978" s="17"/>
      <c r="K7978" s="50"/>
      <c r="P7978" s="17"/>
    </row>
    <row r="7979" spans="6:16">
      <c r="F7979" s="13"/>
      <c r="G7979" s="50"/>
      <c r="I7979" s="17"/>
      <c r="K7979" s="50"/>
      <c r="P7979" s="17"/>
    </row>
    <row r="7980" spans="6:16">
      <c r="F7980" s="13"/>
      <c r="G7980" s="50"/>
      <c r="I7980" s="17"/>
      <c r="K7980" s="50"/>
      <c r="P7980" s="17"/>
    </row>
    <row r="7981" spans="6:16">
      <c r="F7981" s="13"/>
      <c r="G7981" s="50"/>
      <c r="I7981" s="17"/>
      <c r="K7981" s="50"/>
      <c r="P7981" s="17"/>
    </row>
    <row r="7982" spans="6:16">
      <c r="F7982" s="13"/>
      <c r="G7982" s="50"/>
      <c r="I7982" s="17"/>
      <c r="K7982" s="50"/>
      <c r="P7982" s="17"/>
    </row>
    <row r="7983" spans="6:16">
      <c r="F7983" s="13"/>
      <c r="G7983" s="50"/>
      <c r="I7983" s="17"/>
      <c r="K7983" s="50"/>
      <c r="P7983" s="17"/>
    </row>
    <row r="7984" spans="6:16">
      <c r="F7984" s="13"/>
      <c r="G7984" s="50"/>
      <c r="I7984" s="17"/>
      <c r="K7984" s="50"/>
      <c r="P7984" s="17"/>
    </row>
    <row r="7985" spans="6:16">
      <c r="F7985" s="13"/>
      <c r="G7985" s="50"/>
      <c r="I7985" s="17"/>
      <c r="K7985" s="50"/>
      <c r="P7985" s="17"/>
    </row>
    <row r="7986" spans="6:16">
      <c r="F7986" s="13"/>
      <c r="G7986" s="50"/>
      <c r="I7986" s="17"/>
      <c r="K7986" s="50"/>
      <c r="P7986" s="17"/>
    </row>
    <row r="7987" spans="6:16">
      <c r="F7987" s="13"/>
      <c r="G7987" s="50"/>
      <c r="I7987" s="17"/>
      <c r="K7987" s="50"/>
      <c r="P7987" s="17"/>
    </row>
    <row r="7988" spans="6:16">
      <c r="F7988" s="13"/>
      <c r="G7988" s="50"/>
      <c r="I7988" s="17"/>
      <c r="K7988" s="50"/>
      <c r="P7988" s="17"/>
    </row>
    <row r="7989" spans="6:16">
      <c r="F7989" s="13"/>
      <c r="G7989" s="50"/>
      <c r="I7989" s="17"/>
      <c r="K7989" s="50"/>
      <c r="P7989" s="17"/>
    </row>
    <row r="7990" spans="6:16">
      <c r="F7990" s="13"/>
      <c r="G7990" s="50"/>
      <c r="I7990" s="17"/>
      <c r="K7990" s="50"/>
      <c r="P7990" s="17"/>
    </row>
    <row r="7991" spans="6:16">
      <c r="F7991" s="13"/>
      <c r="G7991" s="50"/>
      <c r="I7991" s="17"/>
      <c r="K7991" s="50"/>
      <c r="P7991" s="17"/>
    </row>
    <row r="7992" spans="6:16">
      <c r="F7992" s="13"/>
      <c r="G7992" s="50"/>
      <c r="I7992" s="17"/>
      <c r="K7992" s="50"/>
      <c r="P7992" s="17"/>
    </row>
    <row r="7993" spans="6:16">
      <c r="F7993" s="13"/>
      <c r="G7993" s="50"/>
      <c r="I7993" s="17"/>
      <c r="K7993" s="50"/>
      <c r="P7993" s="17"/>
    </row>
    <row r="7994" spans="6:16">
      <c r="F7994" s="13"/>
      <c r="G7994" s="50"/>
      <c r="I7994" s="17"/>
      <c r="K7994" s="50"/>
      <c r="P7994" s="17"/>
    </row>
    <row r="7995" spans="6:16">
      <c r="F7995" s="13"/>
      <c r="G7995" s="50"/>
      <c r="I7995" s="17"/>
      <c r="K7995" s="50"/>
      <c r="P7995" s="17"/>
    </row>
    <row r="7996" spans="6:16">
      <c r="F7996" s="13"/>
      <c r="G7996" s="50"/>
      <c r="I7996" s="17"/>
      <c r="K7996" s="50"/>
      <c r="P7996" s="17"/>
    </row>
    <row r="7997" spans="6:16">
      <c r="F7997" s="13"/>
      <c r="G7997" s="50"/>
      <c r="I7997" s="17"/>
      <c r="K7997" s="50"/>
      <c r="P7997" s="17"/>
    </row>
    <row r="7998" spans="6:16">
      <c r="F7998" s="13"/>
      <c r="G7998" s="50"/>
      <c r="I7998" s="17"/>
      <c r="K7998" s="50"/>
      <c r="P7998" s="17"/>
    </row>
    <row r="7999" spans="6:16">
      <c r="F7999" s="13"/>
      <c r="G7999" s="50"/>
      <c r="I7999" s="17"/>
      <c r="K7999" s="50"/>
      <c r="P7999" s="17"/>
    </row>
    <row r="8000" spans="6:16">
      <c r="F8000" s="13"/>
      <c r="G8000" s="50"/>
      <c r="I8000" s="17"/>
      <c r="K8000" s="50"/>
      <c r="P8000" s="17"/>
    </row>
    <row r="8001" spans="6:16">
      <c r="F8001" s="13"/>
      <c r="G8001" s="50"/>
      <c r="I8001" s="17"/>
      <c r="K8001" s="50"/>
      <c r="P8001" s="17"/>
    </row>
    <row r="8002" spans="6:16">
      <c r="F8002" s="13"/>
      <c r="G8002" s="50"/>
      <c r="I8002" s="17"/>
      <c r="K8002" s="50"/>
      <c r="P8002" s="17"/>
    </row>
    <row r="8003" spans="6:16">
      <c r="F8003" s="13"/>
      <c r="G8003" s="50"/>
      <c r="I8003" s="17"/>
      <c r="K8003" s="50"/>
      <c r="P8003" s="17"/>
    </row>
    <row r="8004" spans="6:16">
      <c r="F8004" s="13"/>
      <c r="G8004" s="50"/>
      <c r="I8004" s="17"/>
      <c r="K8004" s="50"/>
      <c r="P8004" s="17"/>
    </row>
    <row r="8005" spans="6:16">
      <c r="F8005" s="13"/>
      <c r="G8005" s="50"/>
      <c r="I8005" s="17"/>
      <c r="K8005" s="50"/>
      <c r="P8005" s="17"/>
    </row>
    <row r="8006" spans="6:16">
      <c r="F8006" s="13"/>
      <c r="G8006" s="50"/>
      <c r="I8006" s="17"/>
      <c r="K8006" s="50"/>
      <c r="P8006" s="17"/>
    </row>
    <row r="8007" spans="6:16">
      <c r="F8007" s="13"/>
      <c r="G8007" s="50"/>
      <c r="I8007" s="17"/>
      <c r="K8007" s="50"/>
      <c r="P8007" s="17"/>
    </row>
    <row r="8008" spans="6:16">
      <c r="F8008" s="13"/>
      <c r="G8008" s="50"/>
      <c r="I8008" s="17"/>
      <c r="K8008" s="50"/>
      <c r="P8008" s="17"/>
    </row>
    <row r="8009" spans="6:16">
      <c r="F8009" s="13"/>
      <c r="G8009" s="50"/>
      <c r="I8009" s="17"/>
      <c r="K8009" s="50"/>
      <c r="P8009" s="17"/>
    </row>
    <row r="8010" spans="6:16">
      <c r="F8010" s="13"/>
      <c r="G8010" s="50"/>
      <c r="I8010" s="17"/>
      <c r="K8010" s="50"/>
      <c r="P8010" s="17"/>
    </row>
    <row r="8011" spans="6:16">
      <c r="F8011" s="13"/>
      <c r="G8011" s="50"/>
      <c r="I8011" s="17"/>
      <c r="K8011" s="50"/>
      <c r="P8011" s="17"/>
    </row>
    <row r="8012" spans="6:16">
      <c r="F8012" s="13"/>
      <c r="G8012" s="50"/>
      <c r="I8012" s="17"/>
      <c r="K8012" s="50"/>
      <c r="P8012" s="17"/>
    </row>
    <row r="8013" spans="6:16">
      <c r="F8013" s="13"/>
      <c r="G8013" s="50"/>
      <c r="I8013" s="17"/>
      <c r="K8013" s="50"/>
      <c r="P8013" s="17"/>
    </row>
    <row r="8014" spans="6:16">
      <c r="F8014" s="13"/>
      <c r="G8014" s="50"/>
      <c r="I8014" s="17"/>
      <c r="K8014" s="50"/>
      <c r="P8014" s="17"/>
    </row>
    <row r="8015" spans="6:16">
      <c r="F8015" s="13"/>
      <c r="G8015" s="50"/>
      <c r="I8015" s="17"/>
      <c r="K8015" s="50"/>
      <c r="P8015" s="17"/>
    </row>
    <row r="8016" spans="6:16">
      <c r="F8016" s="13"/>
      <c r="G8016" s="50"/>
      <c r="I8016" s="17"/>
      <c r="K8016" s="50"/>
      <c r="P8016" s="17"/>
    </row>
    <row r="8017" spans="6:16">
      <c r="F8017" s="13"/>
      <c r="G8017" s="50"/>
      <c r="I8017" s="17"/>
      <c r="K8017" s="50"/>
      <c r="P8017" s="17"/>
    </row>
    <row r="8018" spans="6:16">
      <c r="F8018" s="13"/>
      <c r="G8018" s="50"/>
      <c r="I8018" s="17"/>
      <c r="K8018" s="50"/>
      <c r="P8018" s="17"/>
    </row>
    <row r="8019" spans="6:16">
      <c r="F8019" s="13"/>
      <c r="G8019" s="50"/>
      <c r="I8019" s="17"/>
      <c r="K8019" s="50"/>
      <c r="P8019" s="17"/>
    </row>
    <row r="8020" spans="6:16">
      <c r="F8020" s="13"/>
      <c r="G8020" s="50"/>
      <c r="I8020" s="17"/>
      <c r="K8020" s="50"/>
      <c r="P8020" s="17"/>
    </row>
    <row r="8021" spans="6:16">
      <c r="F8021" s="13"/>
      <c r="G8021" s="50"/>
      <c r="I8021" s="17"/>
      <c r="K8021" s="50"/>
      <c r="P8021" s="17"/>
    </row>
    <row r="8022" spans="6:16">
      <c r="F8022" s="13"/>
      <c r="G8022" s="50"/>
      <c r="I8022" s="17"/>
      <c r="K8022" s="50"/>
      <c r="P8022" s="17"/>
    </row>
    <row r="8023" spans="6:16">
      <c r="F8023" s="13"/>
      <c r="G8023" s="50"/>
      <c r="I8023" s="17"/>
      <c r="K8023" s="50"/>
      <c r="P8023" s="17"/>
    </row>
    <row r="8024" spans="6:16">
      <c r="F8024" s="13"/>
      <c r="G8024" s="50"/>
      <c r="I8024" s="17"/>
      <c r="K8024" s="50"/>
      <c r="P8024" s="17"/>
    </row>
    <row r="8025" spans="6:16">
      <c r="F8025" s="13"/>
      <c r="G8025" s="50"/>
      <c r="I8025" s="17"/>
      <c r="K8025" s="50"/>
      <c r="P8025" s="17"/>
    </row>
    <row r="8026" spans="6:16">
      <c r="F8026" s="13"/>
      <c r="G8026" s="50"/>
      <c r="I8026" s="17"/>
      <c r="K8026" s="50"/>
      <c r="P8026" s="17"/>
    </row>
    <row r="8027" spans="6:16">
      <c r="F8027" s="13"/>
      <c r="G8027" s="50"/>
      <c r="I8027" s="17"/>
      <c r="K8027" s="50"/>
      <c r="P8027" s="17"/>
    </row>
    <row r="8028" spans="6:16">
      <c r="F8028" s="13"/>
      <c r="G8028" s="50"/>
      <c r="I8028" s="17"/>
      <c r="K8028" s="50"/>
      <c r="P8028" s="17"/>
    </row>
    <row r="8029" spans="6:16">
      <c r="F8029" s="13"/>
      <c r="G8029" s="50"/>
      <c r="I8029" s="17"/>
      <c r="K8029" s="50"/>
      <c r="P8029" s="17"/>
    </row>
    <row r="8030" spans="6:16">
      <c r="F8030" s="13"/>
      <c r="G8030" s="50"/>
      <c r="I8030" s="17"/>
      <c r="K8030" s="50"/>
      <c r="P8030" s="17"/>
    </row>
    <row r="8031" spans="6:16">
      <c r="F8031" s="13"/>
      <c r="G8031" s="50"/>
      <c r="I8031" s="17"/>
      <c r="K8031" s="50"/>
      <c r="P8031" s="17"/>
    </row>
    <row r="8032" spans="6:16">
      <c r="F8032" s="13"/>
      <c r="G8032" s="50"/>
      <c r="I8032" s="17"/>
      <c r="K8032" s="50"/>
      <c r="P8032" s="17"/>
    </row>
    <row r="8033" spans="6:16">
      <c r="F8033" s="13"/>
      <c r="G8033" s="50"/>
      <c r="I8033" s="17"/>
      <c r="K8033" s="50"/>
      <c r="P8033" s="17"/>
    </row>
    <row r="8034" spans="6:16">
      <c r="F8034" s="13"/>
      <c r="G8034" s="50"/>
      <c r="I8034" s="17"/>
      <c r="K8034" s="50"/>
      <c r="P8034" s="17"/>
    </row>
    <row r="8035" spans="6:16">
      <c r="F8035" s="13"/>
      <c r="G8035" s="50"/>
      <c r="I8035" s="17"/>
      <c r="K8035" s="50"/>
      <c r="P8035" s="17"/>
    </row>
    <row r="8036" spans="6:16">
      <c r="F8036" s="13"/>
      <c r="G8036" s="50"/>
      <c r="I8036" s="17"/>
      <c r="K8036" s="50"/>
      <c r="P8036" s="17"/>
    </row>
    <row r="8037" spans="6:16">
      <c r="F8037" s="13"/>
      <c r="G8037" s="50"/>
      <c r="I8037" s="17"/>
      <c r="K8037" s="50"/>
      <c r="P8037" s="17"/>
    </row>
    <row r="8038" spans="6:16">
      <c r="F8038" s="13"/>
      <c r="G8038" s="50"/>
      <c r="I8038" s="17"/>
      <c r="K8038" s="50"/>
      <c r="P8038" s="17"/>
    </row>
    <row r="8039" spans="6:16">
      <c r="F8039" s="13"/>
      <c r="G8039" s="50"/>
      <c r="I8039" s="17"/>
      <c r="K8039" s="50"/>
      <c r="P8039" s="17"/>
    </row>
    <row r="8040" spans="6:16">
      <c r="F8040" s="13"/>
      <c r="G8040" s="50"/>
      <c r="I8040" s="17"/>
      <c r="K8040" s="50"/>
      <c r="P8040" s="17"/>
    </row>
    <row r="8041" spans="6:16">
      <c r="F8041" s="13"/>
      <c r="G8041" s="50"/>
      <c r="I8041" s="17"/>
      <c r="K8041" s="50"/>
      <c r="P8041" s="17"/>
    </row>
    <row r="8042" spans="6:16">
      <c r="F8042" s="13"/>
      <c r="G8042" s="50"/>
      <c r="I8042" s="17"/>
      <c r="K8042" s="50"/>
      <c r="P8042" s="17"/>
    </row>
    <row r="8043" spans="6:16">
      <c r="F8043" s="13"/>
      <c r="G8043" s="50"/>
      <c r="I8043" s="17"/>
      <c r="K8043" s="50"/>
      <c r="P8043" s="17"/>
    </row>
    <row r="8044" spans="6:16">
      <c r="F8044" s="13"/>
      <c r="G8044" s="50"/>
      <c r="I8044" s="17"/>
      <c r="K8044" s="50"/>
      <c r="P8044" s="17"/>
    </row>
    <row r="8045" spans="6:16">
      <c r="F8045" s="13"/>
      <c r="G8045" s="50"/>
      <c r="I8045" s="17"/>
      <c r="K8045" s="50"/>
      <c r="P8045" s="17"/>
    </row>
    <row r="8046" spans="6:16">
      <c r="F8046" s="13"/>
      <c r="G8046" s="50"/>
      <c r="I8046" s="17"/>
      <c r="K8046" s="50"/>
      <c r="P8046" s="17"/>
    </row>
    <row r="8047" spans="6:16">
      <c r="F8047" s="13"/>
      <c r="G8047" s="50"/>
      <c r="I8047" s="17"/>
      <c r="K8047" s="50"/>
      <c r="P8047" s="17"/>
    </row>
    <row r="8048" spans="6:16">
      <c r="F8048" s="13"/>
      <c r="G8048" s="50"/>
      <c r="I8048" s="17"/>
      <c r="K8048" s="50"/>
      <c r="P8048" s="17"/>
    </row>
    <row r="8049" spans="6:16">
      <c r="F8049" s="13"/>
      <c r="G8049" s="50"/>
      <c r="I8049" s="17"/>
      <c r="K8049" s="50"/>
      <c r="P8049" s="17"/>
    </row>
    <row r="8050" spans="6:16">
      <c r="F8050" s="13"/>
      <c r="G8050" s="50"/>
      <c r="I8050" s="17"/>
      <c r="K8050" s="50"/>
      <c r="P8050" s="17"/>
    </row>
    <row r="8051" spans="6:16">
      <c r="F8051" s="13"/>
      <c r="G8051" s="50"/>
      <c r="I8051" s="17"/>
      <c r="K8051" s="50"/>
      <c r="P8051" s="17"/>
    </row>
    <row r="8052" spans="6:16">
      <c r="F8052" s="13"/>
      <c r="G8052" s="50"/>
      <c r="I8052" s="17"/>
      <c r="K8052" s="50"/>
      <c r="P8052" s="17"/>
    </row>
    <row r="8053" spans="6:16">
      <c r="F8053" s="13"/>
      <c r="G8053" s="50"/>
      <c r="I8053" s="17"/>
      <c r="K8053" s="50"/>
      <c r="P8053" s="17"/>
    </row>
    <row r="8054" spans="6:16">
      <c r="F8054" s="13"/>
      <c r="G8054" s="50"/>
      <c r="I8054" s="17"/>
      <c r="K8054" s="50"/>
      <c r="P8054" s="17"/>
    </row>
    <row r="8055" spans="6:16">
      <c r="F8055" s="13"/>
      <c r="G8055" s="50"/>
      <c r="I8055" s="17"/>
      <c r="K8055" s="50"/>
      <c r="P8055" s="17"/>
    </row>
    <row r="8056" spans="6:16">
      <c r="F8056" s="13"/>
      <c r="G8056" s="50"/>
      <c r="I8056" s="17"/>
      <c r="K8056" s="50"/>
      <c r="P8056" s="17"/>
    </row>
    <row r="8057" spans="6:16">
      <c r="F8057" s="13"/>
      <c r="G8057" s="50"/>
      <c r="I8057" s="17"/>
      <c r="K8057" s="50"/>
      <c r="P8057" s="17"/>
    </row>
    <row r="8058" spans="6:16">
      <c r="F8058" s="13"/>
      <c r="G8058" s="50"/>
      <c r="I8058" s="17"/>
      <c r="K8058" s="50"/>
      <c r="P8058" s="17"/>
    </row>
    <row r="8059" spans="6:16">
      <c r="F8059" s="13"/>
      <c r="G8059" s="50"/>
      <c r="I8059" s="17"/>
      <c r="K8059" s="50"/>
      <c r="P8059" s="17"/>
    </row>
    <row r="8060" spans="6:16">
      <c r="F8060" s="13"/>
      <c r="G8060" s="50"/>
      <c r="I8060" s="17"/>
      <c r="K8060" s="50"/>
      <c r="P8060" s="17"/>
    </row>
    <row r="8061" spans="6:16">
      <c r="F8061" s="13"/>
      <c r="G8061" s="50"/>
      <c r="I8061" s="17"/>
      <c r="K8061" s="50"/>
      <c r="P8061" s="17"/>
    </row>
    <row r="8062" spans="6:16">
      <c r="F8062" s="13"/>
      <c r="G8062" s="50"/>
      <c r="I8062" s="17"/>
      <c r="K8062" s="50"/>
      <c r="P8062" s="17"/>
    </row>
    <row r="8063" spans="6:16">
      <c r="F8063" s="13"/>
      <c r="G8063" s="50"/>
      <c r="I8063" s="17"/>
      <c r="K8063" s="50"/>
      <c r="P8063" s="17"/>
    </row>
    <row r="8064" spans="6:16">
      <c r="F8064" s="13"/>
      <c r="G8064" s="50"/>
      <c r="I8064" s="17"/>
      <c r="K8064" s="50"/>
      <c r="P8064" s="17"/>
    </row>
    <row r="8065" spans="6:16">
      <c r="F8065" s="13"/>
      <c r="G8065" s="50"/>
      <c r="I8065" s="17"/>
      <c r="K8065" s="50"/>
      <c r="P8065" s="17"/>
    </row>
    <row r="8066" spans="6:16">
      <c r="F8066" s="13"/>
      <c r="G8066" s="50"/>
      <c r="I8066" s="17"/>
      <c r="K8066" s="50"/>
      <c r="P8066" s="17"/>
    </row>
    <row r="8067" spans="6:16">
      <c r="F8067" s="13"/>
      <c r="G8067" s="50"/>
      <c r="I8067" s="17"/>
      <c r="K8067" s="50"/>
      <c r="P8067" s="17"/>
    </row>
    <row r="8068" spans="6:16">
      <c r="F8068" s="13"/>
      <c r="G8068" s="50"/>
      <c r="I8068" s="17"/>
      <c r="K8068" s="50"/>
      <c r="P8068" s="17"/>
    </row>
    <row r="8069" spans="6:16">
      <c r="F8069" s="13"/>
      <c r="G8069" s="50"/>
      <c r="I8069" s="17"/>
      <c r="K8069" s="50"/>
      <c r="P8069" s="17"/>
    </row>
    <row r="8070" spans="6:16">
      <c r="F8070" s="13"/>
      <c r="G8070" s="50"/>
      <c r="I8070" s="17"/>
      <c r="K8070" s="50"/>
      <c r="P8070" s="17"/>
    </row>
    <row r="8071" spans="6:16">
      <c r="F8071" s="13"/>
      <c r="G8071" s="50"/>
      <c r="I8071" s="17"/>
      <c r="K8071" s="50"/>
      <c r="P8071" s="17"/>
    </row>
    <row r="8072" spans="6:16">
      <c r="F8072" s="13"/>
      <c r="G8072" s="50"/>
      <c r="I8072" s="17"/>
      <c r="K8072" s="50"/>
      <c r="P8072" s="17"/>
    </row>
    <row r="8073" spans="6:16">
      <c r="F8073" s="13"/>
      <c r="G8073" s="50"/>
      <c r="I8073" s="17"/>
      <c r="K8073" s="50"/>
      <c r="P8073" s="17"/>
    </row>
    <row r="8074" spans="6:16">
      <c r="F8074" s="13"/>
      <c r="G8074" s="50"/>
      <c r="I8074" s="17"/>
      <c r="K8074" s="50"/>
      <c r="P8074" s="17"/>
    </row>
    <row r="8075" spans="6:16">
      <c r="F8075" s="13"/>
      <c r="G8075" s="50"/>
      <c r="I8075" s="17"/>
      <c r="K8075" s="50"/>
      <c r="P8075" s="17"/>
    </row>
    <row r="8076" spans="6:16">
      <c r="F8076" s="13"/>
      <c r="G8076" s="50"/>
      <c r="I8076" s="17"/>
      <c r="K8076" s="50"/>
      <c r="P8076" s="17"/>
    </row>
    <row r="8077" spans="6:16">
      <c r="F8077" s="13"/>
      <c r="G8077" s="50"/>
      <c r="I8077" s="17"/>
      <c r="K8077" s="50"/>
      <c r="P8077" s="17"/>
    </row>
    <row r="8078" spans="6:16">
      <c r="F8078" s="13"/>
      <c r="G8078" s="50"/>
      <c r="I8078" s="17"/>
      <c r="K8078" s="50"/>
      <c r="P8078" s="17"/>
    </row>
    <row r="8079" spans="6:16">
      <c r="F8079" s="13"/>
      <c r="G8079" s="50"/>
      <c r="I8079" s="17"/>
      <c r="K8079" s="50"/>
      <c r="P8079" s="17"/>
    </row>
    <row r="8080" spans="6:16">
      <c r="F8080" s="13"/>
      <c r="G8080" s="50"/>
      <c r="I8080" s="17"/>
      <c r="K8080" s="50"/>
      <c r="P8080" s="17"/>
    </row>
    <row r="8081" spans="6:16">
      <c r="F8081" s="13"/>
      <c r="G8081" s="50"/>
      <c r="I8081" s="17"/>
      <c r="K8081" s="50"/>
      <c r="P8081" s="17"/>
    </row>
    <row r="8082" spans="6:16">
      <c r="F8082" s="13"/>
      <c r="G8082" s="50"/>
      <c r="I8082" s="17"/>
      <c r="K8082" s="50"/>
      <c r="P8082" s="17"/>
    </row>
    <row r="8083" spans="6:16">
      <c r="F8083" s="13"/>
      <c r="G8083" s="50"/>
      <c r="I8083" s="17"/>
      <c r="K8083" s="50"/>
      <c r="P8083" s="17"/>
    </row>
    <row r="8084" spans="6:16">
      <c r="F8084" s="13"/>
      <c r="G8084" s="50"/>
      <c r="I8084" s="17"/>
      <c r="K8084" s="50"/>
      <c r="P8084" s="17"/>
    </row>
    <row r="8085" spans="6:16">
      <c r="F8085" s="13"/>
      <c r="G8085" s="50"/>
      <c r="I8085" s="17"/>
      <c r="K8085" s="50"/>
      <c r="P8085" s="17"/>
    </row>
    <row r="8086" spans="6:16">
      <c r="F8086" s="13"/>
      <c r="G8086" s="50"/>
      <c r="I8086" s="17"/>
      <c r="K8086" s="50"/>
      <c r="P8086" s="17"/>
    </row>
    <row r="8087" spans="6:16">
      <c r="F8087" s="13"/>
      <c r="G8087" s="50"/>
      <c r="I8087" s="17"/>
      <c r="K8087" s="50"/>
      <c r="P8087" s="17"/>
    </row>
    <row r="8088" spans="6:16">
      <c r="F8088" s="13"/>
      <c r="G8088" s="50"/>
      <c r="I8088" s="17"/>
      <c r="K8088" s="50"/>
      <c r="P8088" s="17"/>
    </row>
    <row r="8089" spans="6:16">
      <c r="F8089" s="13"/>
      <c r="G8089" s="50"/>
      <c r="I8089" s="17"/>
      <c r="K8089" s="50"/>
      <c r="P8089" s="17"/>
    </row>
    <row r="8090" spans="6:16">
      <c r="F8090" s="13"/>
      <c r="G8090" s="50"/>
      <c r="I8090" s="17"/>
      <c r="K8090" s="50"/>
      <c r="P8090" s="17"/>
    </row>
    <row r="8091" spans="6:16">
      <c r="F8091" s="13"/>
      <c r="G8091" s="50"/>
      <c r="I8091" s="17"/>
      <c r="K8091" s="50"/>
      <c r="P8091" s="17"/>
    </row>
    <row r="8092" spans="6:16">
      <c r="F8092" s="13"/>
      <c r="G8092" s="50"/>
      <c r="I8092" s="17"/>
      <c r="K8092" s="50"/>
      <c r="P8092" s="17"/>
    </row>
    <row r="8093" spans="6:16">
      <c r="F8093" s="13"/>
      <c r="G8093" s="50"/>
      <c r="I8093" s="17"/>
      <c r="K8093" s="50"/>
      <c r="P8093" s="17"/>
    </row>
    <row r="8094" spans="6:16">
      <c r="F8094" s="13"/>
      <c r="G8094" s="50"/>
      <c r="I8094" s="17"/>
      <c r="K8094" s="50"/>
      <c r="P8094" s="17"/>
    </row>
    <row r="8095" spans="6:16">
      <c r="F8095" s="13"/>
      <c r="G8095" s="50"/>
      <c r="I8095" s="17"/>
      <c r="K8095" s="50"/>
      <c r="P8095" s="17"/>
    </row>
    <row r="8096" spans="6:16">
      <c r="F8096" s="13"/>
      <c r="G8096" s="50"/>
      <c r="I8096" s="17"/>
      <c r="K8096" s="50"/>
      <c r="P8096" s="17"/>
    </row>
    <row r="8097" spans="6:16">
      <c r="F8097" s="13"/>
      <c r="G8097" s="50"/>
      <c r="I8097" s="17"/>
      <c r="K8097" s="50"/>
      <c r="P8097" s="17"/>
    </row>
    <row r="8098" spans="6:16">
      <c r="F8098" s="13"/>
      <c r="G8098" s="50"/>
      <c r="I8098" s="17"/>
      <c r="K8098" s="50"/>
      <c r="P8098" s="17"/>
    </row>
    <row r="8099" spans="6:16">
      <c r="F8099" s="13"/>
      <c r="G8099" s="50"/>
      <c r="I8099" s="17"/>
      <c r="K8099" s="50"/>
      <c r="P8099" s="17"/>
    </row>
    <row r="8100" spans="6:16">
      <c r="F8100" s="13"/>
      <c r="G8100" s="50"/>
      <c r="I8100" s="17"/>
      <c r="K8100" s="50"/>
      <c r="P8100" s="17"/>
    </row>
    <row r="8101" spans="6:16">
      <c r="F8101" s="13"/>
      <c r="G8101" s="50"/>
      <c r="I8101" s="17"/>
      <c r="K8101" s="50"/>
      <c r="P8101" s="17"/>
    </row>
    <row r="8102" spans="6:16">
      <c r="F8102" s="13"/>
      <c r="G8102" s="50"/>
      <c r="I8102" s="17"/>
      <c r="K8102" s="50"/>
      <c r="P8102" s="17"/>
    </row>
    <row r="8103" spans="6:16">
      <c r="F8103" s="13"/>
      <c r="G8103" s="50"/>
      <c r="I8103" s="17"/>
      <c r="K8103" s="50"/>
      <c r="P8103" s="17"/>
    </row>
    <row r="8104" spans="6:16">
      <c r="F8104" s="13"/>
      <c r="G8104" s="50"/>
      <c r="I8104" s="17"/>
      <c r="K8104" s="50"/>
      <c r="P8104" s="17"/>
    </row>
    <row r="8105" spans="6:16">
      <c r="F8105" s="13"/>
      <c r="G8105" s="50"/>
      <c r="I8105" s="17"/>
      <c r="K8105" s="50"/>
      <c r="P8105" s="17"/>
    </row>
    <row r="8106" spans="6:16">
      <c r="F8106" s="13"/>
      <c r="G8106" s="50"/>
      <c r="I8106" s="17"/>
      <c r="K8106" s="50"/>
      <c r="P8106" s="17"/>
    </row>
    <row r="8107" spans="6:16">
      <c r="F8107" s="13"/>
      <c r="G8107" s="50"/>
      <c r="I8107" s="17"/>
      <c r="K8107" s="50"/>
      <c r="P8107" s="17"/>
    </row>
    <row r="8108" spans="6:16">
      <c r="F8108" s="13"/>
      <c r="G8108" s="50"/>
      <c r="I8108" s="17"/>
      <c r="K8108" s="50"/>
      <c r="P8108" s="17"/>
    </row>
    <row r="8109" spans="6:16">
      <c r="F8109" s="13"/>
      <c r="G8109" s="50"/>
      <c r="I8109" s="17"/>
      <c r="K8109" s="50"/>
      <c r="P8109" s="17"/>
    </row>
    <row r="8110" spans="6:16">
      <c r="F8110" s="13"/>
      <c r="G8110" s="50"/>
      <c r="I8110" s="17"/>
      <c r="K8110" s="50"/>
      <c r="P8110" s="17"/>
    </row>
    <row r="8111" spans="6:16">
      <c r="F8111" s="13"/>
      <c r="G8111" s="50"/>
      <c r="I8111" s="17"/>
      <c r="K8111" s="50"/>
      <c r="P8111" s="17"/>
    </row>
    <row r="8112" spans="6:16">
      <c r="F8112" s="13"/>
      <c r="G8112" s="50"/>
      <c r="I8112" s="17"/>
      <c r="K8112" s="50"/>
      <c r="P8112" s="17"/>
    </row>
    <row r="8113" spans="6:16">
      <c r="F8113" s="13"/>
      <c r="G8113" s="50"/>
      <c r="I8113" s="17"/>
      <c r="K8113" s="50"/>
      <c r="P8113" s="17"/>
    </row>
    <row r="8114" spans="6:16">
      <c r="F8114" s="13"/>
      <c r="G8114" s="50"/>
      <c r="I8114" s="17"/>
      <c r="K8114" s="50"/>
      <c r="P8114" s="17"/>
    </row>
    <row r="8115" spans="6:16">
      <c r="F8115" s="13"/>
      <c r="G8115" s="50"/>
      <c r="I8115" s="17"/>
      <c r="K8115" s="50"/>
      <c r="P8115" s="17"/>
    </row>
    <row r="8116" spans="6:16">
      <c r="F8116" s="13"/>
      <c r="G8116" s="50"/>
      <c r="I8116" s="17"/>
      <c r="K8116" s="50"/>
      <c r="P8116" s="17"/>
    </row>
    <row r="8117" spans="6:16">
      <c r="F8117" s="13"/>
      <c r="G8117" s="50"/>
      <c r="I8117" s="17"/>
      <c r="K8117" s="50"/>
      <c r="P8117" s="17"/>
    </row>
    <row r="8118" spans="6:16">
      <c r="F8118" s="13"/>
      <c r="G8118" s="50"/>
      <c r="I8118" s="17"/>
      <c r="K8118" s="50"/>
      <c r="P8118" s="17"/>
    </row>
    <row r="8119" spans="6:16">
      <c r="F8119" s="13"/>
      <c r="G8119" s="50"/>
      <c r="I8119" s="17"/>
      <c r="K8119" s="50"/>
      <c r="P8119" s="17"/>
    </row>
    <row r="8120" spans="6:16">
      <c r="F8120" s="13"/>
      <c r="G8120" s="50"/>
      <c r="I8120" s="17"/>
      <c r="K8120" s="50"/>
      <c r="P8120" s="17"/>
    </row>
    <row r="8121" spans="6:16">
      <c r="F8121" s="13"/>
      <c r="G8121" s="50"/>
      <c r="I8121" s="17"/>
      <c r="K8121" s="50"/>
      <c r="P8121" s="17"/>
    </row>
    <row r="8122" spans="6:16">
      <c r="F8122" s="13"/>
      <c r="G8122" s="50"/>
      <c r="I8122" s="17"/>
      <c r="K8122" s="50"/>
      <c r="P8122" s="17"/>
    </row>
    <row r="8123" spans="6:16">
      <c r="F8123" s="13"/>
      <c r="G8123" s="50"/>
      <c r="I8123" s="17"/>
      <c r="K8123" s="50"/>
      <c r="P8123" s="17"/>
    </row>
    <row r="8124" spans="6:16">
      <c r="F8124" s="13"/>
      <c r="G8124" s="50"/>
      <c r="I8124" s="17"/>
      <c r="K8124" s="50"/>
      <c r="P8124" s="17"/>
    </row>
    <row r="8125" spans="6:16">
      <c r="F8125" s="13"/>
      <c r="G8125" s="50"/>
      <c r="I8125" s="17"/>
      <c r="K8125" s="50"/>
      <c r="P8125" s="17"/>
    </row>
    <row r="8126" spans="6:16">
      <c r="F8126" s="13"/>
      <c r="G8126" s="50"/>
      <c r="I8126" s="17"/>
      <c r="K8126" s="50"/>
      <c r="P8126" s="17"/>
    </row>
    <row r="8127" spans="6:16">
      <c r="F8127" s="13"/>
      <c r="G8127" s="50"/>
      <c r="I8127" s="17"/>
      <c r="K8127" s="50"/>
      <c r="P8127" s="17"/>
    </row>
    <row r="8128" spans="6:16">
      <c r="F8128" s="13"/>
      <c r="G8128" s="50"/>
      <c r="I8128" s="17"/>
      <c r="K8128" s="50"/>
      <c r="P8128" s="17"/>
    </row>
    <row r="8129" spans="6:16">
      <c r="F8129" s="13"/>
      <c r="G8129" s="50"/>
      <c r="I8129" s="17"/>
      <c r="K8129" s="50"/>
      <c r="P8129" s="17"/>
    </row>
    <row r="8130" spans="6:16">
      <c r="F8130" s="13"/>
      <c r="G8130" s="50"/>
      <c r="I8130" s="17"/>
      <c r="K8130" s="50"/>
      <c r="P8130" s="17"/>
    </row>
    <row r="8131" spans="6:16">
      <c r="F8131" s="13"/>
      <c r="G8131" s="50"/>
      <c r="I8131" s="17"/>
      <c r="K8131" s="50"/>
      <c r="P8131" s="17"/>
    </row>
    <row r="8132" spans="6:16">
      <c r="F8132" s="13"/>
      <c r="G8132" s="50"/>
      <c r="I8132" s="17"/>
      <c r="K8132" s="50"/>
      <c r="P8132" s="17"/>
    </row>
    <row r="8133" spans="6:16">
      <c r="F8133" s="13"/>
      <c r="G8133" s="50"/>
      <c r="I8133" s="17"/>
      <c r="K8133" s="50"/>
      <c r="P8133" s="17"/>
    </row>
    <row r="8134" spans="6:16">
      <c r="F8134" s="13"/>
      <c r="G8134" s="50"/>
      <c r="I8134" s="17"/>
      <c r="K8134" s="50"/>
      <c r="P8134" s="17"/>
    </row>
    <row r="8135" spans="6:16">
      <c r="F8135" s="13"/>
      <c r="G8135" s="50"/>
      <c r="I8135" s="17"/>
      <c r="K8135" s="50"/>
      <c r="P8135" s="17"/>
    </row>
    <row r="8136" spans="6:16">
      <c r="F8136" s="13"/>
      <c r="G8136" s="50"/>
      <c r="I8136" s="17"/>
      <c r="K8136" s="50"/>
      <c r="P8136" s="17"/>
    </row>
    <row r="8137" spans="6:16">
      <c r="F8137" s="13"/>
      <c r="G8137" s="50"/>
      <c r="I8137" s="17"/>
      <c r="K8137" s="50"/>
      <c r="P8137" s="17"/>
    </row>
    <row r="8138" spans="6:16">
      <c r="F8138" s="13"/>
      <c r="G8138" s="50"/>
      <c r="I8138" s="17"/>
      <c r="K8138" s="50"/>
      <c r="P8138" s="17"/>
    </row>
    <row r="8139" spans="6:16">
      <c r="F8139" s="13"/>
      <c r="G8139" s="50"/>
      <c r="I8139" s="17"/>
      <c r="K8139" s="50"/>
      <c r="P8139" s="17"/>
    </row>
    <row r="8140" spans="6:16">
      <c r="F8140" s="13"/>
      <c r="G8140" s="50"/>
      <c r="I8140" s="17"/>
      <c r="K8140" s="50"/>
      <c r="P8140" s="17"/>
    </row>
    <row r="8141" spans="6:16">
      <c r="F8141" s="13"/>
      <c r="G8141" s="50"/>
      <c r="I8141" s="17"/>
      <c r="K8141" s="50"/>
      <c r="P8141" s="17"/>
    </row>
    <row r="8142" spans="6:16">
      <c r="F8142" s="13"/>
      <c r="G8142" s="50"/>
      <c r="I8142" s="17"/>
      <c r="K8142" s="50"/>
      <c r="P8142" s="17"/>
    </row>
    <row r="8143" spans="6:16">
      <c r="F8143" s="13"/>
      <c r="G8143" s="50"/>
      <c r="I8143" s="17"/>
      <c r="K8143" s="50"/>
      <c r="P8143" s="17"/>
    </row>
    <row r="8144" spans="6:16">
      <c r="F8144" s="13"/>
      <c r="G8144" s="50"/>
      <c r="I8144" s="17"/>
      <c r="K8144" s="50"/>
      <c r="P8144" s="17"/>
    </row>
    <row r="8145" spans="6:16">
      <c r="F8145" s="13"/>
      <c r="G8145" s="50"/>
      <c r="I8145" s="17"/>
      <c r="K8145" s="50"/>
      <c r="P8145" s="17"/>
    </row>
    <row r="8146" spans="6:16">
      <c r="F8146" s="13"/>
      <c r="G8146" s="50"/>
      <c r="I8146" s="17"/>
      <c r="K8146" s="50"/>
      <c r="P8146" s="17"/>
    </row>
    <row r="8147" spans="6:16">
      <c r="F8147" s="13"/>
      <c r="G8147" s="50"/>
      <c r="I8147" s="17"/>
      <c r="K8147" s="50"/>
      <c r="P8147" s="17"/>
    </row>
    <row r="8148" spans="6:16">
      <c r="F8148" s="13"/>
      <c r="G8148" s="50"/>
      <c r="I8148" s="17"/>
      <c r="K8148" s="50"/>
      <c r="P8148" s="17"/>
    </row>
    <row r="8149" spans="6:16">
      <c r="F8149" s="13"/>
      <c r="G8149" s="50"/>
      <c r="I8149" s="17"/>
      <c r="K8149" s="50"/>
      <c r="P8149" s="17"/>
    </row>
    <row r="8150" spans="6:16">
      <c r="F8150" s="13"/>
      <c r="G8150" s="50"/>
      <c r="I8150" s="17"/>
      <c r="K8150" s="50"/>
      <c r="P8150" s="17"/>
    </row>
    <row r="8151" spans="6:16">
      <c r="F8151" s="13"/>
      <c r="G8151" s="50"/>
      <c r="I8151" s="17"/>
      <c r="K8151" s="50"/>
      <c r="P8151" s="17"/>
    </row>
    <row r="8152" spans="6:16">
      <c r="F8152" s="13"/>
      <c r="G8152" s="50"/>
      <c r="I8152" s="17"/>
      <c r="K8152" s="50"/>
      <c r="P8152" s="17"/>
    </row>
    <row r="8153" spans="6:16">
      <c r="F8153" s="13"/>
      <c r="G8153" s="50"/>
      <c r="I8153" s="17"/>
      <c r="K8153" s="50"/>
      <c r="P8153" s="17"/>
    </row>
    <row r="8154" spans="6:16">
      <c r="F8154" s="13"/>
      <c r="G8154" s="50"/>
      <c r="I8154" s="17"/>
      <c r="K8154" s="50"/>
      <c r="P8154" s="17"/>
    </row>
    <row r="8155" spans="6:16">
      <c r="F8155" s="13"/>
      <c r="G8155" s="50"/>
      <c r="I8155" s="17"/>
      <c r="K8155" s="50"/>
      <c r="P8155" s="17"/>
    </row>
    <row r="8156" spans="6:16">
      <c r="F8156" s="13"/>
      <c r="G8156" s="50"/>
      <c r="I8156" s="17"/>
      <c r="K8156" s="50"/>
      <c r="P8156" s="17"/>
    </row>
    <row r="8157" spans="6:16">
      <c r="F8157" s="13"/>
      <c r="G8157" s="50"/>
      <c r="I8157" s="17"/>
      <c r="K8157" s="50"/>
      <c r="P8157" s="17"/>
    </row>
    <row r="8158" spans="6:16">
      <c r="F8158" s="13"/>
      <c r="G8158" s="50"/>
      <c r="I8158" s="17"/>
      <c r="K8158" s="50"/>
      <c r="P8158" s="17"/>
    </row>
    <row r="8159" spans="6:16">
      <c r="F8159" s="13"/>
      <c r="G8159" s="50"/>
      <c r="I8159" s="17"/>
      <c r="K8159" s="50"/>
      <c r="P8159" s="17"/>
    </row>
    <row r="8160" spans="6:16">
      <c r="F8160" s="13"/>
      <c r="G8160" s="50"/>
      <c r="I8160" s="17"/>
      <c r="K8160" s="50"/>
      <c r="P8160" s="17"/>
    </row>
    <row r="8161" spans="6:16">
      <c r="F8161" s="13"/>
      <c r="G8161" s="50"/>
      <c r="I8161" s="17"/>
      <c r="K8161" s="50"/>
      <c r="P8161" s="17"/>
    </row>
    <row r="8162" spans="6:16">
      <c r="F8162" s="13"/>
      <c r="G8162" s="50"/>
      <c r="I8162" s="17"/>
      <c r="K8162" s="50"/>
      <c r="P8162" s="17"/>
    </row>
    <row r="8163" spans="6:16">
      <c r="F8163" s="13"/>
      <c r="G8163" s="50"/>
      <c r="I8163" s="17"/>
      <c r="K8163" s="50"/>
      <c r="P8163" s="17"/>
    </row>
    <row r="8164" spans="6:16">
      <c r="F8164" s="13"/>
      <c r="G8164" s="50"/>
      <c r="I8164" s="17"/>
      <c r="K8164" s="50"/>
      <c r="P8164" s="17"/>
    </row>
    <row r="8165" spans="6:16">
      <c r="F8165" s="13"/>
      <c r="G8165" s="50"/>
      <c r="I8165" s="17"/>
      <c r="K8165" s="50"/>
      <c r="P8165" s="17"/>
    </row>
    <row r="8166" spans="6:16">
      <c r="F8166" s="13"/>
      <c r="G8166" s="50"/>
      <c r="I8166" s="17"/>
      <c r="K8166" s="50"/>
      <c r="P8166" s="17"/>
    </row>
    <row r="8167" spans="6:16">
      <c r="F8167" s="13"/>
      <c r="G8167" s="50"/>
      <c r="I8167" s="17"/>
      <c r="K8167" s="50"/>
      <c r="P8167" s="17"/>
    </row>
    <row r="8168" spans="6:16">
      <c r="F8168" s="13"/>
      <c r="G8168" s="50"/>
      <c r="I8168" s="17"/>
      <c r="K8168" s="50"/>
      <c r="P8168" s="17"/>
    </row>
    <row r="8169" spans="6:16">
      <c r="F8169" s="13"/>
      <c r="G8169" s="50"/>
      <c r="I8169" s="17"/>
      <c r="K8169" s="50"/>
      <c r="P8169" s="17"/>
    </row>
    <row r="8170" spans="6:16">
      <c r="F8170" s="13"/>
      <c r="G8170" s="50"/>
      <c r="I8170" s="17"/>
      <c r="K8170" s="50"/>
      <c r="P8170" s="17"/>
    </row>
    <row r="8171" spans="6:16">
      <c r="F8171" s="13"/>
      <c r="G8171" s="50"/>
      <c r="I8171" s="17"/>
      <c r="K8171" s="50"/>
      <c r="P8171" s="17"/>
    </row>
    <row r="8172" spans="6:16">
      <c r="F8172" s="13"/>
      <c r="G8172" s="50"/>
      <c r="I8172" s="17"/>
      <c r="K8172" s="50"/>
      <c r="P8172" s="17"/>
    </row>
    <row r="8173" spans="6:16">
      <c r="F8173" s="13"/>
      <c r="G8173" s="50"/>
      <c r="I8173" s="17"/>
      <c r="K8173" s="50"/>
      <c r="P8173" s="17"/>
    </row>
    <row r="8174" spans="6:16">
      <c r="F8174" s="13"/>
      <c r="G8174" s="50"/>
      <c r="I8174" s="17"/>
      <c r="K8174" s="50"/>
      <c r="P8174" s="17"/>
    </row>
    <row r="8175" spans="6:16">
      <c r="F8175" s="13"/>
      <c r="G8175" s="50"/>
      <c r="I8175" s="17"/>
      <c r="K8175" s="50"/>
      <c r="P8175" s="17"/>
    </row>
    <row r="8176" spans="6:16">
      <c r="F8176" s="13"/>
      <c r="G8176" s="50"/>
      <c r="I8176" s="17"/>
      <c r="K8176" s="50"/>
      <c r="P8176" s="17"/>
    </row>
    <row r="8177" spans="6:16">
      <c r="F8177" s="13"/>
      <c r="G8177" s="50"/>
      <c r="I8177" s="17"/>
      <c r="K8177" s="50"/>
      <c r="P8177" s="17"/>
    </row>
    <row r="8178" spans="6:16">
      <c r="F8178" s="13"/>
      <c r="G8178" s="50"/>
      <c r="I8178" s="17"/>
      <c r="K8178" s="50"/>
      <c r="P8178" s="17"/>
    </row>
    <row r="8179" spans="6:16">
      <c r="F8179" s="13"/>
      <c r="G8179" s="50"/>
      <c r="I8179" s="17"/>
      <c r="K8179" s="50"/>
      <c r="P8179" s="17"/>
    </row>
    <row r="8180" spans="6:16">
      <c r="F8180" s="13"/>
      <c r="G8180" s="50"/>
      <c r="I8180" s="17"/>
      <c r="K8180" s="50"/>
      <c r="P8180" s="17"/>
    </row>
    <row r="8181" spans="6:16">
      <c r="F8181" s="13"/>
      <c r="G8181" s="50"/>
      <c r="I8181" s="17"/>
      <c r="K8181" s="50"/>
      <c r="P8181" s="17"/>
    </row>
    <row r="8182" spans="6:16">
      <c r="F8182" s="13"/>
      <c r="G8182" s="50"/>
      <c r="I8182" s="17"/>
      <c r="K8182" s="50"/>
      <c r="P8182" s="17"/>
    </row>
    <row r="8183" spans="6:16">
      <c r="F8183" s="13"/>
      <c r="G8183" s="50"/>
      <c r="I8183" s="17"/>
      <c r="K8183" s="50"/>
      <c r="P8183" s="17"/>
    </row>
    <row r="8184" spans="6:16">
      <c r="F8184" s="13"/>
      <c r="G8184" s="50"/>
      <c r="I8184" s="17"/>
      <c r="K8184" s="50"/>
      <c r="P8184" s="17"/>
    </row>
    <row r="8185" spans="6:16">
      <c r="F8185" s="13"/>
      <c r="G8185" s="50"/>
      <c r="I8185" s="17"/>
      <c r="K8185" s="50"/>
      <c r="P8185" s="17"/>
    </row>
    <row r="8186" spans="6:16">
      <c r="F8186" s="13"/>
      <c r="G8186" s="50"/>
      <c r="I8186" s="17"/>
      <c r="K8186" s="50"/>
      <c r="P8186" s="17"/>
    </row>
    <row r="8187" spans="6:16">
      <c r="F8187" s="13"/>
      <c r="G8187" s="50"/>
      <c r="I8187" s="17"/>
      <c r="K8187" s="50"/>
      <c r="P8187" s="17"/>
    </row>
    <row r="8188" spans="6:16">
      <c r="F8188" s="13"/>
      <c r="G8188" s="50"/>
      <c r="I8188" s="17"/>
      <c r="K8188" s="50"/>
      <c r="P8188" s="17"/>
    </row>
    <row r="8189" spans="6:16">
      <c r="F8189" s="13"/>
      <c r="G8189" s="50"/>
      <c r="I8189" s="17"/>
      <c r="K8189" s="50"/>
      <c r="P8189" s="17"/>
    </row>
    <row r="8190" spans="6:16">
      <c r="F8190" s="13"/>
      <c r="G8190" s="50"/>
      <c r="I8190" s="17"/>
      <c r="K8190" s="50"/>
      <c r="P8190" s="17"/>
    </row>
    <row r="8191" spans="6:16">
      <c r="F8191" s="13"/>
      <c r="G8191" s="50"/>
      <c r="I8191" s="17"/>
      <c r="K8191" s="50"/>
      <c r="P8191" s="17"/>
    </row>
    <row r="8192" spans="6:16">
      <c r="F8192" s="13"/>
      <c r="G8192" s="50"/>
      <c r="I8192" s="17"/>
      <c r="K8192" s="50"/>
      <c r="P8192" s="17"/>
    </row>
    <row r="8193" spans="6:16">
      <c r="F8193" s="13"/>
      <c r="G8193" s="50"/>
      <c r="I8193" s="17"/>
      <c r="K8193" s="50"/>
      <c r="P8193" s="17"/>
    </row>
    <row r="8194" spans="6:16">
      <c r="F8194" s="13"/>
      <c r="G8194" s="50"/>
      <c r="I8194" s="17"/>
      <c r="K8194" s="50"/>
      <c r="P8194" s="17"/>
    </row>
    <row r="8195" spans="6:16">
      <c r="F8195" s="13"/>
      <c r="G8195" s="50"/>
      <c r="I8195" s="17"/>
      <c r="K8195" s="50"/>
      <c r="P8195" s="17"/>
    </row>
    <row r="8196" spans="6:16">
      <c r="F8196" s="13"/>
      <c r="G8196" s="50"/>
      <c r="I8196" s="17"/>
      <c r="K8196" s="50"/>
      <c r="P8196" s="17"/>
    </row>
    <row r="8197" spans="6:16">
      <c r="F8197" s="13"/>
      <c r="G8197" s="50"/>
      <c r="I8197" s="17"/>
      <c r="K8197" s="50"/>
      <c r="P8197" s="17"/>
    </row>
    <row r="8198" spans="6:16">
      <c r="F8198" s="13"/>
      <c r="G8198" s="50"/>
      <c r="I8198" s="17"/>
      <c r="K8198" s="50"/>
      <c r="P8198" s="17"/>
    </row>
    <row r="8199" spans="6:16">
      <c r="F8199" s="13"/>
      <c r="G8199" s="50"/>
      <c r="I8199" s="17"/>
      <c r="K8199" s="50"/>
      <c r="P8199" s="17"/>
    </row>
    <row r="8200" spans="6:16">
      <c r="F8200" s="13"/>
      <c r="G8200" s="50"/>
      <c r="I8200" s="17"/>
      <c r="K8200" s="50"/>
      <c r="P8200" s="17"/>
    </row>
    <row r="8201" spans="6:16">
      <c r="F8201" s="13"/>
      <c r="G8201" s="50"/>
      <c r="I8201" s="17"/>
      <c r="K8201" s="50"/>
      <c r="P8201" s="17"/>
    </row>
    <row r="8202" spans="6:16">
      <c r="F8202" s="13"/>
      <c r="G8202" s="50"/>
      <c r="I8202" s="17"/>
      <c r="K8202" s="50"/>
      <c r="P8202" s="17"/>
    </row>
    <row r="8203" spans="6:16">
      <c r="F8203" s="13"/>
      <c r="G8203" s="50"/>
      <c r="I8203" s="17"/>
      <c r="K8203" s="50"/>
      <c r="P8203" s="17"/>
    </row>
    <row r="8204" spans="6:16">
      <c r="F8204" s="13"/>
      <c r="G8204" s="50"/>
      <c r="I8204" s="17"/>
      <c r="K8204" s="50"/>
      <c r="P8204" s="17"/>
    </row>
    <row r="8205" spans="6:16">
      <c r="F8205" s="13"/>
      <c r="G8205" s="50"/>
      <c r="I8205" s="17"/>
      <c r="K8205" s="50"/>
      <c r="P8205" s="17"/>
    </row>
    <row r="8206" spans="6:16">
      <c r="F8206" s="13"/>
      <c r="G8206" s="50"/>
      <c r="I8206" s="17"/>
      <c r="K8206" s="50"/>
      <c r="P8206" s="17"/>
    </row>
    <row r="8207" spans="6:16">
      <c r="F8207" s="13"/>
      <c r="G8207" s="50"/>
      <c r="I8207" s="17"/>
      <c r="K8207" s="50"/>
      <c r="P8207" s="17"/>
    </row>
    <row r="8208" spans="6:16">
      <c r="F8208" s="13"/>
      <c r="G8208" s="50"/>
      <c r="I8208" s="17"/>
      <c r="K8208" s="50"/>
      <c r="P8208" s="17"/>
    </row>
    <row r="8209" spans="6:16">
      <c r="F8209" s="13"/>
      <c r="G8209" s="50"/>
      <c r="I8209" s="17"/>
      <c r="K8209" s="50"/>
      <c r="P8209" s="17"/>
    </row>
    <row r="8210" spans="6:16">
      <c r="F8210" s="13"/>
      <c r="G8210" s="50"/>
      <c r="I8210" s="17"/>
      <c r="K8210" s="50"/>
      <c r="P8210" s="17"/>
    </row>
    <row r="8211" spans="6:16">
      <c r="F8211" s="13"/>
      <c r="G8211" s="50"/>
      <c r="I8211" s="17"/>
      <c r="K8211" s="50"/>
      <c r="P8211" s="17"/>
    </row>
    <row r="8212" spans="6:16">
      <c r="F8212" s="13"/>
      <c r="G8212" s="50"/>
      <c r="I8212" s="17"/>
      <c r="K8212" s="50"/>
      <c r="P8212" s="17"/>
    </row>
    <row r="8213" spans="6:16">
      <c r="F8213" s="13"/>
      <c r="G8213" s="50"/>
      <c r="I8213" s="17"/>
      <c r="K8213" s="50"/>
      <c r="P8213" s="17"/>
    </row>
    <row r="8214" spans="6:16">
      <c r="F8214" s="13"/>
      <c r="G8214" s="50"/>
      <c r="I8214" s="17"/>
      <c r="K8214" s="50"/>
      <c r="P8214" s="17"/>
    </row>
    <row r="8215" spans="6:16">
      <c r="F8215" s="13"/>
      <c r="G8215" s="50"/>
      <c r="I8215" s="17"/>
      <c r="K8215" s="50"/>
      <c r="P8215" s="17"/>
    </row>
    <row r="8216" spans="6:16">
      <c r="F8216" s="13"/>
      <c r="G8216" s="50"/>
      <c r="I8216" s="17"/>
      <c r="K8216" s="50"/>
      <c r="P8216" s="17"/>
    </row>
    <row r="8217" spans="6:16">
      <c r="F8217" s="13"/>
      <c r="G8217" s="50"/>
      <c r="I8217" s="17"/>
      <c r="K8217" s="50"/>
      <c r="P8217" s="17"/>
    </row>
    <row r="8218" spans="6:16">
      <c r="F8218" s="13"/>
      <c r="G8218" s="50"/>
      <c r="I8218" s="17"/>
      <c r="K8218" s="50"/>
      <c r="P8218" s="17"/>
    </row>
    <row r="8219" spans="6:16">
      <c r="F8219" s="13"/>
      <c r="G8219" s="50"/>
      <c r="I8219" s="17"/>
      <c r="K8219" s="50"/>
      <c r="P8219" s="17"/>
    </row>
    <row r="8220" spans="6:16">
      <c r="F8220" s="13"/>
      <c r="G8220" s="50"/>
      <c r="I8220" s="17"/>
      <c r="K8220" s="50"/>
      <c r="P8220" s="17"/>
    </row>
    <row r="8221" spans="6:16">
      <c r="F8221" s="13"/>
      <c r="G8221" s="50"/>
      <c r="I8221" s="17"/>
      <c r="K8221" s="50"/>
      <c r="P8221" s="17"/>
    </row>
    <row r="8222" spans="6:16">
      <c r="F8222" s="13"/>
      <c r="G8222" s="50"/>
      <c r="I8222" s="17"/>
      <c r="K8222" s="50"/>
      <c r="P8222" s="17"/>
    </row>
    <row r="8223" spans="6:16">
      <c r="F8223" s="13"/>
      <c r="G8223" s="50"/>
      <c r="I8223" s="17"/>
      <c r="K8223" s="50"/>
      <c r="P8223" s="17"/>
    </row>
    <row r="8224" spans="6:16">
      <c r="F8224" s="13"/>
      <c r="G8224" s="50"/>
      <c r="I8224" s="17"/>
      <c r="K8224" s="50"/>
      <c r="P8224" s="17"/>
    </row>
    <row r="8225" spans="6:16">
      <c r="F8225" s="13"/>
      <c r="G8225" s="50"/>
      <c r="I8225" s="17"/>
      <c r="K8225" s="50"/>
      <c r="P8225" s="17"/>
    </row>
    <row r="8226" spans="6:16">
      <c r="F8226" s="13"/>
      <c r="G8226" s="50"/>
      <c r="I8226" s="17"/>
      <c r="K8226" s="50"/>
      <c r="P8226" s="17"/>
    </row>
    <row r="8227" spans="6:16">
      <c r="F8227" s="13"/>
      <c r="G8227" s="50"/>
      <c r="I8227" s="17"/>
      <c r="K8227" s="50"/>
      <c r="P8227" s="17"/>
    </row>
    <row r="8228" spans="6:16">
      <c r="F8228" s="13"/>
      <c r="G8228" s="50"/>
      <c r="I8228" s="17"/>
      <c r="K8228" s="50"/>
      <c r="P8228" s="17"/>
    </row>
    <row r="8229" spans="6:16">
      <c r="F8229" s="13"/>
      <c r="G8229" s="50"/>
      <c r="I8229" s="17"/>
      <c r="K8229" s="50"/>
      <c r="P8229" s="17"/>
    </row>
    <row r="8230" spans="6:16">
      <c r="F8230" s="13"/>
      <c r="G8230" s="50"/>
      <c r="I8230" s="17"/>
      <c r="K8230" s="50"/>
      <c r="P8230" s="17"/>
    </row>
    <row r="8231" spans="6:16">
      <c r="F8231" s="13"/>
      <c r="G8231" s="50"/>
      <c r="I8231" s="17"/>
      <c r="K8231" s="50"/>
      <c r="P8231" s="17"/>
    </row>
    <row r="8232" spans="6:16">
      <c r="F8232" s="13"/>
      <c r="G8232" s="50"/>
      <c r="I8232" s="17"/>
      <c r="K8232" s="50"/>
      <c r="P8232" s="17"/>
    </row>
    <row r="8233" spans="6:16">
      <c r="F8233" s="13"/>
      <c r="G8233" s="50"/>
      <c r="I8233" s="17"/>
      <c r="K8233" s="50"/>
      <c r="P8233" s="17"/>
    </row>
    <row r="8234" spans="6:16">
      <c r="F8234" s="13"/>
      <c r="G8234" s="50"/>
      <c r="I8234" s="17"/>
      <c r="K8234" s="50"/>
      <c r="P8234" s="17"/>
    </row>
    <row r="8235" spans="6:16">
      <c r="F8235" s="13"/>
      <c r="G8235" s="50"/>
      <c r="I8235" s="17"/>
      <c r="K8235" s="50"/>
      <c r="P8235" s="17"/>
    </row>
    <row r="8236" spans="6:16">
      <c r="F8236" s="13"/>
      <c r="G8236" s="50"/>
      <c r="I8236" s="17"/>
      <c r="K8236" s="50"/>
      <c r="P8236" s="17"/>
    </row>
    <row r="8237" spans="6:16">
      <c r="F8237" s="13"/>
      <c r="G8237" s="50"/>
      <c r="I8237" s="17"/>
      <c r="K8237" s="50"/>
      <c r="P8237" s="17"/>
    </row>
    <row r="8238" spans="6:16">
      <c r="F8238" s="13"/>
      <c r="G8238" s="50"/>
      <c r="I8238" s="17"/>
      <c r="K8238" s="50"/>
      <c r="P8238" s="17"/>
    </row>
    <row r="8239" spans="6:16">
      <c r="F8239" s="13"/>
      <c r="G8239" s="50"/>
      <c r="I8239" s="17"/>
      <c r="K8239" s="50"/>
      <c r="P8239" s="17"/>
    </row>
    <row r="8240" spans="6:16">
      <c r="F8240" s="13"/>
      <c r="G8240" s="50"/>
      <c r="I8240" s="17"/>
      <c r="K8240" s="50"/>
      <c r="P8240" s="17"/>
    </row>
    <row r="8241" spans="6:16">
      <c r="F8241" s="13"/>
      <c r="G8241" s="50"/>
      <c r="I8241" s="17"/>
      <c r="K8241" s="50"/>
      <c r="P8241" s="17"/>
    </row>
    <row r="8242" spans="6:16">
      <c r="F8242" s="13"/>
      <c r="G8242" s="50"/>
      <c r="I8242" s="17"/>
      <c r="K8242" s="50"/>
      <c r="P8242" s="17"/>
    </row>
    <row r="8243" spans="6:16">
      <c r="F8243" s="13"/>
      <c r="G8243" s="50"/>
      <c r="I8243" s="17"/>
      <c r="K8243" s="50"/>
      <c r="P8243" s="17"/>
    </row>
    <row r="8244" spans="6:16">
      <c r="F8244" s="13"/>
      <c r="G8244" s="50"/>
      <c r="I8244" s="17"/>
      <c r="K8244" s="50"/>
      <c r="P8244" s="17"/>
    </row>
    <row r="8245" spans="6:16">
      <c r="F8245" s="13"/>
      <c r="G8245" s="50"/>
      <c r="I8245" s="17"/>
      <c r="K8245" s="50"/>
      <c r="P8245" s="17"/>
    </row>
    <row r="8246" spans="6:16">
      <c r="F8246" s="13"/>
      <c r="G8246" s="50"/>
      <c r="I8246" s="17"/>
      <c r="K8246" s="50"/>
      <c r="P8246" s="17"/>
    </row>
    <row r="8247" spans="6:16">
      <c r="F8247" s="13"/>
      <c r="G8247" s="50"/>
      <c r="I8247" s="17"/>
      <c r="K8247" s="50"/>
      <c r="P8247" s="17"/>
    </row>
    <row r="8248" spans="6:16">
      <c r="F8248" s="13"/>
      <c r="G8248" s="50"/>
      <c r="I8248" s="17"/>
      <c r="K8248" s="50"/>
      <c r="P8248" s="17"/>
    </row>
    <row r="8249" spans="6:16">
      <c r="F8249" s="13"/>
      <c r="G8249" s="50"/>
      <c r="I8249" s="17"/>
      <c r="K8249" s="50"/>
      <c r="P8249" s="17"/>
    </row>
    <row r="8250" spans="6:16">
      <c r="F8250" s="13"/>
      <c r="G8250" s="50"/>
      <c r="I8250" s="17"/>
      <c r="K8250" s="50"/>
      <c r="P8250" s="17"/>
    </row>
    <row r="8251" spans="6:16">
      <c r="F8251" s="13"/>
      <c r="G8251" s="50"/>
      <c r="I8251" s="17"/>
      <c r="K8251" s="50"/>
      <c r="P8251" s="17"/>
    </row>
    <row r="8252" spans="6:16">
      <c r="F8252" s="13"/>
      <c r="G8252" s="50"/>
      <c r="I8252" s="17"/>
      <c r="K8252" s="50"/>
      <c r="P8252" s="17"/>
    </row>
    <row r="8253" spans="6:16">
      <c r="F8253" s="13"/>
      <c r="G8253" s="50"/>
      <c r="I8253" s="17"/>
      <c r="K8253" s="50"/>
      <c r="P8253" s="17"/>
    </row>
    <row r="8254" spans="6:16">
      <c r="F8254" s="13"/>
      <c r="G8254" s="50"/>
      <c r="I8254" s="17"/>
      <c r="K8254" s="50"/>
      <c r="P8254" s="17"/>
    </row>
    <row r="8255" spans="6:16">
      <c r="F8255" s="13"/>
      <c r="G8255" s="50"/>
      <c r="I8255" s="17"/>
      <c r="K8255" s="50"/>
      <c r="P8255" s="17"/>
    </row>
    <row r="8256" spans="6:16">
      <c r="F8256" s="13"/>
      <c r="G8256" s="50"/>
      <c r="I8256" s="17"/>
      <c r="K8256" s="50"/>
      <c r="P8256" s="17"/>
    </row>
    <row r="8257" spans="6:16">
      <c r="F8257" s="13"/>
      <c r="G8257" s="50"/>
      <c r="I8257" s="17"/>
      <c r="K8257" s="50"/>
      <c r="P8257" s="17"/>
    </row>
    <row r="8258" spans="6:16">
      <c r="F8258" s="13"/>
      <c r="G8258" s="50"/>
      <c r="I8258" s="17"/>
      <c r="K8258" s="50"/>
      <c r="P8258" s="17"/>
    </row>
    <row r="8259" spans="6:16">
      <c r="F8259" s="13"/>
      <c r="G8259" s="50"/>
      <c r="I8259" s="17"/>
      <c r="K8259" s="50"/>
      <c r="P8259" s="17"/>
    </row>
    <row r="8260" spans="6:16">
      <c r="F8260" s="13"/>
      <c r="G8260" s="50"/>
      <c r="I8260" s="17"/>
      <c r="K8260" s="50"/>
      <c r="P8260" s="17"/>
    </row>
    <row r="8261" spans="6:16">
      <c r="F8261" s="13"/>
      <c r="G8261" s="50"/>
      <c r="I8261" s="17"/>
      <c r="K8261" s="50"/>
      <c r="P8261" s="17"/>
    </row>
    <row r="8262" spans="6:16">
      <c r="F8262" s="13"/>
      <c r="G8262" s="50"/>
      <c r="I8262" s="17"/>
      <c r="K8262" s="50"/>
      <c r="P8262" s="17"/>
    </row>
    <row r="8263" spans="6:16">
      <c r="F8263" s="13"/>
      <c r="G8263" s="50"/>
      <c r="I8263" s="17"/>
      <c r="K8263" s="50"/>
      <c r="P8263" s="17"/>
    </row>
    <row r="8264" spans="6:16">
      <c r="F8264" s="13"/>
      <c r="G8264" s="50"/>
      <c r="I8264" s="17"/>
      <c r="K8264" s="50"/>
      <c r="P8264" s="17"/>
    </row>
    <row r="8265" spans="6:16">
      <c r="F8265" s="13"/>
      <c r="G8265" s="50"/>
      <c r="I8265" s="17"/>
      <c r="K8265" s="50"/>
      <c r="P8265" s="17"/>
    </row>
    <row r="8266" spans="6:16">
      <c r="F8266" s="13"/>
      <c r="G8266" s="50"/>
      <c r="I8266" s="17"/>
      <c r="K8266" s="50"/>
      <c r="P8266" s="17"/>
    </row>
    <row r="8267" spans="6:16">
      <c r="F8267" s="13"/>
      <c r="G8267" s="50"/>
      <c r="I8267" s="17"/>
      <c r="K8267" s="50"/>
      <c r="P8267" s="17"/>
    </row>
    <row r="8268" spans="6:16">
      <c r="F8268" s="13"/>
      <c r="G8268" s="50"/>
      <c r="I8268" s="17"/>
      <c r="K8268" s="50"/>
      <c r="P8268" s="17"/>
    </row>
    <row r="8269" spans="6:16">
      <c r="F8269" s="13"/>
      <c r="G8269" s="50"/>
      <c r="I8269" s="17"/>
      <c r="K8269" s="50"/>
      <c r="P8269" s="17"/>
    </row>
    <row r="8270" spans="6:16">
      <c r="F8270" s="13"/>
      <c r="G8270" s="50"/>
      <c r="I8270" s="17"/>
      <c r="K8270" s="50"/>
      <c r="P8270" s="17"/>
    </row>
    <row r="8271" spans="6:16">
      <c r="F8271" s="13"/>
      <c r="G8271" s="50"/>
      <c r="I8271" s="17"/>
      <c r="K8271" s="50"/>
      <c r="P8271" s="17"/>
    </row>
    <row r="8272" spans="6:16">
      <c r="F8272" s="13"/>
      <c r="G8272" s="50"/>
      <c r="I8272" s="17"/>
      <c r="K8272" s="50"/>
      <c r="P8272" s="17"/>
    </row>
    <row r="8273" spans="6:16">
      <c r="F8273" s="13"/>
      <c r="G8273" s="50"/>
      <c r="I8273" s="17"/>
      <c r="K8273" s="50"/>
      <c r="P8273" s="17"/>
    </row>
    <row r="8274" spans="6:16">
      <c r="F8274" s="13"/>
      <c r="G8274" s="50"/>
      <c r="I8274" s="17"/>
      <c r="K8274" s="50"/>
      <c r="P8274" s="17"/>
    </row>
    <row r="8275" spans="6:16">
      <c r="F8275" s="13"/>
      <c r="G8275" s="50"/>
      <c r="I8275" s="17"/>
      <c r="K8275" s="50"/>
      <c r="P8275" s="17"/>
    </row>
    <row r="8276" spans="6:16">
      <c r="F8276" s="13"/>
      <c r="G8276" s="50"/>
      <c r="I8276" s="17"/>
      <c r="K8276" s="50"/>
      <c r="P8276" s="17"/>
    </row>
    <row r="8277" spans="6:16">
      <c r="F8277" s="13"/>
      <c r="G8277" s="50"/>
      <c r="I8277" s="17"/>
      <c r="K8277" s="50"/>
      <c r="P8277" s="17"/>
    </row>
    <row r="8278" spans="6:16">
      <c r="F8278" s="13"/>
      <c r="G8278" s="50"/>
      <c r="I8278" s="17"/>
      <c r="K8278" s="50"/>
      <c r="P8278" s="17"/>
    </row>
    <row r="8279" spans="6:16">
      <c r="F8279" s="13"/>
      <c r="G8279" s="50"/>
      <c r="I8279" s="17"/>
      <c r="K8279" s="50"/>
      <c r="P8279" s="17"/>
    </row>
    <row r="8280" spans="6:16">
      <c r="F8280" s="13"/>
      <c r="G8280" s="50"/>
      <c r="I8280" s="17"/>
      <c r="K8280" s="50"/>
      <c r="P8280" s="17"/>
    </row>
    <row r="8281" spans="6:16">
      <c r="F8281" s="13"/>
      <c r="G8281" s="50"/>
      <c r="I8281" s="17"/>
      <c r="K8281" s="50"/>
      <c r="P8281" s="17"/>
    </row>
    <row r="8282" spans="6:16">
      <c r="F8282" s="13"/>
      <c r="G8282" s="50"/>
      <c r="I8282" s="17"/>
      <c r="K8282" s="50"/>
      <c r="P8282" s="17"/>
    </row>
    <row r="8283" spans="6:16">
      <c r="F8283" s="13"/>
      <c r="G8283" s="50"/>
      <c r="I8283" s="17"/>
      <c r="K8283" s="50"/>
      <c r="P8283" s="17"/>
    </row>
    <row r="8284" spans="6:16">
      <c r="F8284" s="13"/>
      <c r="G8284" s="50"/>
      <c r="I8284" s="17"/>
      <c r="K8284" s="50"/>
      <c r="P8284" s="17"/>
    </row>
    <row r="8285" spans="6:16">
      <c r="F8285" s="13"/>
      <c r="G8285" s="50"/>
      <c r="I8285" s="17"/>
      <c r="K8285" s="50"/>
      <c r="P8285" s="17"/>
    </row>
    <row r="8286" spans="6:16">
      <c r="F8286" s="13"/>
      <c r="G8286" s="50"/>
      <c r="I8286" s="17"/>
      <c r="K8286" s="50"/>
      <c r="P8286" s="17"/>
    </row>
    <row r="8287" spans="6:16">
      <c r="F8287" s="13"/>
      <c r="G8287" s="50"/>
      <c r="I8287" s="17"/>
      <c r="K8287" s="50"/>
      <c r="P8287" s="17"/>
    </row>
    <row r="8288" spans="6:16">
      <c r="F8288" s="13"/>
      <c r="G8288" s="50"/>
      <c r="I8288" s="17"/>
      <c r="K8288" s="50"/>
      <c r="P8288" s="17"/>
    </row>
    <row r="8289" spans="6:16">
      <c r="F8289" s="13"/>
      <c r="G8289" s="50"/>
      <c r="I8289" s="17"/>
      <c r="K8289" s="50"/>
      <c r="P8289" s="17"/>
    </row>
    <row r="8290" spans="6:16">
      <c r="F8290" s="13"/>
      <c r="G8290" s="50"/>
      <c r="I8290" s="17"/>
      <c r="K8290" s="50"/>
      <c r="P8290" s="17"/>
    </row>
    <row r="8291" spans="6:16">
      <c r="F8291" s="13"/>
      <c r="G8291" s="50"/>
      <c r="I8291" s="17"/>
      <c r="K8291" s="50"/>
      <c r="P8291" s="17"/>
    </row>
    <row r="8292" spans="6:16">
      <c r="F8292" s="13"/>
      <c r="G8292" s="50"/>
      <c r="I8292" s="17"/>
      <c r="K8292" s="50"/>
      <c r="P8292" s="17"/>
    </row>
    <row r="8293" spans="6:16">
      <c r="F8293" s="13"/>
      <c r="G8293" s="50"/>
      <c r="I8293" s="17"/>
      <c r="K8293" s="50"/>
      <c r="P8293" s="17"/>
    </row>
    <row r="8294" spans="6:16">
      <c r="F8294" s="13"/>
      <c r="G8294" s="50"/>
      <c r="I8294" s="17"/>
      <c r="K8294" s="50"/>
      <c r="P8294" s="17"/>
    </row>
    <row r="8295" spans="6:16">
      <c r="F8295" s="13"/>
      <c r="G8295" s="50"/>
      <c r="I8295" s="17"/>
      <c r="K8295" s="50"/>
      <c r="P8295" s="17"/>
    </row>
    <row r="8296" spans="6:16">
      <c r="F8296" s="13"/>
      <c r="G8296" s="50"/>
      <c r="I8296" s="17"/>
      <c r="K8296" s="50"/>
      <c r="P8296" s="17"/>
    </row>
    <row r="8297" spans="6:16">
      <c r="F8297" s="13"/>
      <c r="G8297" s="50"/>
      <c r="I8297" s="17"/>
      <c r="K8297" s="50"/>
      <c r="P8297" s="17"/>
    </row>
    <row r="8298" spans="6:16">
      <c r="F8298" s="13"/>
      <c r="G8298" s="50"/>
      <c r="I8298" s="17"/>
      <c r="K8298" s="50"/>
      <c r="P8298" s="17"/>
    </row>
    <row r="8299" spans="6:16">
      <c r="F8299" s="13"/>
      <c r="G8299" s="50"/>
      <c r="I8299" s="17"/>
      <c r="K8299" s="50"/>
      <c r="P8299" s="17"/>
    </row>
    <row r="8300" spans="6:16">
      <c r="F8300" s="13"/>
      <c r="G8300" s="50"/>
      <c r="I8300" s="17"/>
      <c r="K8300" s="50"/>
      <c r="P8300" s="17"/>
    </row>
    <row r="8301" spans="6:16">
      <c r="F8301" s="13"/>
      <c r="G8301" s="50"/>
      <c r="I8301" s="17"/>
      <c r="K8301" s="50"/>
      <c r="P8301" s="17"/>
    </row>
    <row r="8302" spans="6:16">
      <c r="F8302" s="13"/>
      <c r="G8302" s="50"/>
      <c r="I8302" s="17"/>
      <c r="K8302" s="50"/>
      <c r="P8302" s="17"/>
    </row>
    <row r="8303" spans="6:16">
      <c r="F8303" s="13"/>
      <c r="G8303" s="50"/>
      <c r="I8303" s="17"/>
      <c r="K8303" s="50"/>
      <c r="P8303" s="17"/>
    </row>
    <row r="8304" spans="6:16">
      <c r="F8304" s="13"/>
      <c r="G8304" s="50"/>
      <c r="I8304" s="17"/>
      <c r="K8304" s="50"/>
      <c r="P8304" s="17"/>
    </row>
    <row r="8305" spans="6:16">
      <c r="F8305" s="13"/>
      <c r="G8305" s="50"/>
      <c r="I8305" s="17"/>
      <c r="K8305" s="50"/>
      <c r="P8305" s="17"/>
    </row>
    <row r="8306" spans="6:16">
      <c r="F8306" s="13"/>
      <c r="G8306" s="50"/>
      <c r="I8306" s="17"/>
      <c r="K8306" s="50"/>
      <c r="P8306" s="17"/>
    </row>
    <row r="8307" spans="6:16">
      <c r="F8307" s="13"/>
      <c r="G8307" s="50"/>
      <c r="I8307" s="17"/>
      <c r="K8307" s="50"/>
      <c r="P8307" s="17"/>
    </row>
    <row r="8308" spans="6:16">
      <c r="F8308" s="13"/>
      <c r="G8308" s="50"/>
      <c r="I8308" s="17"/>
      <c r="K8308" s="50"/>
      <c r="P8308" s="17"/>
    </row>
    <row r="8309" spans="6:16">
      <c r="F8309" s="13"/>
      <c r="G8309" s="50"/>
      <c r="I8309" s="17"/>
      <c r="K8309" s="50"/>
      <c r="P8309" s="17"/>
    </row>
    <row r="8310" spans="6:16">
      <c r="F8310" s="13"/>
      <c r="G8310" s="50"/>
      <c r="I8310" s="17"/>
      <c r="K8310" s="50"/>
      <c r="P8310" s="17"/>
    </row>
    <row r="8311" spans="6:16">
      <c r="F8311" s="13"/>
      <c r="G8311" s="50"/>
      <c r="I8311" s="17"/>
      <c r="K8311" s="50"/>
      <c r="P8311" s="17"/>
    </row>
    <row r="8312" spans="6:16">
      <c r="F8312" s="13"/>
      <c r="G8312" s="50"/>
      <c r="I8312" s="17"/>
      <c r="K8312" s="50"/>
      <c r="P8312" s="17"/>
    </row>
    <row r="8313" spans="6:16">
      <c r="F8313" s="13"/>
      <c r="G8313" s="50"/>
      <c r="I8313" s="17"/>
      <c r="K8313" s="50"/>
      <c r="P8313" s="17"/>
    </row>
    <row r="8314" spans="6:16">
      <c r="F8314" s="13"/>
      <c r="G8314" s="50"/>
      <c r="I8314" s="17"/>
      <c r="K8314" s="50"/>
      <c r="P8314" s="17"/>
    </row>
    <row r="8315" spans="6:16">
      <c r="F8315" s="13"/>
      <c r="G8315" s="50"/>
      <c r="I8315" s="17"/>
      <c r="K8315" s="50"/>
      <c r="P8315" s="17"/>
    </row>
    <row r="8316" spans="6:16">
      <c r="F8316" s="13"/>
      <c r="G8316" s="50"/>
      <c r="I8316" s="17"/>
      <c r="K8316" s="50"/>
      <c r="P8316" s="17"/>
    </row>
    <row r="8317" spans="6:16">
      <c r="F8317" s="13"/>
      <c r="G8317" s="50"/>
      <c r="I8317" s="17"/>
      <c r="K8317" s="50"/>
      <c r="P8317" s="17"/>
    </row>
    <row r="8318" spans="6:16">
      <c r="F8318" s="13"/>
      <c r="G8318" s="50"/>
      <c r="I8318" s="17"/>
      <c r="K8318" s="50"/>
      <c r="P8318" s="17"/>
    </row>
    <row r="8319" spans="6:16">
      <c r="F8319" s="13"/>
      <c r="G8319" s="50"/>
      <c r="I8319" s="17"/>
      <c r="K8319" s="50"/>
      <c r="P8319" s="17"/>
    </row>
    <row r="8320" spans="6:16">
      <c r="F8320" s="13"/>
      <c r="G8320" s="50"/>
      <c r="I8320" s="17"/>
      <c r="K8320" s="50"/>
      <c r="P8320" s="17"/>
    </row>
    <row r="8321" spans="6:16">
      <c r="F8321" s="13"/>
      <c r="G8321" s="50"/>
      <c r="I8321" s="17"/>
      <c r="K8321" s="50"/>
      <c r="P8321" s="17"/>
    </row>
    <row r="8322" spans="6:16">
      <c r="F8322" s="13"/>
      <c r="G8322" s="50"/>
      <c r="I8322" s="17"/>
      <c r="K8322" s="50"/>
      <c r="P8322" s="17"/>
    </row>
    <row r="8323" spans="6:16">
      <c r="F8323" s="13"/>
      <c r="G8323" s="50"/>
      <c r="I8323" s="17"/>
      <c r="K8323" s="50"/>
      <c r="P8323" s="17"/>
    </row>
    <row r="8324" spans="6:16">
      <c r="F8324" s="13"/>
      <c r="G8324" s="50"/>
      <c r="I8324" s="17"/>
      <c r="K8324" s="50"/>
      <c r="P8324" s="17"/>
    </row>
    <row r="8325" spans="6:16">
      <c r="F8325" s="13"/>
      <c r="G8325" s="50"/>
      <c r="I8325" s="17"/>
      <c r="K8325" s="50"/>
      <c r="P8325" s="17"/>
    </row>
    <row r="8326" spans="6:16">
      <c r="F8326" s="13"/>
      <c r="G8326" s="50"/>
      <c r="I8326" s="17"/>
      <c r="K8326" s="50"/>
      <c r="P8326" s="17"/>
    </row>
    <row r="8327" spans="6:16">
      <c r="F8327" s="13"/>
      <c r="G8327" s="50"/>
      <c r="I8327" s="17"/>
      <c r="K8327" s="50"/>
      <c r="P8327" s="17"/>
    </row>
    <row r="8328" spans="6:16">
      <c r="F8328" s="13"/>
      <c r="G8328" s="50"/>
      <c r="I8328" s="17"/>
      <c r="K8328" s="50"/>
      <c r="P8328" s="17"/>
    </row>
    <row r="8329" spans="6:16">
      <c r="F8329" s="13"/>
      <c r="G8329" s="50"/>
      <c r="I8329" s="17"/>
      <c r="K8329" s="50"/>
      <c r="P8329" s="17"/>
    </row>
    <row r="8330" spans="6:16">
      <c r="F8330" s="13"/>
      <c r="G8330" s="50"/>
      <c r="I8330" s="17"/>
      <c r="K8330" s="50"/>
      <c r="P8330" s="17"/>
    </row>
    <row r="8331" spans="6:16">
      <c r="F8331" s="13"/>
      <c r="G8331" s="50"/>
      <c r="I8331" s="17"/>
      <c r="K8331" s="50"/>
      <c r="P8331" s="17"/>
    </row>
    <row r="8332" spans="6:16">
      <c r="F8332" s="13"/>
      <c r="G8332" s="50"/>
      <c r="I8332" s="17"/>
      <c r="K8332" s="50"/>
      <c r="P8332" s="17"/>
    </row>
    <row r="8333" spans="6:16">
      <c r="F8333" s="13"/>
      <c r="G8333" s="50"/>
      <c r="I8333" s="17"/>
      <c r="K8333" s="50"/>
      <c r="P8333" s="17"/>
    </row>
    <row r="8334" spans="6:16">
      <c r="F8334" s="13"/>
      <c r="G8334" s="50"/>
      <c r="I8334" s="17"/>
      <c r="K8334" s="50"/>
      <c r="P8334" s="17"/>
    </row>
    <row r="8335" spans="6:16">
      <c r="F8335" s="13"/>
      <c r="G8335" s="50"/>
      <c r="I8335" s="17"/>
      <c r="K8335" s="50"/>
      <c r="P8335" s="17"/>
    </row>
    <row r="8336" spans="6:16">
      <c r="F8336" s="13"/>
      <c r="G8336" s="50"/>
      <c r="I8336" s="17"/>
      <c r="K8336" s="50"/>
      <c r="P8336" s="17"/>
    </row>
    <row r="8337" spans="6:16">
      <c r="F8337" s="13"/>
      <c r="G8337" s="50"/>
      <c r="I8337" s="17"/>
      <c r="K8337" s="50"/>
      <c r="P8337" s="17"/>
    </row>
    <row r="8338" spans="6:16">
      <c r="F8338" s="13"/>
      <c r="G8338" s="50"/>
      <c r="I8338" s="17"/>
      <c r="K8338" s="50"/>
      <c r="P8338" s="17"/>
    </row>
    <row r="8339" spans="6:16">
      <c r="F8339" s="13"/>
      <c r="G8339" s="50"/>
      <c r="I8339" s="17"/>
      <c r="K8339" s="50"/>
      <c r="P8339" s="17"/>
    </row>
    <row r="8340" spans="6:16">
      <c r="F8340" s="13"/>
      <c r="G8340" s="50"/>
      <c r="I8340" s="17"/>
      <c r="K8340" s="50"/>
      <c r="P8340" s="17"/>
    </row>
    <row r="8341" spans="6:16">
      <c r="F8341" s="13"/>
      <c r="G8341" s="50"/>
      <c r="I8341" s="17"/>
      <c r="K8341" s="50"/>
      <c r="P8341" s="17"/>
    </row>
    <row r="8342" spans="6:16">
      <c r="F8342" s="13"/>
      <c r="G8342" s="50"/>
      <c r="I8342" s="17"/>
      <c r="K8342" s="50"/>
      <c r="P8342" s="17"/>
    </row>
    <row r="8343" spans="6:16">
      <c r="F8343" s="13"/>
      <c r="G8343" s="50"/>
      <c r="I8343" s="17"/>
      <c r="K8343" s="50"/>
      <c r="P8343" s="17"/>
    </row>
    <row r="8344" spans="6:16">
      <c r="F8344" s="13"/>
      <c r="G8344" s="50"/>
      <c r="I8344" s="17"/>
      <c r="K8344" s="50"/>
      <c r="P8344" s="17"/>
    </row>
    <row r="8345" spans="6:16">
      <c r="F8345" s="13"/>
      <c r="G8345" s="50"/>
      <c r="I8345" s="17"/>
      <c r="K8345" s="50"/>
      <c r="P8345" s="17"/>
    </row>
    <row r="8346" spans="6:16">
      <c r="F8346" s="13"/>
      <c r="G8346" s="50"/>
      <c r="I8346" s="17"/>
      <c r="K8346" s="50"/>
      <c r="P8346" s="17"/>
    </row>
    <row r="8347" spans="6:16">
      <c r="F8347" s="13"/>
      <c r="G8347" s="50"/>
      <c r="I8347" s="17"/>
      <c r="K8347" s="50"/>
      <c r="P8347" s="17"/>
    </row>
    <row r="8348" spans="6:16">
      <c r="F8348" s="13"/>
      <c r="G8348" s="50"/>
      <c r="I8348" s="17"/>
      <c r="K8348" s="50"/>
      <c r="P8348" s="17"/>
    </row>
    <row r="8349" spans="6:16">
      <c r="F8349" s="13"/>
      <c r="G8349" s="50"/>
      <c r="I8349" s="17"/>
      <c r="K8349" s="50"/>
      <c r="P8349" s="17"/>
    </row>
    <row r="8350" spans="6:16">
      <c r="F8350" s="13"/>
      <c r="G8350" s="50"/>
      <c r="I8350" s="17"/>
      <c r="K8350" s="50"/>
      <c r="P8350" s="17"/>
    </row>
    <row r="8351" spans="6:16">
      <c r="F8351" s="13"/>
      <c r="G8351" s="50"/>
      <c r="I8351" s="17"/>
      <c r="K8351" s="50"/>
      <c r="P8351" s="17"/>
    </row>
    <row r="8352" spans="6:16">
      <c r="F8352" s="13"/>
      <c r="G8352" s="50"/>
      <c r="I8352" s="17"/>
      <c r="K8352" s="50"/>
      <c r="P8352" s="17"/>
    </row>
    <row r="8353" spans="6:16">
      <c r="F8353" s="13"/>
      <c r="G8353" s="50"/>
      <c r="I8353" s="17"/>
      <c r="K8353" s="50"/>
      <c r="P8353" s="17"/>
    </row>
    <row r="8354" spans="6:16">
      <c r="F8354" s="13"/>
      <c r="G8354" s="50"/>
      <c r="I8354" s="17"/>
      <c r="K8354" s="50"/>
      <c r="P8354" s="17"/>
    </row>
    <row r="8355" spans="6:16">
      <c r="F8355" s="13"/>
      <c r="G8355" s="50"/>
      <c r="I8355" s="17"/>
      <c r="K8355" s="50"/>
      <c r="P8355" s="17"/>
    </row>
    <row r="8356" spans="6:16">
      <c r="F8356" s="13"/>
      <c r="G8356" s="50"/>
      <c r="I8356" s="17"/>
      <c r="K8356" s="50"/>
      <c r="P8356" s="17"/>
    </row>
    <row r="8357" spans="6:16">
      <c r="F8357" s="13"/>
      <c r="G8357" s="50"/>
      <c r="I8357" s="17"/>
      <c r="K8357" s="50"/>
      <c r="P8357" s="17"/>
    </row>
    <row r="8358" spans="6:16">
      <c r="F8358" s="13"/>
      <c r="G8358" s="50"/>
      <c r="I8358" s="17"/>
      <c r="K8358" s="50"/>
      <c r="P8358" s="17"/>
    </row>
    <row r="8359" spans="6:16">
      <c r="F8359" s="13"/>
      <c r="G8359" s="50"/>
      <c r="I8359" s="17"/>
      <c r="K8359" s="50"/>
      <c r="P8359" s="17"/>
    </row>
    <row r="8360" spans="6:16">
      <c r="F8360" s="13"/>
      <c r="G8360" s="50"/>
      <c r="I8360" s="17"/>
      <c r="K8360" s="50"/>
      <c r="P8360" s="17"/>
    </row>
    <row r="8361" spans="6:16">
      <c r="F8361" s="13"/>
      <c r="G8361" s="50"/>
      <c r="I8361" s="17"/>
      <c r="K8361" s="50"/>
      <c r="P8361" s="17"/>
    </row>
    <row r="8362" spans="6:16">
      <c r="F8362" s="13"/>
      <c r="G8362" s="50"/>
      <c r="I8362" s="17"/>
      <c r="K8362" s="50"/>
      <c r="P8362" s="17"/>
    </row>
    <row r="8363" spans="6:16">
      <c r="F8363" s="13"/>
      <c r="G8363" s="50"/>
      <c r="I8363" s="17"/>
      <c r="K8363" s="50"/>
      <c r="P8363" s="17"/>
    </row>
    <row r="8364" spans="6:16">
      <c r="F8364" s="13"/>
      <c r="G8364" s="50"/>
      <c r="I8364" s="17"/>
      <c r="K8364" s="50"/>
      <c r="P8364" s="17"/>
    </row>
    <row r="8365" spans="6:16">
      <c r="F8365" s="13"/>
      <c r="G8365" s="50"/>
      <c r="I8365" s="17"/>
      <c r="K8365" s="50"/>
      <c r="P8365" s="17"/>
    </row>
    <row r="8366" spans="6:16">
      <c r="F8366" s="13"/>
      <c r="G8366" s="50"/>
      <c r="I8366" s="17"/>
      <c r="K8366" s="50"/>
      <c r="P8366" s="17"/>
    </row>
    <row r="8367" spans="6:16">
      <c r="F8367" s="13"/>
      <c r="G8367" s="50"/>
      <c r="I8367" s="17"/>
      <c r="K8367" s="50"/>
      <c r="P8367" s="17"/>
    </row>
    <row r="8368" spans="6:16">
      <c r="F8368" s="13"/>
      <c r="G8368" s="50"/>
      <c r="I8368" s="17"/>
      <c r="K8368" s="50"/>
      <c r="P8368" s="17"/>
    </row>
    <row r="8369" spans="6:16">
      <c r="F8369" s="13"/>
      <c r="G8369" s="50"/>
      <c r="I8369" s="17"/>
      <c r="K8369" s="50"/>
      <c r="P8369" s="17"/>
    </row>
    <row r="8370" spans="6:16">
      <c r="F8370" s="13"/>
      <c r="G8370" s="50"/>
      <c r="I8370" s="17"/>
      <c r="K8370" s="50"/>
      <c r="P8370" s="17"/>
    </row>
    <row r="8371" spans="6:16">
      <c r="F8371" s="13"/>
      <c r="G8371" s="50"/>
      <c r="I8371" s="17"/>
      <c r="K8371" s="50"/>
      <c r="P8371" s="17"/>
    </row>
    <row r="8372" spans="6:16">
      <c r="F8372" s="13"/>
      <c r="G8372" s="50"/>
      <c r="I8372" s="17"/>
      <c r="K8372" s="50"/>
      <c r="P8372" s="17"/>
    </row>
    <row r="8373" spans="6:16">
      <c r="F8373" s="13"/>
      <c r="G8373" s="50"/>
      <c r="I8373" s="17"/>
      <c r="K8373" s="50"/>
      <c r="P8373" s="17"/>
    </row>
    <row r="8374" spans="6:16">
      <c r="F8374" s="13"/>
      <c r="G8374" s="50"/>
      <c r="I8374" s="17"/>
      <c r="K8374" s="50"/>
      <c r="P8374" s="17"/>
    </row>
    <row r="8375" spans="6:16">
      <c r="F8375" s="13"/>
      <c r="G8375" s="50"/>
      <c r="I8375" s="17"/>
      <c r="K8375" s="50"/>
      <c r="P8375" s="17"/>
    </row>
    <row r="8376" spans="6:16">
      <c r="F8376" s="13"/>
      <c r="G8376" s="50"/>
      <c r="I8376" s="17"/>
      <c r="K8376" s="50"/>
      <c r="P8376" s="17"/>
    </row>
    <row r="8377" spans="6:16">
      <c r="F8377" s="13"/>
      <c r="G8377" s="50"/>
      <c r="I8377" s="17"/>
      <c r="K8377" s="50"/>
      <c r="P8377" s="17"/>
    </row>
    <row r="8378" spans="6:16">
      <c r="F8378" s="13"/>
      <c r="G8378" s="50"/>
      <c r="I8378" s="17"/>
      <c r="K8378" s="50"/>
      <c r="P8378" s="17"/>
    </row>
    <row r="8379" spans="6:16">
      <c r="F8379" s="13"/>
      <c r="G8379" s="50"/>
      <c r="I8379" s="17"/>
      <c r="K8379" s="50"/>
      <c r="P8379" s="17"/>
    </row>
    <row r="8380" spans="6:16">
      <c r="F8380" s="13"/>
      <c r="G8380" s="50"/>
      <c r="I8380" s="17"/>
      <c r="K8380" s="50"/>
      <c r="P8380" s="17"/>
    </row>
    <row r="8381" spans="6:16">
      <c r="F8381" s="13"/>
      <c r="G8381" s="50"/>
      <c r="I8381" s="17"/>
      <c r="K8381" s="50"/>
      <c r="P8381" s="17"/>
    </row>
    <row r="8382" spans="6:16">
      <c r="F8382" s="13"/>
      <c r="G8382" s="50"/>
      <c r="I8382" s="17"/>
      <c r="K8382" s="50"/>
      <c r="P8382" s="17"/>
    </row>
    <row r="8383" spans="6:16">
      <c r="F8383" s="13"/>
      <c r="G8383" s="50"/>
      <c r="I8383" s="17"/>
      <c r="K8383" s="50"/>
      <c r="P8383" s="17"/>
    </row>
    <row r="8384" spans="6:16">
      <c r="F8384" s="13"/>
      <c r="G8384" s="50"/>
      <c r="I8384" s="17"/>
      <c r="K8384" s="50"/>
      <c r="P8384" s="17"/>
    </row>
    <row r="8385" spans="6:16">
      <c r="F8385" s="13"/>
      <c r="G8385" s="50"/>
      <c r="I8385" s="17"/>
      <c r="K8385" s="50"/>
      <c r="P8385" s="17"/>
    </row>
    <row r="8386" spans="6:16">
      <c r="F8386" s="13"/>
      <c r="G8386" s="50"/>
      <c r="I8386" s="17"/>
      <c r="K8386" s="50"/>
      <c r="P8386" s="17"/>
    </row>
    <row r="8387" spans="6:16">
      <c r="F8387" s="13"/>
      <c r="G8387" s="50"/>
      <c r="I8387" s="17"/>
      <c r="K8387" s="50"/>
      <c r="P8387" s="17"/>
    </row>
    <row r="8388" spans="6:16">
      <c r="F8388" s="13"/>
      <c r="G8388" s="50"/>
      <c r="I8388" s="17"/>
      <c r="K8388" s="50"/>
      <c r="P8388" s="17"/>
    </row>
    <row r="8389" spans="6:16">
      <c r="F8389" s="13"/>
      <c r="G8389" s="50"/>
      <c r="I8389" s="17"/>
      <c r="K8389" s="50"/>
      <c r="P8389" s="17"/>
    </row>
    <row r="8390" spans="6:16">
      <c r="F8390" s="13"/>
      <c r="G8390" s="50"/>
      <c r="I8390" s="17"/>
      <c r="K8390" s="50"/>
      <c r="P8390" s="17"/>
    </row>
    <row r="8391" spans="6:16">
      <c r="F8391" s="13"/>
      <c r="G8391" s="50"/>
      <c r="I8391" s="17"/>
      <c r="K8391" s="50"/>
      <c r="P8391" s="17"/>
    </row>
    <row r="8392" spans="6:16">
      <c r="F8392" s="13"/>
      <c r="G8392" s="50"/>
      <c r="I8392" s="17"/>
      <c r="K8392" s="50"/>
      <c r="P8392" s="17"/>
    </row>
    <row r="8393" spans="6:16">
      <c r="F8393" s="13"/>
      <c r="G8393" s="50"/>
      <c r="I8393" s="17"/>
      <c r="K8393" s="50"/>
      <c r="P8393" s="17"/>
    </row>
    <row r="8394" spans="6:16">
      <c r="F8394" s="13"/>
      <c r="G8394" s="50"/>
      <c r="I8394" s="17"/>
      <c r="K8394" s="50"/>
      <c r="P8394" s="17"/>
    </row>
    <row r="8395" spans="6:16">
      <c r="F8395" s="13"/>
      <c r="G8395" s="50"/>
      <c r="I8395" s="17"/>
      <c r="K8395" s="50"/>
      <c r="P8395" s="17"/>
    </row>
    <row r="8396" spans="6:16">
      <c r="F8396" s="13"/>
      <c r="G8396" s="50"/>
      <c r="I8396" s="17"/>
      <c r="K8396" s="50"/>
      <c r="P8396" s="17"/>
    </row>
    <row r="8397" spans="6:16">
      <c r="F8397" s="13"/>
      <c r="G8397" s="50"/>
      <c r="I8397" s="17"/>
      <c r="K8397" s="50"/>
      <c r="P8397" s="17"/>
    </row>
    <row r="8398" spans="6:16">
      <c r="F8398" s="13"/>
      <c r="G8398" s="50"/>
      <c r="I8398" s="17"/>
      <c r="K8398" s="50"/>
      <c r="P8398" s="17"/>
    </row>
    <row r="8399" spans="6:16">
      <c r="F8399" s="13"/>
      <c r="G8399" s="50"/>
      <c r="I8399" s="17"/>
      <c r="K8399" s="50"/>
      <c r="P8399" s="17"/>
    </row>
    <row r="8400" spans="6:16">
      <c r="F8400" s="13"/>
      <c r="G8400" s="50"/>
      <c r="I8400" s="17"/>
      <c r="K8400" s="50"/>
      <c r="P8400" s="17"/>
    </row>
    <row r="8401" spans="6:16">
      <c r="F8401" s="13"/>
      <c r="G8401" s="50"/>
      <c r="I8401" s="17"/>
      <c r="K8401" s="50"/>
      <c r="P8401" s="17"/>
    </row>
    <row r="8402" spans="6:16">
      <c r="F8402" s="13"/>
      <c r="G8402" s="50"/>
      <c r="I8402" s="17"/>
      <c r="K8402" s="50"/>
      <c r="P8402" s="17"/>
    </row>
    <row r="8403" spans="6:16">
      <c r="F8403" s="13"/>
      <c r="G8403" s="50"/>
      <c r="I8403" s="17"/>
      <c r="K8403" s="50"/>
      <c r="P8403" s="17"/>
    </row>
    <row r="8404" spans="6:16">
      <c r="F8404" s="13"/>
      <c r="G8404" s="50"/>
      <c r="I8404" s="17"/>
      <c r="K8404" s="50"/>
      <c r="P8404" s="17"/>
    </row>
    <row r="8405" spans="6:16">
      <c r="F8405" s="13"/>
      <c r="G8405" s="50"/>
      <c r="I8405" s="17"/>
      <c r="K8405" s="50"/>
      <c r="P8405" s="17"/>
    </row>
    <row r="8406" spans="6:16">
      <c r="F8406" s="13"/>
      <c r="G8406" s="50"/>
      <c r="I8406" s="17"/>
      <c r="K8406" s="50"/>
      <c r="P8406" s="17"/>
    </row>
    <row r="8407" spans="6:16">
      <c r="F8407" s="13"/>
      <c r="G8407" s="50"/>
      <c r="I8407" s="17"/>
      <c r="K8407" s="50"/>
      <c r="P8407" s="17"/>
    </row>
    <row r="8408" spans="6:16">
      <c r="F8408" s="13"/>
      <c r="G8408" s="50"/>
      <c r="I8408" s="17"/>
      <c r="K8408" s="50"/>
      <c r="P8408" s="17"/>
    </row>
    <row r="8409" spans="6:16">
      <c r="F8409" s="13"/>
      <c r="G8409" s="50"/>
      <c r="I8409" s="17"/>
      <c r="K8409" s="50"/>
      <c r="P8409" s="17"/>
    </row>
    <row r="8410" spans="6:16">
      <c r="F8410" s="13"/>
      <c r="G8410" s="50"/>
      <c r="I8410" s="17"/>
      <c r="K8410" s="50"/>
      <c r="P8410" s="17"/>
    </row>
    <row r="8411" spans="6:16">
      <c r="F8411" s="13"/>
      <c r="G8411" s="50"/>
      <c r="I8411" s="17"/>
      <c r="K8411" s="50"/>
      <c r="P8411" s="17"/>
    </row>
    <row r="8412" spans="6:16">
      <c r="F8412" s="13"/>
      <c r="G8412" s="50"/>
      <c r="I8412" s="17"/>
      <c r="K8412" s="50"/>
      <c r="P8412" s="17"/>
    </row>
    <row r="8413" spans="6:16">
      <c r="F8413" s="13"/>
      <c r="G8413" s="50"/>
      <c r="I8413" s="17"/>
      <c r="K8413" s="50"/>
      <c r="P8413" s="17"/>
    </row>
    <row r="8414" spans="6:16">
      <c r="F8414" s="13"/>
      <c r="G8414" s="50"/>
      <c r="I8414" s="17"/>
      <c r="K8414" s="50"/>
      <c r="P8414" s="17"/>
    </row>
    <row r="8415" spans="6:16">
      <c r="F8415" s="13"/>
      <c r="G8415" s="50"/>
      <c r="I8415" s="17"/>
      <c r="K8415" s="50"/>
      <c r="P8415" s="17"/>
    </row>
    <row r="8416" spans="6:16">
      <c r="F8416" s="13"/>
      <c r="G8416" s="50"/>
      <c r="I8416" s="17"/>
      <c r="K8416" s="50"/>
      <c r="P8416" s="17"/>
    </row>
    <row r="8417" spans="6:16">
      <c r="F8417" s="13"/>
      <c r="G8417" s="50"/>
      <c r="I8417" s="17"/>
      <c r="K8417" s="50"/>
      <c r="P8417" s="17"/>
    </row>
    <row r="8418" spans="6:16">
      <c r="F8418" s="13"/>
      <c r="G8418" s="50"/>
      <c r="I8418" s="17"/>
      <c r="K8418" s="50"/>
      <c r="P8418" s="17"/>
    </row>
    <row r="8419" spans="6:16">
      <c r="F8419" s="13"/>
      <c r="G8419" s="50"/>
      <c r="I8419" s="17"/>
      <c r="K8419" s="50"/>
      <c r="P8419" s="17"/>
    </row>
    <row r="8420" spans="6:16">
      <c r="F8420" s="13"/>
      <c r="G8420" s="50"/>
      <c r="I8420" s="17"/>
      <c r="K8420" s="50"/>
      <c r="P8420" s="17"/>
    </row>
    <row r="8421" spans="6:16">
      <c r="F8421" s="13"/>
      <c r="G8421" s="50"/>
      <c r="I8421" s="17"/>
      <c r="K8421" s="50"/>
      <c r="P8421" s="17"/>
    </row>
    <row r="8422" spans="6:16">
      <c r="F8422" s="13"/>
      <c r="G8422" s="50"/>
      <c r="I8422" s="17"/>
      <c r="K8422" s="50"/>
      <c r="P8422" s="17"/>
    </row>
    <row r="8423" spans="6:16">
      <c r="F8423" s="13"/>
      <c r="G8423" s="50"/>
      <c r="I8423" s="17"/>
      <c r="K8423" s="50"/>
      <c r="P8423" s="17"/>
    </row>
    <row r="8424" spans="6:16">
      <c r="F8424" s="13"/>
      <c r="G8424" s="50"/>
      <c r="I8424" s="17"/>
      <c r="K8424" s="50"/>
      <c r="P8424" s="17"/>
    </row>
    <row r="8425" spans="6:16">
      <c r="F8425" s="13"/>
      <c r="G8425" s="50"/>
      <c r="I8425" s="17"/>
      <c r="K8425" s="50"/>
      <c r="P8425" s="17"/>
    </row>
    <row r="8426" spans="6:16">
      <c r="F8426" s="13"/>
      <c r="G8426" s="50"/>
      <c r="I8426" s="17"/>
      <c r="K8426" s="50"/>
      <c r="P8426" s="17"/>
    </row>
    <row r="8427" spans="6:16">
      <c r="F8427" s="13"/>
      <c r="G8427" s="50"/>
      <c r="I8427" s="17"/>
      <c r="K8427" s="50"/>
      <c r="P8427" s="17"/>
    </row>
    <row r="8428" spans="6:16">
      <c r="F8428" s="13"/>
      <c r="G8428" s="50"/>
      <c r="I8428" s="17"/>
      <c r="K8428" s="50"/>
      <c r="P8428" s="17"/>
    </row>
    <row r="8429" spans="6:16">
      <c r="F8429" s="13"/>
      <c r="G8429" s="50"/>
      <c r="I8429" s="17"/>
      <c r="K8429" s="50"/>
      <c r="P8429" s="17"/>
    </row>
    <row r="8430" spans="6:16">
      <c r="F8430" s="13"/>
      <c r="G8430" s="50"/>
      <c r="I8430" s="17"/>
      <c r="K8430" s="50"/>
      <c r="P8430" s="17"/>
    </row>
    <row r="8431" spans="6:16">
      <c r="F8431" s="13"/>
      <c r="G8431" s="50"/>
      <c r="I8431" s="17"/>
      <c r="K8431" s="50"/>
      <c r="P8431" s="17"/>
    </row>
    <row r="8432" spans="6:16">
      <c r="F8432" s="13"/>
      <c r="G8432" s="50"/>
      <c r="I8432" s="17"/>
      <c r="K8432" s="50"/>
      <c r="P8432" s="17"/>
    </row>
    <row r="8433" spans="6:16">
      <c r="F8433" s="13"/>
      <c r="G8433" s="50"/>
      <c r="I8433" s="17"/>
      <c r="K8433" s="50"/>
      <c r="P8433" s="17"/>
    </row>
    <row r="8434" spans="6:16">
      <c r="F8434" s="13"/>
      <c r="G8434" s="50"/>
      <c r="I8434" s="17"/>
      <c r="K8434" s="50"/>
      <c r="P8434" s="17"/>
    </row>
    <row r="8435" spans="6:16">
      <c r="F8435" s="13"/>
      <c r="G8435" s="50"/>
      <c r="I8435" s="17"/>
      <c r="K8435" s="50"/>
      <c r="P8435" s="17"/>
    </row>
    <row r="8436" spans="6:16">
      <c r="F8436" s="13"/>
      <c r="G8436" s="50"/>
      <c r="I8436" s="17"/>
      <c r="K8436" s="50"/>
      <c r="P8436" s="17"/>
    </row>
    <row r="8437" spans="6:16">
      <c r="F8437" s="13"/>
      <c r="G8437" s="50"/>
      <c r="I8437" s="17"/>
      <c r="K8437" s="50"/>
      <c r="P8437" s="17"/>
    </row>
    <row r="8438" spans="6:16">
      <c r="F8438" s="13"/>
      <c r="G8438" s="50"/>
      <c r="I8438" s="17"/>
      <c r="K8438" s="50"/>
      <c r="P8438" s="17"/>
    </row>
    <row r="8439" spans="6:16">
      <c r="F8439" s="13"/>
      <c r="G8439" s="50"/>
      <c r="I8439" s="17"/>
      <c r="K8439" s="50"/>
      <c r="P8439" s="17"/>
    </row>
    <row r="8440" spans="6:16">
      <c r="F8440" s="13"/>
      <c r="G8440" s="50"/>
      <c r="I8440" s="17"/>
      <c r="K8440" s="50"/>
      <c r="P8440" s="17"/>
    </row>
    <row r="8441" spans="6:16">
      <c r="F8441" s="13"/>
      <c r="G8441" s="50"/>
      <c r="I8441" s="17"/>
      <c r="K8441" s="50"/>
      <c r="P8441" s="17"/>
    </row>
    <row r="8442" spans="6:16">
      <c r="F8442" s="13"/>
      <c r="G8442" s="50"/>
      <c r="I8442" s="17"/>
      <c r="K8442" s="50"/>
      <c r="P8442" s="17"/>
    </row>
    <row r="8443" spans="6:16">
      <c r="F8443" s="13"/>
      <c r="G8443" s="50"/>
      <c r="I8443" s="17"/>
      <c r="K8443" s="50"/>
      <c r="P8443" s="17"/>
    </row>
    <row r="8444" spans="6:16">
      <c r="F8444" s="13"/>
      <c r="G8444" s="50"/>
      <c r="I8444" s="17"/>
      <c r="K8444" s="50"/>
      <c r="P8444" s="17"/>
    </row>
    <row r="8445" spans="6:16">
      <c r="F8445" s="13"/>
      <c r="G8445" s="50"/>
      <c r="I8445" s="17"/>
      <c r="K8445" s="50"/>
      <c r="P8445" s="17"/>
    </row>
    <row r="8446" spans="6:16">
      <c r="F8446" s="13"/>
      <c r="G8446" s="50"/>
      <c r="I8446" s="17"/>
      <c r="K8446" s="50"/>
      <c r="P8446" s="17"/>
    </row>
    <row r="8447" spans="6:16">
      <c r="F8447" s="13"/>
      <c r="G8447" s="50"/>
      <c r="I8447" s="17"/>
      <c r="K8447" s="50"/>
      <c r="P8447" s="17"/>
    </row>
    <row r="8448" spans="6:16">
      <c r="F8448" s="13"/>
      <c r="G8448" s="50"/>
      <c r="I8448" s="17"/>
      <c r="K8448" s="50"/>
      <c r="P8448" s="17"/>
    </row>
    <row r="8449" spans="6:16">
      <c r="F8449" s="13"/>
      <c r="G8449" s="50"/>
      <c r="I8449" s="17"/>
      <c r="K8449" s="50"/>
      <c r="P8449" s="17"/>
    </row>
    <row r="8450" spans="6:16">
      <c r="F8450" s="13"/>
      <c r="G8450" s="50"/>
      <c r="I8450" s="17"/>
      <c r="K8450" s="50"/>
      <c r="P8450" s="17"/>
    </row>
    <row r="8451" spans="6:16">
      <c r="F8451" s="13"/>
      <c r="G8451" s="50"/>
      <c r="I8451" s="17"/>
      <c r="K8451" s="50"/>
      <c r="P8451" s="17"/>
    </row>
    <row r="8452" spans="6:16">
      <c r="F8452" s="13"/>
      <c r="G8452" s="50"/>
      <c r="I8452" s="17"/>
      <c r="K8452" s="50"/>
      <c r="P8452" s="17"/>
    </row>
    <row r="8453" spans="6:16">
      <c r="F8453" s="13"/>
      <c r="G8453" s="50"/>
      <c r="I8453" s="17"/>
      <c r="K8453" s="50"/>
      <c r="P8453" s="17"/>
    </row>
    <row r="8454" spans="6:16">
      <c r="F8454" s="13"/>
      <c r="G8454" s="50"/>
      <c r="I8454" s="17"/>
      <c r="K8454" s="50"/>
      <c r="P8454" s="17"/>
    </row>
    <row r="8455" spans="6:16">
      <c r="F8455" s="13"/>
      <c r="G8455" s="50"/>
      <c r="I8455" s="17"/>
      <c r="K8455" s="50"/>
      <c r="P8455" s="17"/>
    </row>
    <row r="8456" spans="6:16">
      <c r="F8456" s="13"/>
      <c r="G8456" s="50"/>
      <c r="I8456" s="17"/>
      <c r="K8456" s="50"/>
      <c r="P8456" s="17"/>
    </row>
    <row r="8457" spans="6:16">
      <c r="F8457" s="13"/>
      <c r="G8457" s="50"/>
      <c r="I8457" s="17"/>
      <c r="K8457" s="50"/>
      <c r="P8457" s="17"/>
    </row>
    <row r="8458" spans="6:16">
      <c r="F8458" s="13"/>
      <c r="G8458" s="50"/>
      <c r="I8458" s="17"/>
      <c r="K8458" s="50"/>
      <c r="P8458" s="17"/>
    </row>
    <row r="8459" spans="6:16">
      <c r="F8459" s="13"/>
      <c r="G8459" s="50"/>
      <c r="I8459" s="17"/>
      <c r="K8459" s="50"/>
      <c r="P8459" s="17"/>
    </row>
    <row r="8460" spans="6:16">
      <c r="F8460" s="13"/>
      <c r="G8460" s="50"/>
      <c r="I8460" s="17"/>
      <c r="K8460" s="50"/>
      <c r="P8460" s="17"/>
    </row>
    <row r="8461" spans="6:16">
      <c r="F8461" s="13"/>
      <c r="G8461" s="50"/>
      <c r="I8461" s="17"/>
      <c r="K8461" s="50"/>
      <c r="P8461" s="17"/>
    </row>
    <row r="8462" spans="6:16">
      <c r="F8462" s="13"/>
      <c r="G8462" s="50"/>
      <c r="I8462" s="17"/>
      <c r="K8462" s="50"/>
      <c r="P8462" s="17"/>
    </row>
    <row r="8463" spans="6:16">
      <c r="F8463" s="13"/>
      <c r="G8463" s="50"/>
      <c r="I8463" s="17"/>
      <c r="K8463" s="50"/>
      <c r="P8463" s="17"/>
    </row>
    <row r="8464" spans="6:16">
      <c r="F8464" s="13"/>
      <c r="G8464" s="50"/>
      <c r="I8464" s="17"/>
      <c r="K8464" s="50"/>
      <c r="P8464" s="17"/>
    </row>
    <row r="8465" spans="6:16">
      <c r="F8465" s="13"/>
      <c r="G8465" s="50"/>
      <c r="I8465" s="17"/>
      <c r="K8465" s="50"/>
      <c r="P8465" s="17"/>
    </row>
    <row r="8466" spans="6:16">
      <c r="F8466" s="13"/>
      <c r="G8466" s="50"/>
      <c r="I8466" s="17"/>
      <c r="K8466" s="50"/>
      <c r="P8466" s="17"/>
    </row>
    <row r="8467" spans="6:16">
      <c r="F8467" s="13"/>
      <c r="G8467" s="50"/>
      <c r="I8467" s="17"/>
      <c r="K8467" s="50"/>
      <c r="P8467" s="17"/>
    </row>
    <row r="8468" spans="6:16">
      <c r="F8468" s="13"/>
      <c r="G8468" s="50"/>
      <c r="I8468" s="17"/>
      <c r="K8468" s="50"/>
      <c r="P8468" s="17"/>
    </row>
    <row r="8469" spans="6:16">
      <c r="F8469" s="13"/>
      <c r="G8469" s="50"/>
      <c r="I8469" s="17"/>
      <c r="K8469" s="50"/>
      <c r="P8469" s="17"/>
    </row>
    <row r="8470" spans="6:16">
      <c r="F8470" s="13"/>
      <c r="G8470" s="50"/>
      <c r="I8470" s="17"/>
      <c r="K8470" s="50"/>
      <c r="P8470" s="17"/>
    </row>
    <row r="8471" spans="6:16">
      <c r="F8471" s="13"/>
      <c r="G8471" s="50"/>
      <c r="I8471" s="17"/>
      <c r="K8471" s="50"/>
      <c r="P8471" s="17"/>
    </row>
    <row r="8472" spans="6:16">
      <c r="F8472" s="13"/>
      <c r="G8472" s="50"/>
      <c r="I8472" s="17"/>
      <c r="K8472" s="50"/>
      <c r="P8472" s="17"/>
    </row>
    <row r="8473" spans="6:16">
      <c r="F8473" s="13"/>
      <c r="G8473" s="50"/>
      <c r="I8473" s="17"/>
      <c r="K8473" s="50"/>
      <c r="P8473" s="17"/>
    </row>
    <row r="8474" spans="6:16">
      <c r="F8474" s="13"/>
      <c r="G8474" s="50"/>
      <c r="I8474" s="17"/>
      <c r="K8474" s="50"/>
      <c r="P8474" s="17"/>
    </row>
    <row r="8475" spans="6:16">
      <c r="F8475" s="13"/>
      <c r="G8475" s="50"/>
      <c r="I8475" s="17"/>
      <c r="K8475" s="50"/>
      <c r="P8475" s="17"/>
    </row>
    <row r="8476" spans="6:16">
      <c r="F8476" s="13"/>
      <c r="G8476" s="50"/>
      <c r="I8476" s="17"/>
      <c r="K8476" s="50"/>
      <c r="P8476" s="17"/>
    </row>
    <row r="8477" spans="6:16">
      <c r="F8477" s="13"/>
      <c r="G8477" s="50"/>
      <c r="I8477" s="17"/>
      <c r="K8477" s="50"/>
      <c r="P8477" s="17"/>
    </row>
    <row r="8478" spans="6:16">
      <c r="F8478" s="13"/>
      <c r="G8478" s="50"/>
      <c r="I8478" s="17"/>
      <c r="K8478" s="50"/>
      <c r="P8478" s="17"/>
    </row>
    <row r="8479" spans="6:16">
      <c r="F8479" s="13"/>
      <c r="G8479" s="50"/>
      <c r="I8479" s="17"/>
      <c r="K8479" s="50"/>
      <c r="P8479" s="17"/>
    </row>
    <row r="8480" spans="6:16">
      <c r="F8480" s="13"/>
      <c r="G8480" s="50"/>
      <c r="I8480" s="17"/>
      <c r="K8480" s="50"/>
      <c r="P8480" s="17"/>
    </row>
    <row r="8481" spans="6:16">
      <c r="F8481" s="13"/>
      <c r="G8481" s="50"/>
      <c r="I8481" s="17"/>
      <c r="K8481" s="50"/>
      <c r="P8481" s="17"/>
    </row>
    <row r="8482" spans="6:16">
      <c r="F8482" s="13"/>
      <c r="G8482" s="50"/>
      <c r="I8482" s="17"/>
      <c r="K8482" s="50"/>
      <c r="P8482" s="17"/>
    </row>
    <row r="8483" spans="6:16">
      <c r="F8483" s="13"/>
      <c r="G8483" s="50"/>
      <c r="I8483" s="17"/>
      <c r="K8483" s="50"/>
      <c r="P8483" s="17"/>
    </row>
    <row r="8484" spans="6:16">
      <c r="F8484" s="13"/>
      <c r="G8484" s="50"/>
      <c r="I8484" s="17"/>
      <c r="K8484" s="50"/>
      <c r="P8484" s="17"/>
    </row>
    <row r="8485" spans="6:16">
      <c r="F8485" s="13"/>
      <c r="G8485" s="50"/>
      <c r="I8485" s="17"/>
      <c r="K8485" s="50"/>
      <c r="P8485" s="17"/>
    </row>
    <row r="8486" spans="6:16">
      <c r="F8486" s="13"/>
      <c r="G8486" s="50"/>
      <c r="I8486" s="17"/>
      <c r="K8486" s="50"/>
      <c r="P8486" s="17"/>
    </row>
    <row r="8487" spans="6:16">
      <c r="F8487" s="13"/>
      <c r="G8487" s="50"/>
      <c r="I8487" s="17"/>
      <c r="K8487" s="50"/>
      <c r="P8487" s="17"/>
    </row>
    <row r="8488" spans="6:16">
      <c r="F8488" s="13"/>
      <c r="G8488" s="50"/>
      <c r="I8488" s="17"/>
      <c r="K8488" s="50"/>
      <c r="P8488" s="17"/>
    </row>
    <row r="8489" spans="6:16">
      <c r="F8489" s="13"/>
      <c r="G8489" s="50"/>
      <c r="I8489" s="17"/>
      <c r="K8489" s="50"/>
      <c r="P8489" s="17"/>
    </row>
    <row r="8490" spans="6:16">
      <c r="F8490" s="13"/>
      <c r="G8490" s="50"/>
      <c r="I8490" s="17"/>
      <c r="K8490" s="50"/>
      <c r="P8490" s="17"/>
    </row>
    <row r="8491" spans="6:16">
      <c r="F8491" s="13"/>
      <c r="G8491" s="50"/>
      <c r="I8491" s="17"/>
      <c r="K8491" s="50"/>
      <c r="P8491" s="17"/>
    </row>
    <row r="8492" spans="6:16">
      <c r="F8492" s="13"/>
      <c r="G8492" s="50"/>
      <c r="I8492" s="17"/>
      <c r="K8492" s="50"/>
      <c r="P8492" s="17"/>
    </row>
    <row r="8493" spans="6:16">
      <c r="F8493" s="13"/>
      <c r="G8493" s="50"/>
      <c r="I8493" s="17"/>
      <c r="K8493" s="50"/>
      <c r="P8493" s="17"/>
    </row>
    <row r="8494" spans="6:16">
      <c r="F8494" s="13"/>
      <c r="G8494" s="50"/>
      <c r="I8494" s="17"/>
      <c r="K8494" s="50"/>
      <c r="P8494" s="17"/>
    </row>
    <row r="8495" spans="6:16">
      <c r="F8495" s="13"/>
      <c r="G8495" s="50"/>
      <c r="I8495" s="17"/>
      <c r="K8495" s="50"/>
      <c r="P8495" s="17"/>
    </row>
    <row r="8496" spans="6:16">
      <c r="F8496" s="13"/>
      <c r="G8496" s="50"/>
      <c r="I8496" s="17"/>
      <c r="K8496" s="50"/>
      <c r="P8496" s="17"/>
    </row>
    <row r="8497" spans="6:16">
      <c r="F8497" s="13"/>
      <c r="G8497" s="50"/>
      <c r="I8497" s="17"/>
      <c r="K8497" s="50"/>
      <c r="P8497" s="17"/>
    </row>
    <row r="8498" spans="6:16">
      <c r="F8498" s="13"/>
      <c r="G8498" s="50"/>
      <c r="I8498" s="17"/>
      <c r="K8498" s="50"/>
      <c r="P8498" s="17"/>
    </row>
    <row r="8499" spans="6:16">
      <c r="F8499" s="13"/>
      <c r="G8499" s="50"/>
      <c r="I8499" s="17"/>
      <c r="K8499" s="50"/>
      <c r="P8499" s="17"/>
    </row>
    <row r="8500" spans="6:16">
      <c r="F8500" s="13"/>
      <c r="G8500" s="50"/>
      <c r="I8500" s="17"/>
      <c r="K8500" s="50"/>
      <c r="P8500" s="17"/>
    </row>
    <row r="8501" spans="6:16">
      <c r="F8501" s="13"/>
      <c r="G8501" s="50"/>
      <c r="I8501" s="17"/>
      <c r="K8501" s="50"/>
      <c r="P8501" s="17"/>
    </row>
    <row r="8502" spans="6:16">
      <c r="F8502" s="13"/>
      <c r="G8502" s="50"/>
      <c r="I8502" s="17"/>
      <c r="K8502" s="50"/>
      <c r="P8502" s="17"/>
    </row>
    <row r="8503" spans="6:16">
      <c r="F8503" s="13"/>
      <c r="G8503" s="50"/>
      <c r="I8503" s="17"/>
      <c r="K8503" s="50"/>
      <c r="P8503" s="17"/>
    </row>
    <row r="8504" spans="6:16">
      <c r="F8504" s="13"/>
      <c r="G8504" s="50"/>
      <c r="I8504" s="17"/>
      <c r="K8504" s="50"/>
      <c r="P8504" s="17"/>
    </row>
    <row r="8505" spans="6:16">
      <c r="F8505" s="13"/>
      <c r="G8505" s="50"/>
      <c r="I8505" s="17"/>
      <c r="K8505" s="50"/>
      <c r="P8505" s="17"/>
    </row>
    <row r="8506" spans="6:16">
      <c r="F8506" s="13"/>
      <c r="G8506" s="50"/>
      <c r="I8506" s="17"/>
      <c r="K8506" s="50"/>
      <c r="P8506" s="17"/>
    </row>
    <row r="8507" spans="6:16">
      <c r="F8507" s="13"/>
      <c r="G8507" s="50"/>
      <c r="I8507" s="17"/>
      <c r="K8507" s="50"/>
      <c r="P8507" s="17"/>
    </row>
    <row r="8508" spans="6:16">
      <c r="F8508" s="13"/>
      <c r="G8508" s="50"/>
      <c r="I8508" s="17"/>
      <c r="K8508" s="50"/>
      <c r="P8508" s="17"/>
    </row>
    <row r="8509" spans="6:16">
      <c r="F8509" s="13"/>
      <c r="G8509" s="50"/>
      <c r="I8509" s="17"/>
      <c r="K8509" s="50"/>
      <c r="P8509" s="17"/>
    </row>
    <row r="8510" spans="6:16">
      <c r="F8510" s="13"/>
      <c r="G8510" s="50"/>
      <c r="I8510" s="17"/>
      <c r="K8510" s="50"/>
      <c r="P8510" s="17"/>
    </row>
    <row r="8511" spans="6:16">
      <c r="F8511" s="13"/>
      <c r="G8511" s="50"/>
      <c r="I8511" s="17"/>
      <c r="K8511" s="50"/>
      <c r="P8511" s="17"/>
    </row>
    <row r="8512" spans="6:16">
      <c r="F8512" s="13"/>
      <c r="G8512" s="50"/>
      <c r="I8512" s="17"/>
      <c r="K8512" s="50"/>
      <c r="P8512" s="17"/>
    </row>
    <row r="8513" spans="6:16">
      <c r="F8513" s="13"/>
      <c r="G8513" s="50"/>
      <c r="I8513" s="17"/>
      <c r="K8513" s="50"/>
      <c r="P8513" s="17"/>
    </row>
    <row r="8514" spans="6:16">
      <c r="F8514" s="13"/>
      <c r="G8514" s="50"/>
      <c r="I8514" s="17"/>
      <c r="K8514" s="50"/>
      <c r="P8514" s="17"/>
    </row>
    <row r="8515" spans="6:16">
      <c r="F8515" s="13"/>
      <c r="G8515" s="50"/>
      <c r="I8515" s="17"/>
      <c r="K8515" s="50"/>
      <c r="P8515" s="17"/>
    </row>
    <row r="8516" spans="6:16">
      <c r="F8516" s="13"/>
      <c r="G8516" s="50"/>
      <c r="I8516" s="17"/>
      <c r="K8516" s="50"/>
      <c r="P8516" s="17"/>
    </row>
    <row r="8517" spans="6:16">
      <c r="F8517" s="13"/>
      <c r="G8517" s="50"/>
      <c r="I8517" s="17"/>
      <c r="K8517" s="50"/>
      <c r="P8517" s="17"/>
    </row>
    <row r="8518" spans="6:16">
      <c r="F8518" s="13"/>
      <c r="G8518" s="50"/>
      <c r="I8518" s="17"/>
      <c r="K8518" s="50"/>
      <c r="P8518" s="17"/>
    </row>
    <row r="8519" spans="6:16">
      <c r="F8519" s="13"/>
      <c r="G8519" s="50"/>
      <c r="I8519" s="17"/>
      <c r="K8519" s="50"/>
      <c r="P8519" s="17"/>
    </row>
    <row r="8520" spans="6:16">
      <c r="F8520" s="13"/>
      <c r="G8520" s="50"/>
      <c r="I8520" s="17"/>
      <c r="K8520" s="50"/>
      <c r="P8520" s="17"/>
    </row>
    <row r="8521" spans="6:16">
      <c r="F8521" s="13"/>
      <c r="G8521" s="50"/>
      <c r="I8521" s="17"/>
      <c r="K8521" s="50"/>
      <c r="P8521" s="17"/>
    </row>
    <row r="8522" spans="6:16">
      <c r="F8522" s="13"/>
      <c r="G8522" s="50"/>
      <c r="I8522" s="17"/>
      <c r="K8522" s="50"/>
      <c r="P8522" s="17"/>
    </row>
    <row r="8523" spans="6:16">
      <c r="F8523" s="13"/>
      <c r="G8523" s="50"/>
      <c r="I8523" s="17"/>
      <c r="K8523" s="50"/>
      <c r="P8523" s="17"/>
    </row>
    <row r="8524" spans="6:16">
      <c r="F8524" s="13"/>
      <c r="G8524" s="50"/>
      <c r="I8524" s="17"/>
      <c r="K8524" s="50"/>
      <c r="P8524" s="17"/>
    </row>
    <row r="8525" spans="6:16">
      <c r="F8525" s="13"/>
      <c r="G8525" s="50"/>
      <c r="I8525" s="17"/>
      <c r="K8525" s="50"/>
      <c r="P8525" s="17"/>
    </row>
    <row r="8526" spans="6:16">
      <c r="F8526" s="13"/>
      <c r="G8526" s="50"/>
      <c r="I8526" s="17"/>
      <c r="K8526" s="50"/>
      <c r="P8526" s="17"/>
    </row>
    <row r="8527" spans="6:16">
      <c r="F8527" s="13"/>
      <c r="G8527" s="50"/>
      <c r="I8527" s="17"/>
      <c r="K8527" s="50"/>
      <c r="P8527" s="17"/>
    </row>
    <row r="8528" spans="6:16">
      <c r="F8528" s="13"/>
      <c r="G8528" s="50"/>
      <c r="I8528" s="17"/>
      <c r="K8528" s="50"/>
      <c r="P8528" s="17"/>
    </row>
    <row r="8529" spans="6:16">
      <c r="F8529" s="13"/>
      <c r="G8529" s="50"/>
      <c r="I8529" s="17"/>
      <c r="K8529" s="50"/>
      <c r="P8529" s="17"/>
    </row>
    <row r="8530" spans="6:16">
      <c r="F8530" s="13"/>
      <c r="G8530" s="50"/>
      <c r="I8530" s="17"/>
      <c r="K8530" s="50"/>
      <c r="P8530" s="17"/>
    </row>
    <row r="8531" spans="6:16">
      <c r="F8531" s="13"/>
      <c r="G8531" s="50"/>
      <c r="I8531" s="17"/>
      <c r="K8531" s="50"/>
      <c r="P8531" s="17"/>
    </row>
    <row r="8532" spans="6:16">
      <c r="F8532" s="13"/>
      <c r="G8532" s="50"/>
      <c r="I8532" s="17"/>
      <c r="K8532" s="50"/>
      <c r="P8532" s="17"/>
    </row>
    <row r="8533" spans="6:16">
      <c r="F8533" s="13"/>
      <c r="G8533" s="50"/>
      <c r="I8533" s="17"/>
      <c r="K8533" s="50"/>
      <c r="P8533" s="17"/>
    </row>
    <row r="8534" spans="6:16">
      <c r="F8534" s="13"/>
      <c r="G8534" s="50"/>
      <c r="I8534" s="17"/>
      <c r="K8534" s="50"/>
      <c r="P8534" s="17"/>
    </row>
    <row r="8535" spans="6:16">
      <c r="F8535" s="13"/>
      <c r="G8535" s="50"/>
      <c r="I8535" s="17"/>
      <c r="K8535" s="50"/>
      <c r="P8535" s="17"/>
    </row>
    <row r="8536" spans="6:16">
      <c r="F8536" s="13"/>
      <c r="G8536" s="50"/>
      <c r="I8536" s="17"/>
      <c r="K8536" s="50"/>
      <c r="P8536" s="17"/>
    </row>
    <row r="8537" spans="6:16">
      <c r="F8537" s="13"/>
      <c r="G8537" s="50"/>
      <c r="I8537" s="17"/>
      <c r="K8537" s="50"/>
      <c r="P8537" s="17"/>
    </row>
    <row r="8538" spans="6:16">
      <c r="F8538" s="13"/>
      <c r="G8538" s="50"/>
      <c r="I8538" s="17"/>
      <c r="K8538" s="50"/>
      <c r="P8538" s="17"/>
    </row>
    <row r="8539" spans="6:16">
      <c r="F8539" s="13"/>
      <c r="G8539" s="50"/>
      <c r="I8539" s="17"/>
      <c r="K8539" s="50"/>
      <c r="P8539" s="17"/>
    </row>
    <row r="8540" spans="6:16">
      <c r="F8540" s="13"/>
      <c r="G8540" s="50"/>
      <c r="I8540" s="17"/>
      <c r="K8540" s="50"/>
      <c r="P8540" s="17"/>
    </row>
    <row r="8541" spans="6:16">
      <c r="F8541" s="13"/>
      <c r="G8541" s="50"/>
      <c r="I8541" s="17"/>
      <c r="K8541" s="50"/>
      <c r="P8541" s="17"/>
    </row>
    <row r="8542" spans="6:16">
      <c r="F8542" s="13"/>
      <c r="G8542" s="50"/>
      <c r="I8542" s="17"/>
      <c r="K8542" s="50"/>
      <c r="P8542" s="17"/>
    </row>
    <row r="8543" spans="6:16">
      <c r="F8543" s="13"/>
      <c r="G8543" s="50"/>
      <c r="I8543" s="17"/>
      <c r="K8543" s="50"/>
      <c r="P8543" s="17"/>
    </row>
    <row r="8544" spans="6:16">
      <c r="F8544" s="13"/>
      <c r="G8544" s="50"/>
      <c r="I8544" s="17"/>
      <c r="K8544" s="50"/>
      <c r="P8544" s="17"/>
    </row>
    <row r="8545" spans="6:16">
      <c r="F8545" s="13"/>
      <c r="G8545" s="50"/>
      <c r="I8545" s="17"/>
      <c r="K8545" s="50"/>
      <c r="P8545" s="17"/>
    </row>
    <row r="8546" spans="6:16">
      <c r="F8546" s="13"/>
      <c r="G8546" s="50"/>
      <c r="I8546" s="17"/>
      <c r="K8546" s="50"/>
      <c r="P8546" s="17"/>
    </row>
    <row r="8547" spans="6:16">
      <c r="F8547" s="13"/>
      <c r="G8547" s="50"/>
      <c r="I8547" s="17"/>
      <c r="K8547" s="50"/>
      <c r="P8547" s="17"/>
    </row>
    <row r="8548" spans="6:16">
      <c r="F8548" s="13"/>
      <c r="G8548" s="50"/>
      <c r="I8548" s="17"/>
      <c r="K8548" s="50"/>
      <c r="P8548" s="17"/>
    </row>
    <row r="8549" spans="6:16">
      <c r="F8549" s="13"/>
      <c r="G8549" s="50"/>
      <c r="I8549" s="17"/>
      <c r="K8549" s="50"/>
      <c r="P8549" s="17"/>
    </row>
    <row r="8550" spans="6:16">
      <c r="F8550" s="13"/>
      <c r="G8550" s="50"/>
      <c r="I8550" s="17"/>
      <c r="K8550" s="50"/>
      <c r="P8550" s="17"/>
    </row>
    <row r="8551" spans="6:16">
      <c r="F8551" s="13"/>
      <c r="G8551" s="50"/>
      <c r="I8551" s="17"/>
      <c r="K8551" s="50"/>
      <c r="P8551" s="17"/>
    </row>
    <row r="8552" spans="6:16">
      <c r="F8552" s="13"/>
      <c r="G8552" s="50"/>
      <c r="I8552" s="17"/>
      <c r="K8552" s="50"/>
      <c r="P8552" s="17"/>
    </row>
    <row r="8553" spans="6:16">
      <c r="F8553" s="13"/>
      <c r="G8553" s="50"/>
      <c r="I8553" s="17"/>
      <c r="K8553" s="50"/>
      <c r="P8553" s="17"/>
    </row>
    <row r="8554" spans="6:16">
      <c r="F8554" s="13"/>
      <c r="G8554" s="50"/>
      <c r="I8554" s="17"/>
      <c r="K8554" s="50"/>
      <c r="P8554" s="17"/>
    </row>
    <row r="8555" spans="6:16">
      <c r="F8555" s="13"/>
      <c r="G8555" s="50"/>
      <c r="I8555" s="17"/>
      <c r="K8555" s="50"/>
      <c r="P8555" s="17"/>
    </row>
    <row r="8556" spans="6:16">
      <c r="F8556" s="13"/>
      <c r="G8556" s="50"/>
      <c r="I8556" s="17"/>
      <c r="K8556" s="50"/>
      <c r="P8556" s="17"/>
    </row>
    <row r="8557" spans="6:16">
      <c r="F8557" s="13"/>
      <c r="G8557" s="50"/>
      <c r="I8557" s="17"/>
      <c r="K8557" s="50"/>
      <c r="P8557" s="17"/>
    </row>
    <row r="8558" spans="6:16">
      <c r="F8558" s="13"/>
      <c r="G8558" s="50"/>
      <c r="I8558" s="17"/>
      <c r="K8558" s="50"/>
      <c r="P8558" s="17"/>
    </row>
    <row r="8559" spans="6:16">
      <c r="F8559" s="13"/>
      <c r="G8559" s="50"/>
      <c r="I8559" s="17"/>
      <c r="K8559" s="50"/>
      <c r="P8559" s="17"/>
    </row>
    <row r="8560" spans="6:16">
      <c r="F8560" s="13"/>
      <c r="G8560" s="50"/>
      <c r="I8560" s="17"/>
      <c r="K8560" s="50"/>
      <c r="P8560" s="17"/>
    </row>
    <row r="8561" spans="6:16">
      <c r="F8561" s="13"/>
      <c r="G8561" s="50"/>
      <c r="I8561" s="17"/>
      <c r="K8561" s="50"/>
      <c r="P8561" s="17"/>
    </row>
    <row r="8562" spans="6:16">
      <c r="F8562" s="13"/>
      <c r="G8562" s="50"/>
      <c r="I8562" s="17"/>
      <c r="K8562" s="50"/>
      <c r="P8562" s="17"/>
    </row>
    <row r="8563" spans="6:16">
      <c r="F8563" s="13"/>
      <c r="G8563" s="50"/>
      <c r="I8563" s="17"/>
      <c r="K8563" s="50"/>
      <c r="P8563" s="17"/>
    </row>
    <row r="8564" spans="6:16">
      <c r="F8564" s="13"/>
      <c r="G8564" s="50"/>
      <c r="I8564" s="17"/>
      <c r="K8564" s="50"/>
      <c r="P8564" s="17"/>
    </row>
    <row r="8565" spans="6:16">
      <c r="F8565" s="13"/>
      <c r="G8565" s="50"/>
      <c r="I8565" s="17"/>
      <c r="K8565" s="50"/>
      <c r="P8565" s="17"/>
    </row>
    <row r="8566" spans="6:16">
      <c r="F8566" s="13"/>
      <c r="G8566" s="50"/>
      <c r="I8566" s="17"/>
      <c r="K8566" s="50"/>
      <c r="P8566" s="17"/>
    </row>
    <row r="8567" spans="6:16">
      <c r="F8567" s="13"/>
      <c r="G8567" s="50"/>
      <c r="I8567" s="17"/>
      <c r="K8567" s="50"/>
      <c r="P8567" s="17"/>
    </row>
    <row r="8568" spans="6:16">
      <c r="F8568" s="13"/>
      <c r="G8568" s="50"/>
      <c r="I8568" s="17"/>
      <c r="K8568" s="50"/>
      <c r="P8568" s="17"/>
    </row>
    <row r="8569" spans="6:16">
      <c r="F8569" s="13"/>
      <c r="G8569" s="50"/>
      <c r="I8569" s="17"/>
      <c r="K8569" s="50"/>
      <c r="P8569" s="17"/>
    </row>
    <row r="8570" spans="6:16">
      <c r="F8570" s="13"/>
      <c r="G8570" s="50"/>
      <c r="I8570" s="17"/>
      <c r="K8570" s="50"/>
      <c r="P8570" s="17"/>
    </row>
    <row r="8571" spans="6:16">
      <c r="F8571" s="13"/>
      <c r="G8571" s="50"/>
      <c r="I8571" s="17"/>
      <c r="K8571" s="50"/>
      <c r="P8571" s="17"/>
    </row>
    <row r="8572" spans="6:16">
      <c r="F8572" s="13"/>
      <c r="G8572" s="50"/>
      <c r="I8572" s="17"/>
      <c r="K8572" s="50"/>
      <c r="P8572" s="17"/>
    </row>
    <row r="8573" spans="6:16">
      <c r="F8573" s="13"/>
      <c r="G8573" s="50"/>
      <c r="I8573" s="17"/>
      <c r="K8573" s="50"/>
      <c r="P8573" s="17"/>
    </row>
    <row r="8574" spans="6:16">
      <c r="F8574" s="13"/>
      <c r="G8574" s="50"/>
      <c r="I8574" s="17"/>
      <c r="K8574" s="50"/>
      <c r="P8574" s="17"/>
    </row>
    <row r="8575" spans="6:16">
      <c r="F8575" s="13"/>
      <c r="G8575" s="50"/>
      <c r="I8575" s="17"/>
      <c r="K8575" s="50"/>
      <c r="P8575" s="17"/>
    </row>
    <row r="8576" spans="6:16">
      <c r="F8576" s="13"/>
      <c r="G8576" s="50"/>
      <c r="I8576" s="17"/>
      <c r="K8576" s="50"/>
      <c r="P8576" s="17"/>
    </row>
    <row r="8577" spans="6:16">
      <c r="F8577" s="13"/>
      <c r="G8577" s="50"/>
      <c r="I8577" s="17"/>
      <c r="K8577" s="50"/>
      <c r="P8577" s="17"/>
    </row>
    <row r="8578" spans="6:16">
      <c r="F8578" s="13"/>
      <c r="G8578" s="50"/>
      <c r="I8578" s="17"/>
      <c r="K8578" s="50"/>
      <c r="P8578" s="17"/>
    </row>
    <row r="8579" spans="6:16">
      <c r="F8579" s="13"/>
      <c r="G8579" s="50"/>
      <c r="I8579" s="17"/>
      <c r="K8579" s="50"/>
      <c r="P8579" s="17"/>
    </row>
    <row r="8580" spans="6:16">
      <c r="F8580" s="13"/>
      <c r="G8580" s="50"/>
      <c r="I8580" s="17"/>
      <c r="K8580" s="50"/>
      <c r="P8580" s="17"/>
    </row>
    <row r="8581" spans="6:16">
      <c r="F8581" s="13"/>
      <c r="G8581" s="50"/>
      <c r="I8581" s="17"/>
      <c r="K8581" s="50"/>
      <c r="P8581" s="17"/>
    </row>
    <row r="8582" spans="6:16">
      <c r="F8582" s="13"/>
      <c r="G8582" s="50"/>
      <c r="I8582" s="17"/>
      <c r="K8582" s="50"/>
      <c r="P8582" s="17"/>
    </row>
    <row r="8583" spans="6:16">
      <c r="F8583" s="13"/>
      <c r="G8583" s="50"/>
      <c r="I8583" s="17"/>
      <c r="K8583" s="50"/>
      <c r="P8583" s="17"/>
    </row>
    <row r="8584" spans="6:16">
      <c r="F8584" s="13"/>
      <c r="G8584" s="50"/>
      <c r="I8584" s="17"/>
      <c r="K8584" s="50"/>
      <c r="P8584" s="17"/>
    </row>
    <row r="8585" spans="6:16">
      <c r="F8585" s="13"/>
      <c r="G8585" s="50"/>
      <c r="I8585" s="17"/>
      <c r="K8585" s="50"/>
      <c r="P8585" s="17"/>
    </row>
    <row r="8586" spans="6:16">
      <c r="F8586" s="13"/>
      <c r="G8586" s="50"/>
      <c r="I8586" s="17"/>
      <c r="K8586" s="50"/>
      <c r="P8586" s="17"/>
    </row>
    <row r="8587" spans="6:16">
      <c r="F8587" s="13"/>
      <c r="G8587" s="50"/>
      <c r="I8587" s="17"/>
      <c r="K8587" s="50"/>
      <c r="P8587" s="17"/>
    </row>
    <row r="8588" spans="6:16">
      <c r="F8588" s="13"/>
      <c r="G8588" s="50"/>
      <c r="I8588" s="17"/>
      <c r="K8588" s="50"/>
      <c r="P8588" s="17"/>
    </row>
    <row r="8589" spans="6:16">
      <c r="F8589" s="13"/>
      <c r="G8589" s="50"/>
      <c r="I8589" s="17"/>
      <c r="K8589" s="50"/>
      <c r="P8589" s="17"/>
    </row>
    <row r="8590" spans="6:16">
      <c r="F8590" s="13"/>
      <c r="G8590" s="50"/>
      <c r="I8590" s="17"/>
      <c r="K8590" s="50"/>
      <c r="P8590" s="17"/>
    </row>
    <row r="8591" spans="6:16">
      <c r="F8591" s="13"/>
      <c r="G8591" s="50"/>
      <c r="I8591" s="17"/>
      <c r="K8591" s="50"/>
      <c r="P8591" s="17"/>
    </row>
    <row r="8592" spans="6:16">
      <c r="F8592" s="13"/>
      <c r="G8592" s="50"/>
      <c r="I8592" s="17"/>
      <c r="K8592" s="50"/>
      <c r="P8592" s="17"/>
    </row>
    <row r="8593" spans="6:16">
      <c r="F8593" s="13"/>
      <c r="G8593" s="50"/>
      <c r="I8593" s="17"/>
      <c r="K8593" s="50"/>
      <c r="P8593" s="17"/>
    </row>
    <row r="8594" spans="6:16">
      <c r="F8594" s="13"/>
      <c r="G8594" s="50"/>
      <c r="I8594" s="17"/>
      <c r="K8594" s="50"/>
      <c r="P8594" s="17"/>
    </row>
    <row r="8595" spans="6:16">
      <c r="F8595" s="13"/>
      <c r="G8595" s="50"/>
      <c r="I8595" s="17"/>
      <c r="K8595" s="50"/>
      <c r="P8595" s="17"/>
    </row>
    <row r="8596" spans="6:16">
      <c r="F8596" s="13"/>
      <c r="G8596" s="50"/>
      <c r="I8596" s="17"/>
      <c r="K8596" s="50"/>
      <c r="P8596" s="17"/>
    </row>
    <row r="8597" spans="6:16">
      <c r="F8597" s="13"/>
      <c r="G8597" s="50"/>
      <c r="I8597" s="17"/>
      <c r="K8597" s="50"/>
      <c r="P8597" s="17"/>
    </row>
    <row r="8598" spans="6:16">
      <c r="F8598" s="13"/>
      <c r="G8598" s="50"/>
      <c r="I8598" s="17"/>
      <c r="K8598" s="50"/>
      <c r="P8598" s="17"/>
    </row>
    <row r="8599" spans="6:16">
      <c r="F8599" s="13"/>
      <c r="G8599" s="50"/>
      <c r="I8599" s="17"/>
      <c r="K8599" s="50"/>
      <c r="P8599" s="17"/>
    </row>
    <row r="8600" spans="6:16">
      <c r="F8600" s="13"/>
      <c r="G8600" s="50"/>
      <c r="I8600" s="17"/>
      <c r="K8600" s="50"/>
      <c r="P8600" s="17"/>
    </row>
    <row r="8601" spans="6:16">
      <c r="F8601" s="13"/>
      <c r="G8601" s="50"/>
      <c r="I8601" s="17"/>
      <c r="K8601" s="50"/>
      <c r="P8601" s="17"/>
    </row>
    <row r="8602" spans="6:16">
      <c r="F8602" s="13"/>
      <c r="G8602" s="50"/>
      <c r="I8602" s="17"/>
      <c r="K8602" s="50"/>
      <c r="P8602" s="17"/>
    </row>
    <row r="8603" spans="6:16">
      <c r="F8603" s="13"/>
      <c r="G8603" s="50"/>
      <c r="I8603" s="17"/>
      <c r="K8603" s="50"/>
      <c r="P8603" s="17"/>
    </row>
    <row r="8604" spans="6:16">
      <c r="F8604" s="13"/>
      <c r="G8604" s="50"/>
      <c r="I8604" s="17"/>
      <c r="K8604" s="50"/>
      <c r="P8604" s="17"/>
    </row>
    <row r="8605" spans="6:16">
      <c r="F8605" s="13"/>
      <c r="G8605" s="50"/>
      <c r="I8605" s="17"/>
      <c r="K8605" s="50"/>
      <c r="P8605" s="17"/>
    </row>
    <row r="8606" spans="6:16">
      <c r="F8606" s="13"/>
      <c r="G8606" s="50"/>
      <c r="I8606" s="17"/>
      <c r="K8606" s="50"/>
      <c r="P8606" s="17"/>
    </row>
    <row r="8607" spans="6:16">
      <c r="F8607" s="13"/>
      <c r="G8607" s="50"/>
      <c r="I8607" s="17"/>
      <c r="K8607" s="50"/>
      <c r="P8607" s="17"/>
    </row>
    <row r="8608" spans="6:16">
      <c r="F8608" s="13"/>
      <c r="G8608" s="50"/>
      <c r="I8608" s="17"/>
      <c r="K8608" s="50"/>
      <c r="P8608" s="17"/>
    </row>
    <row r="8609" spans="6:16">
      <c r="F8609" s="13"/>
      <c r="G8609" s="50"/>
      <c r="I8609" s="17"/>
      <c r="K8609" s="50"/>
      <c r="P8609" s="17"/>
    </row>
    <row r="8610" spans="6:16">
      <c r="F8610" s="13"/>
      <c r="G8610" s="50"/>
      <c r="I8610" s="17"/>
      <c r="K8610" s="50"/>
      <c r="P8610" s="17"/>
    </row>
    <row r="8611" spans="6:16">
      <c r="F8611" s="13"/>
      <c r="G8611" s="50"/>
      <c r="I8611" s="17"/>
      <c r="K8611" s="50"/>
      <c r="P8611" s="17"/>
    </row>
    <row r="8612" spans="6:16">
      <c r="F8612" s="13"/>
      <c r="G8612" s="50"/>
      <c r="I8612" s="17"/>
      <c r="K8612" s="50"/>
      <c r="P8612" s="17"/>
    </row>
    <row r="8613" spans="6:16">
      <c r="F8613" s="13"/>
      <c r="G8613" s="50"/>
      <c r="I8613" s="17"/>
      <c r="K8613" s="50"/>
      <c r="P8613" s="17"/>
    </row>
    <row r="8614" spans="6:16">
      <c r="F8614" s="13"/>
      <c r="G8614" s="50"/>
      <c r="I8614" s="17"/>
      <c r="K8614" s="50"/>
      <c r="P8614" s="17"/>
    </row>
    <row r="8615" spans="6:16">
      <c r="F8615" s="13"/>
      <c r="G8615" s="50"/>
      <c r="I8615" s="17"/>
      <c r="K8615" s="50"/>
      <c r="P8615" s="17"/>
    </row>
    <row r="8616" spans="6:16">
      <c r="F8616" s="13"/>
      <c r="G8616" s="50"/>
      <c r="I8616" s="17"/>
      <c r="K8616" s="50"/>
      <c r="P8616" s="17"/>
    </row>
    <row r="8617" spans="6:16">
      <c r="F8617" s="13"/>
      <c r="G8617" s="50"/>
      <c r="I8617" s="17"/>
      <c r="K8617" s="50"/>
      <c r="P8617" s="17"/>
    </row>
    <row r="8618" spans="6:16">
      <c r="F8618" s="13"/>
      <c r="G8618" s="50"/>
      <c r="I8618" s="17"/>
      <c r="K8618" s="50"/>
      <c r="P8618" s="17"/>
    </row>
    <row r="8619" spans="6:16">
      <c r="F8619" s="13"/>
      <c r="G8619" s="50"/>
      <c r="I8619" s="17"/>
      <c r="K8619" s="50"/>
      <c r="P8619" s="17"/>
    </row>
    <row r="8620" spans="6:16">
      <c r="F8620" s="13"/>
      <c r="G8620" s="50"/>
      <c r="I8620" s="17"/>
      <c r="K8620" s="50"/>
      <c r="P8620" s="17"/>
    </row>
    <row r="8621" spans="6:16">
      <c r="F8621" s="13"/>
      <c r="G8621" s="50"/>
      <c r="I8621" s="17"/>
      <c r="K8621" s="50"/>
      <c r="P8621" s="17"/>
    </row>
    <row r="8622" spans="6:16">
      <c r="F8622" s="13"/>
      <c r="G8622" s="50"/>
      <c r="I8622" s="17"/>
      <c r="K8622" s="50"/>
      <c r="P8622" s="17"/>
    </row>
    <row r="8623" spans="6:16">
      <c r="F8623" s="13"/>
      <c r="G8623" s="50"/>
      <c r="I8623" s="17"/>
      <c r="K8623" s="50"/>
      <c r="P8623" s="17"/>
    </row>
    <row r="8624" spans="6:16">
      <c r="F8624" s="13"/>
      <c r="G8624" s="50"/>
      <c r="I8624" s="17"/>
      <c r="K8624" s="50"/>
      <c r="P8624" s="17"/>
    </row>
    <row r="8625" spans="6:16">
      <c r="F8625" s="13"/>
      <c r="G8625" s="50"/>
      <c r="I8625" s="17"/>
      <c r="K8625" s="50"/>
      <c r="P8625" s="17"/>
    </row>
    <row r="8626" spans="6:16">
      <c r="F8626" s="13"/>
      <c r="G8626" s="50"/>
      <c r="I8626" s="17"/>
      <c r="K8626" s="50"/>
      <c r="P8626" s="17"/>
    </row>
    <row r="8627" spans="6:16">
      <c r="F8627" s="13"/>
      <c r="G8627" s="50"/>
      <c r="I8627" s="17"/>
      <c r="K8627" s="50"/>
      <c r="P8627" s="17"/>
    </row>
    <row r="8628" spans="6:16">
      <c r="F8628" s="13"/>
      <c r="G8628" s="50"/>
      <c r="I8628" s="17"/>
      <c r="K8628" s="50"/>
      <c r="P8628" s="17"/>
    </row>
    <row r="8629" spans="6:16">
      <c r="F8629" s="13"/>
      <c r="G8629" s="50"/>
      <c r="I8629" s="17"/>
      <c r="K8629" s="50"/>
      <c r="P8629" s="17"/>
    </row>
    <row r="8630" spans="6:16">
      <c r="F8630" s="13"/>
      <c r="G8630" s="50"/>
      <c r="I8630" s="17"/>
      <c r="K8630" s="50"/>
      <c r="P8630" s="17"/>
    </row>
    <row r="8631" spans="6:16">
      <c r="F8631" s="13"/>
      <c r="G8631" s="50"/>
      <c r="I8631" s="17"/>
      <c r="K8631" s="50"/>
      <c r="P8631" s="17"/>
    </row>
    <row r="8632" spans="6:16">
      <c r="F8632" s="13"/>
      <c r="G8632" s="50"/>
      <c r="I8632" s="17"/>
      <c r="K8632" s="50"/>
      <c r="P8632" s="17"/>
    </row>
    <row r="8633" spans="6:16">
      <c r="F8633" s="13"/>
      <c r="G8633" s="50"/>
      <c r="I8633" s="17"/>
      <c r="K8633" s="50"/>
      <c r="P8633" s="17"/>
    </row>
    <row r="8634" spans="6:16">
      <c r="F8634" s="13"/>
      <c r="G8634" s="50"/>
      <c r="I8634" s="17"/>
      <c r="K8634" s="50"/>
      <c r="P8634" s="17"/>
    </row>
    <row r="8635" spans="6:16">
      <c r="F8635" s="13"/>
      <c r="G8635" s="50"/>
      <c r="I8635" s="17"/>
      <c r="K8635" s="50"/>
      <c r="P8635" s="17"/>
    </row>
    <row r="8636" spans="6:16">
      <c r="F8636" s="13"/>
      <c r="G8636" s="50"/>
      <c r="I8636" s="17"/>
      <c r="K8636" s="50"/>
      <c r="P8636" s="17"/>
    </row>
    <row r="8637" spans="6:16">
      <c r="F8637" s="13"/>
      <c r="G8637" s="50"/>
      <c r="I8637" s="17"/>
      <c r="K8637" s="50"/>
      <c r="P8637" s="17"/>
    </row>
    <row r="8638" spans="6:16">
      <c r="F8638" s="13"/>
      <c r="G8638" s="50"/>
      <c r="I8638" s="17"/>
      <c r="K8638" s="50"/>
      <c r="P8638" s="17"/>
    </row>
    <row r="8639" spans="6:16">
      <c r="F8639" s="13"/>
      <c r="G8639" s="50"/>
      <c r="I8639" s="17"/>
      <c r="K8639" s="50"/>
      <c r="P8639" s="17"/>
    </row>
    <row r="8640" spans="6:16">
      <c r="F8640" s="13"/>
      <c r="G8640" s="50"/>
      <c r="I8640" s="17"/>
      <c r="K8640" s="50"/>
      <c r="P8640" s="17"/>
    </row>
    <row r="8641" spans="6:16">
      <c r="F8641" s="13"/>
      <c r="G8641" s="50"/>
      <c r="I8641" s="17"/>
      <c r="K8641" s="50"/>
      <c r="P8641" s="17"/>
    </row>
    <row r="8642" spans="6:16">
      <c r="F8642" s="13"/>
      <c r="G8642" s="50"/>
      <c r="I8642" s="17"/>
      <c r="K8642" s="50"/>
      <c r="P8642" s="17"/>
    </row>
    <row r="8643" spans="6:16">
      <c r="F8643" s="13"/>
      <c r="G8643" s="50"/>
      <c r="I8643" s="17"/>
      <c r="K8643" s="50"/>
      <c r="P8643" s="17"/>
    </row>
    <row r="8644" spans="6:16">
      <c r="F8644" s="13"/>
      <c r="G8644" s="50"/>
      <c r="I8644" s="17"/>
      <c r="K8644" s="50"/>
      <c r="P8644" s="17"/>
    </row>
    <row r="8645" spans="6:16">
      <c r="F8645" s="13"/>
      <c r="G8645" s="50"/>
      <c r="I8645" s="17"/>
      <c r="K8645" s="50"/>
      <c r="P8645" s="17"/>
    </row>
    <row r="8646" spans="6:16">
      <c r="F8646" s="13"/>
      <c r="G8646" s="50"/>
      <c r="I8646" s="17"/>
      <c r="K8646" s="50"/>
      <c r="P8646" s="17"/>
    </row>
    <row r="8647" spans="6:16">
      <c r="F8647" s="13"/>
      <c r="G8647" s="50"/>
      <c r="I8647" s="17"/>
      <c r="K8647" s="50"/>
      <c r="P8647" s="17"/>
    </row>
    <row r="8648" spans="6:16">
      <c r="F8648" s="13"/>
      <c r="G8648" s="50"/>
      <c r="I8648" s="17"/>
      <c r="K8648" s="50"/>
      <c r="P8648" s="17"/>
    </row>
    <row r="8649" spans="6:16">
      <c r="F8649" s="13"/>
      <c r="G8649" s="50"/>
      <c r="I8649" s="17"/>
      <c r="K8649" s="50"/>
      <c r="P8649" s="17"/>
    </row>
    <row r="8650" spans="6:16">
      <c r="F8650" s="13"/>
      <c r="G8650" s="50"/>
      <c r="I8650" s="17"/>
      <c r="K8650" s="50"/>
      <c r="P8650" s="17"/>
    </row>
    <row r="8651" spans="6:16">
      <c r="F8651" s="13"/>
      <c r="G8651" s="50"/>
      <c r="I8651" s="17"/>
      <c r="K8651" s="50"/>
      <c r="P8651" s="17"/>
    </row>
    <row r="8652" spans="6:16">
      <c r="F8652" s="13"/>
      <c r="G8652" s="50"/>
      <c r="I8652" s="17"/>
      <c r="K8652" s="50"/>
      <c r="P8652" s="17"/>
    </row>
    <row r="8653" spans="6:16">
      <c r="F8653" s="13"/>
      <c r="G8653" s="50"/>
      <c r="I8653" s="17"/>
      <c r="K8653" s="50"/>
      <c r="P8653" s="17"/>
    </row>
    <row r="8654" spans="6:16">
      <c r="F8654" s="13"/>
      <c r="G8654" s="50"/>
      <c r="I8654" s="17"/>
      <c r="K8654" s="50"/>
      <c r="P8654" s="17"/>
    </row>
    <row r="8655" spans="6:16">
      <c r="F8655" s="13"/>
      <c r="G8655" s="50"/>
      <c r="I8655" s="17"/>
      <c r="K8655" s="50"/>
      <c r="P8655" s="17"/>
    </row>
    <row r="8656" spans="6:16">
      <c r="F8656" s="13"/>
      <c r="G8656" s="50"/>
      <c r="I8656" s="17"/>
      <c r="K8656" s="50"/>
      <c r="P8656" s="17"/>
    </row>
    <row r="8657" spans="6:16">
      <c r="F8657" s="13"/>
      <c r="G8657" s="50"/>
      <c r="I8657" s="17"/>
      <c r="K8657" s="50"/>
      <c r="P8657" s="17"/>
    </row>
    <row r="8658" spans="6:16">
      <c r="F8658" s="13"/>
      <c r="G8658" s="50"/>
      <c r="I8658" s="17"/>
      <c r="K8658" s="50"/>
      <c r="P8658" s="17"/>
    </row>
    <row r="8659" spans="6:16">
      <c r="F8659" s="13"/>
      <c r="G8659" s="50"/>
      <c r="I8659" s="17"/>
      <c r="K8659" s="50"/>
      <c r="P8659" s="17"/>
    </row>
    <row r="8660" spans="6:16">
      <c r="F8660" s="13"/>
      <c r="G8660" s="50"/>
      <c r="I8660" s="17"/>
      <c r="K8660" s="50"/>
      <c r="P8660" s="17"/>
    </row>
    <row r="8661" spans="6:16">
      <c r="F8661" s="13"/>
      <c r="G8661" s="50"/>
      <c r="I8661" s="17"/>
      <c r="K8661" s="50"/>
      <c r="P8661" s="17"/>
    </row>
    <row r="8662" spans="6:16">
      <c r="F8662" s="13"/>
      <c r="G8662" s="50"/>
      <c r="I8662" s="17"/>
      <c r="K8662" s="50"/>
      <c r="P8662" s="17"/>
    </row>
    <row r="8663" spans="6:16">
      <c r="F8663" s="13"/>
      <c r="G8663" s="50"/>
      <c r="I8663" s="17"/>
      <c r="K8663" s="50"/>
      <c r="P8663" s="17"/>
    </row>
    <row r="8664" spans="6:16">
      <c r="F8664" s="13"/>
      <c r="G8664" s="50"/>
      <c r="I8664" s="17"/>
      <c r="K8664" s="50"/>
      <c r="P8664" s="17"/>
    </row>
    <row r="8665" spans="6:16">
      <c r="F8665" s="13"/>
      <c r="G8665" s="50"/>
      <c r="I8665" s="17"/>
      <c r="K8665" s="50"/>
      <c r="P8665" s="17"/>
    </row>
    <row r="8666" spans="6:16">
      <c r="F8666" s="13"/>
      <c r="G8666" s="50"/>
      <c r="I8666" s="17"/>
      <c r="K8666" s="50"/>
      <c r="P8666" s="17"/>
    </row>
    <row r="8667" spans="6:16">
      <c r="F8667" s="13"/>
      <c r="G8667" s="50"/>
      <c r="I8667" s="17"/>
      <c r="K8667" s="50"/>
      <c r="P8667" s="17"/>
    </row>
    <row r="8668" spans="6:16">
      <c r="F8668" s="13"/>
      <c r="G8668" s="50"/>
      <c r="I8668" s="17"/>
      <c r="K8668" s="50"/>
      <c r="P8668" s="17"/>
    </row>
    <row r="8669" spans="6:16">
      <c r="F8669" s="13"/>
      <c r="G8669" s="50"/>
      <c r="I8669" s="17"/>
      <c r="K8669" s="50"/>
      <c r="P8669" s="17"/>
    </row>
    <row r="8670" spans="6:16">
      <c r="F8670" s="13"/>
      <c r="G8670" s="50"/>
      <c r="I8670" s="17"/>
      <c r="K8670" s="50"/>
      <c r="P8670" s="17"/>
    </row>
    <row r="8671" spans="6:16">
      <c r="F8671" s="13"/>
      <c r="G8671" s="50"/>
      <c r="I8671" s="17"/>
      <c r="K8671" s="50"/>
      <c r="P8671" s="17"/>
    </row>
    <row r="8672" spans="6:16">
      <c r="F8672" s="13"/>
      <c r="G8672" s="50"/>
      <c r="I8672" s="17"/>
      <c r="K8672" s="50"/>
      <c r="P8672" s="17"/>
    </row>
    <row r="8673" spans="6:16">
      <c r="F8673" s="13"/>
      <c r="G8673" s="50"/>
      <c r="I8673" s="17"/>
      <c r="K8673" s="50"/>
      <c r="P8673" s="17"/>
    </row>
    <row r="8674" spans="6:16">
      <c r="F8674" s="13"/>
      <c r="G8674" s="50"/>
      <c r="I8674" s="17"/>
      <c r="K8674" s="50"/>
      <c r="P8674" s="17"/>
    </row>
    <row r="8675" spans="6:16">
      <c r="F8675" s="13"/>
      <c r="G8675" s="50"/>
      <c r="I8675" s="17"/>
      <c r="K8675" s="50"/>
      <c r="P8675" s="17"/>
    </row>
    <row r="8676" spans="6:16">
      <c r="F8676" s="13"/>
      <c r="G8676" s="50"/>
      <c r="I8676" s="17"/>
      <c r="K8676" s="50"/>
      <c r="P8676" s="17"/>
    </row>
    <row r="8677" spans="6:16">
      <c r="F8677" s="13"/>
      <c r="G8677" s="50"/>
      <c r="I8677" s="17"/>
      <c r="K8677" s="50"/>
      <c r="P8677" s="17"/>
    </row>
    <row r="8678" spans="6:16">
      <c r="F8678" s="13"/>
      <c r="G8678" s="50"/>
      <c r="I8678" s="17"/>
      <c r="K8678" s="50"/>
      <c r="P8678" s="17"/>
    </row>
    <row r="8679" spans="6:16">
      <c r="F8679" s="13"/>
      <c r="G8679" s="50"/>
      <c r="I8679" s="17"/>
      <c r="K8679" s="50"/>
      <c r="P8679" s="17"/>
    </row>
    <row r="8680" spans="6:16">
      <c r="F8680" s="13"/>
      <c r="G8680" s="50"/>
      <c r="I8680" s="17"/>
      <c r="K8680" s="50"/>
      <c r="P8680" s="17"/>
    </row>
    <row r="8681" spans="6:16">
      <c r="F8681" s="13"/>
      <c r="G8681" s="50"/>
      <c r="I8681" s="17"/>
      <c r="K8681" s="50"/>
      <c r="P8681" s="17"/>
    </row>
    <row r="8682" spans="6:16">
      <c r="F8682" s="13"/>
      <c r="G8682" s="50"/>
      <c r="I8682" s="17"/>
      <c r="K8682" s="50"/>
      <c r="P8682" s="17"/>
    </row>
    <row r="8683" spans="6:16">
      <c r="F8683" s="13"/>
      <c r="G8683" s="50"/>
      <c r="I8683" s="17"/>
      <c r="K8683" s="50"/>
      <c r="P8683" s="17"/>
    </row>
    <row r="8684" spans="6:16">
      <c r="F8684" s="13"/>
      <c r="G8684" s="50"/>
      <c r="I8684" s="17"/>
      <c r="K8684" s="50"/>
      <c r="P8684" s="17"/>
    </row>
    <row r="8685" spans="6:16">
      <c r="F8685" s="13"/>
      <c r="G8685" s="50"/>
      <c r="I8685" s="17"/>
      <c r="K8685" s="50"/>
      <c r="P8685" s="17"/>
    </row>
    <row r="8686" spans="6:16">
      <c r="F8686" s="13"/>
      <c r="G8686" s="50"/>
      <c r="I8686" s="17"/>
      <c r="K8686" s="50"/>
      <c r="P8686" s="17"/>
    </row>
    <row r="8687" spans="6:16">
      <c r="F8687" s="13"/>
      <c r="G8687" s="50"/>
      <c r="I8687" s="17"/>
      <c r="K8687" s="50"/>
      <c r="P8687" s="17"/>
    </row>
    <row r="8688" spans="6:16">
      <c r="F8688" s="13"/>
      <c r="G8688" s="50"/>
      <c r="I8688" s="17"/>
      <c r="K8688" s="50"/>
      <c r="P8688" s="17"/>
    </row>
    <row r="8689" spans="6:16">
      <c r="F8689" s="13"/>
      <c r="G8689" s="50"/>
      <c r="I8689" s="17"/>
      <c r="K8689" s="50"/>
      <c r="P8689" s="17"/>
    </row>
    <row r="8690" spans="6:16">
      <c r="F8690" s="13"/>
      <c r="G8690" s="50"/>
      <c r="I8690" s="17"/>
      <c r="K8690" s="50"/>
      <c r="P8690" s="17"/>
    </row>
    <row r="8691" spans="6:16">
      <c r="F8691" s="13"/>
      <c r="G8691" s="50"/>
      <c r="I8691" s="17"/>
      <c r="K8691" s="50"/>
      <c r="P8691" s="17"/>
    </row>
    <row r="8692" spans="6:16">
      <c r="F8692" s="13"/>
      <c r="G8692" s="50"/>
      <c r="I8692" s="17"/>
      <c r="K8692" s="50"/>
      <c r="P8692" s="17"/>
    </row>
    <row r="8693" spans="6:16">
      <c r="F8693" s="13"/>
      <c r="G8693" s="50"/>
      <c r="I8693" s="17"/>
      <c r="K8693" s="50"/>
      <c r="P8693" s="17"/>
    </row>
    <row r="8694" spans="6:16">
      <c r="F8694" s="13"/>
      <c r="G8694" s="50"/>
      <c r="I8694" s="17"/>
      <c r="K8694" s="50"/>
      <c r="P8694" s="17"/>
    </row>
    <row r="8695" spans="6:16">
      <c r="F8695" s="13"/>
      <c r="G8695" s="50"/>
      <c r="I8695" s="17"/>
      <c r="K8695" s="50"/>
      <c r="P8695" s="17"/>
    </row>
    <row r="8696" spans="6:16">
      <c r="F8696" s="13"/>
      <c r="G8696" s="50"/>
      <c r="I8696" s="17"/>
      <c r="K8696" s="50"/>
      <c r="P8696" s="17"/>
    </row>
    <row r="8697" spans="6:16">
      <c r="F8697" s="13"/>
      <c r="G8697" s="50"/>
      <c r="I8697" s="17"/>
      <c r="K8697" s="50"/>
      <c r="P8697" s="17"/>
    </row>
    <row r="8698" spans="6:16">
      <c r="F8698" s="13"/>
      <c r="G8698" s="50"/>
      <c r="I8698" s="17"/>
      <c r="K8698" s="50"/>
      <c r="P8698" s="17"/>
    </row>
    <row r="8699" spans="6:16">
      <c r="F8699" s="13"/>
      <c r="G8699" s="50"/>
      <c r="I8699" s="17"/>
      <c r="K8699" s="50"/>
      <c r="P8699" s="17"/>
    </row>
    <row r="8700" spans="6:16">
      <c r="F8700" s="13"/>
      <c r="G8700" s="50"/>
      <c r="I8700" s="17"/>
      <c r="K8700" s="50"/>
      <c r="P8700" s="17"/>
    </row>
    <row r="8701" spans="6:16">
      <c r="F8701" s="13"/>
      <c r="G8701" s="50"/>
      <c r="I8701" s="17"/>
      <c r="K8701" s="50"/>
      <c r="P8701" s="17"/>
    </row>
    <row r="8702" spans="6:16">
      <c r="F8702" s="13"/>
      <c r="G8702" s="50"/>
      <c r="I8702" s="17"/>
      <c r="K8702" s="50"/>
      <c r="P8702" s="17"/>
    </row>
    <row r="8703" spans="6:16">
      <c r="F8703" s="13"/>
      <c r="G8703" s="50"/>
      <c r="I8703" s="17"/>
      <c r="K8703" s="50"/>
      <c r="P8703" s="17"/>
    </row>
    <row r="8704" spans="6:16">
      <c r="F8704" s="13"/>
      <c r="G8704" s="50"/>
      <c r="I8704" s="17"/>
      <c r="K8704" s="50"/>
      <c r="P8704" s="17"/>
    </row>
    <row r="8705" spans="6:16">
      <c r="F8705" s="13"/>
      <c r="G8705" s="50"/>
      <c r="I8705" s="17"/>
      <c r="K8705" s="50"/>
      <c r="P8705" s="17"/>
    </row>
    <row r="8706" spans="6:16">
      <c r="F8706" s="13"/>
      <c r="G8706" s="50"/>
      <c r="I8706" s="17"/>
      <c r="K8706" s="50"/>
      <c r="P8706" s="17"/>
    </row>
    <row r="8707" spans="6:16">
      <c r="F8707" s="13"/>
      <c r="G8707" s="50"/>
      <c r="I8707" s="17"/>
      <c r="K8707" s="50"/>
      <c r="P8707" s="17"/>
    </row>
    <row r="8708" spans="6:16">
      <c r="F8708" s="13"/>
      <c r="G8708" s="50"/>
      <c r="I8708" s="17"/>
      <c r="K8708" s="50"/>
      <c r="P8708" s="17"/>
    </row>
    <row r="8709" spans="6:16">
      <c r="F8709" s="13"/>
      <c r="G8709" s="50"/>
      <c r="I8709" s="17"/>
      <c r="K8709" s="50"/>
      <c r="P8709" s="17"/>
    </row>
    <row r="8710" spans="6:16">
      <c r="F8710" s="13"/>
      <c r="G8710" s="50"/>
      <c r="I8710" s="17"/>
      <c r="K8710" s="50"/>
      <c r="P8710" s="17"/>
    </row>
    <row r="8711" spans="6:16">
      <c r="F8711" s="13"/>
      <c r="G8711" s="50"/>
      <c r="I8711" s="17"/>
      <c r="K8711" s="50"/>
      <c r="P8711" s="17"/>
    </row>
    <row r="8712" spans="6:16">
      <c r="F8712" s="13"/>
      <c r="G8712" s="50"/>
      <c r="I8712" s="17"/>
      <c r="K8712" s="50"/>
      <c r="P8712" s="17"/>
    </row>
    <row r="8713" spans="6:16">
      <c r="F8713" s="13"/>
      <c r="G8713" s="50"/>
      <c r="I8713" s="17"/>
      <c r="K8713" s="50"/>
      <c r="P8713" s="17"/>
    </row>
    <row r="8714" spans="6:16">
      <c r="F8714" s="13"/>
      <c r="G8714" s="50"/>
      <c r="I8714" s="17"/>
      <c r="K8714" s="50"/>
      <c r="P8714" s="17"/>
    </row>
    <row r="8715" spans="6:16">
      <c r="F8715" s="13"/>
      <c r="G8715" s="50"/>
      <c r="I8715" s="17"/>
      <c r="K8715" s="50"/>
      <c r="P8715" s="17"/>
    </row>
    <row r="8716" spans="6:16">
      <c r="F8716" s="13"/>
      <c r="G8716" s="50"/>
      <c r="I8716" s="17"/>
      <c r="K8716" s="50"/>
      <c r="P8716" s="17"/>
    </row>
    <row r="8717" spans="6:16">
      <c r="F8717" s="13"/>
      <c r="G8717" s="50"/>
      <c r="I8717" s="17"/>
      <c r="K8717" s="50"/>
      <c r="P8717" s="17"/>
    </row>
    <row r="8718" spans="6:16">
      <c r="F8718" s="13"/>
      <c r="G8718" s="50"/>
      <c r="I8718" s="17"/>
      <c r="K8718" s="50"/>
      <c r="P8718" s="17"/>
    </row>
    <row r="8719" spans="6:16">
      <c r="F8719" s="13"/>
      <c r="G8719" s="50"/>
      <c r="I8719" s="17"/>
      <c r="K8719" s="50"/>
      <c r="P8719" s="17"/>
    </row>
    <row r="8720" spans="6:16">
      <c r="F8720" s="13"/>
      <c r="G8720" s="50"/>
      <c r="I8720" s="17"/>
      <c r="K8720" s="50"/>
      <c r="P8720" s="17"/>
    </row>
    <row r="8721" spans="6:16">
      <c r="F8721" s="13"/>
      <c r="G8721" s="50"/>
      <c r="I8721" s="17"/>
      <c r="K8721" s="50"/>
      <c r="P8721" s="17"/>
    </row>
    <row r="8722" spans="6:16">
      <c r="F8722" s="13"/>
      <c r="G8722" s="50"/>
      <c r="I8722" s="17"/>
      <c r="K8722" s="50"/>
      <c r="P8722" s="17"/>
    </row>
    <row r="8723" spans="6:16">
      <c r="F8723" s="13"/>
      <c r="G8723" s="50"/>
      <c r="I8723" s="17"/>
      <c r="K8723" s="50"/>
      <c r="P8723" s="17"/>
    </row>
    <row r="8724" spans="6:16">
      <c r="F8724" s="13"/>
      <c r="G8724" s="50"/>
      <c r="I8724" s="17"/>
      <c r="K8724" s="50"/>
      <c r="P8724" s="17"/>
    </row>
    <row r="8725" spans="6:16">
      <c r="F8725" s="13"/>
      <c r="G8725" s="50"/>
      <c r="I8725" s="17"/>
      <c r="K8725" s="50"/>
      <c r="P8725" s="17"/>
    </row>
    <row r="8726" spans="6:16">
      <c r="F8726" s="13"/>
      <c r="G8726" s="50"/>
      <c r="I8726" s="17"/>
      <c r="K8726" s="50"/>
      <c r="P8726" s="17"/>
    </row>
    <row r="8727" spans="6:16">
      <c r="F8727" s="13"/>
      <c r="G8727" s="50"/>
      <c r="I8727" s="17"/>
      <c r="K8727" s="50"/>
      <c r="P8727" s="17"/>
    </row>
    <row r="8728" spans="6:16">
      <c r="F8728" s="13"/>
      <c r="G8728" s="50"/>
      <c r="I8728" s="17"/>
      <c r="K8728" s="50"/>
      <c r="P8728" s="17"/>
    </row>
    <row r="8729" spans="6:16">
      <c r="F8729" s="13"/>
      <c r="G8729" s="50"/>
      <c r="I8729" s="17"/>
      <c r="K8729" s="50"/>
      <c r="P8729" s="17"/>
    </row>
    <row r="8730" spans="6:16">
      <c r="F8730" s="13"/>
      <c r="G8730" s="50"/>
      <c r="I8730" s="17"/>
      <c r="K8730" s="50"/>
      <c r="P8730" s="17"/>
    </row>
    <row r="8731" spans="6:16">
      <c r="F8731" s="13"/>
      <c r="G8731" s="50"/>
      <c r="I8731" s="17"/>
      <c r="K8731" s="50"/>
      <c r="P8731" s="17"/>
    </row>
    <row r="8732" spans="6:16">
      <c r="F8732" s="13"/>
      <c r="G8732" s="50"/>
      <c r="I8732" s="17"/>
      <c r="K8732" s="50"/>
      <c r="P8732" s="17"/>
    </row>
    <row r="8733" spans="6:16">
      <c r="F8733" s="13"/>
      <c r="G8733" s="50"/>
      <c r="I8733" s="17"/>
      <c r="K8733" s="50"/>
      <c r="P8733" s="17"/>
    </row>
    <row r="8734" spans="6:16">
      <c r="F8734" s="13"/>
      <c r="G8734" s="50"/>
      <c r="I8734" s="17"/>
      <c r="K8734" s="50"/>
      <c r="P8734" s="17"/>
    </row>
    <row r="8735" spans="6:16">
      <c r="F8735" s="13"/>
      <c r="G8735" s="50"/>
      <c r="I8735" s="17"/>
      <c r="K8735" s="50"/>
      <c r="P8735" s="17"/>
    </row>
    <row r="8736" spans="6:16">
      <c r="F8736" s="13"/>
      <c r="G8736" s="50"/>
      <c r="I8736" s="17"/>
      <c r="K8736" s="50"/>
      <c r="P8736" s="17"/>
    </row>
    <row r="8737" spans="6:16">
      <c r="F8737" s="13"/>
      <c r="G8737" s="50"/>
      <c r="I8737" s="17"/>
      <c r="K8737" s="50"/>
      <c r="P8737" s="17"/>
    </row>
    <row r="8738" spans="6:16">
      <c r="F8738" s="13"/>
      <c r="G8738" s="50"/>
      <c r="I8738" s="17"/>
      <c r="K8738" s="50"/>
      <c r="P8738" s="17"/>
    </row>
    <row r="8739" spans="6:16">
      <c r="F8739" s="13"/>
      <c r="G8739" s="50"/>
      <c r="I8739" s="17"/>
      <c r="K8739" s="50"/>
      <c r="P8739" s="17"/>
    </row>
    <row r="8740" spans="6:16">
      <c r="F8740" s="13"/>
      <c r="G8740" s="50"/>
      <c r="I8740" s="17"/>
      <c r="K8740" s="50"/>
      <c r="P8740" s="17"/>
    </row>
    <row r="8741" spans="6:16">
      <c r="F8741" s="13"/>
      <c r="G8741" s="50"/>
      <c r="I8741" s="17"/>
      <c r="K8741" s="50"/>
      <c r="P8741" s="17"/>
    </row>
    <row r="8742" spans="6:16">
      <c r="F8742" s="13"/>
      <c r="G8742" s="50"/>
      <c r="I8742" s="17"/>
      <c r="K8742" s="50"/>
      <c r="P8742" s="17"/>
    </row>
    <row r="8743" spans="6:16">
      <c r="F8743" s="13"/>
      <c r="G8743" s="50"/>
      <c r="I8743" s="17"/>
      <c r="K8743" s="50"/>
      <c r="P8743" s="17"/>
    </row>
    <row r="8744" spans="6:16">
      <c r="F8744" s="13"/>
      <c r="G8744" s="50"/>
      <c r="I8744" s="17"/>
      <c r="K8744" s="50"/>
      <c r="P8744" s="17"/>
    </row>
    <row r="8745" spans="6:16">
      <c r="F8745" s="13"/>
      <c r="G8745" s="50"/>
      <c r="I8745" s="17"/>
      <c r="K8745" s="50"/>
      <c r="P8745" s="17"/>
    </row>
    <row r="8746" spans="6:16">
      <c r="F8746" s="13"/>
      <c r="G8746" s="50"/>
      <c r="I8746" s="17"/>
      <c r="K8746" s="50"/>
      <c r="P8746" s="17"/>
    </row>
    <row r="8747" spans="6:16">
      <c r="F8747" s="13"/>
      <c r="G8747" s="50"/>
      <c r="I8747" s="17"/>
      <c r="K8747" s="50"/>
      <c r="P8747" s="17"/>
    </row>
    <row r="8748" spans="6:16">
      <c r="F8748" s="13"/>
      <c r="G8748" s="50"/>
      <c r="I8748" s="17"/>
      <c r="K8748" s="50"/>
      <c r="P8748" s="17"/>
    </row>
    <row r="8749" spans="6:16">
      <c r="F8749" s="13"/>
      <c r="G8749" s="50"/>
      <c r="I8749" s="17"/>
      <c r="K8749" s="50"/>
      <c r="P8749" s="17"/>
    </row>
    <row r="8750" spans="6:16">
      <c r="F8750" s="13"/>
      <c r="G8750" s="50"/>
      <c r="I8750" s="17"/>
      <c r="K8750" s="50"/>
      <c r="P8750" s="17"/>
    </row>
    <row r="8751" spans="6:16">
      <c r="F8751" s="13"/>
      <c r="G8751" s="50"/>
      <c r="I8751" s="17"/>
      <c r="K8751" s="50"/>
      <c r="P8751" s="17"/>
    </row>
    <row r="8752" spans="6:16">
      <c r="F8752" s="13"/>
      <c r="G8752" s="50"/>
      <c r="I8752" s="17"/>
      <c r="K8752" s="50"/>
      <c r="P8752" s="17"/>
    </row>
    <row r="8753" spans="6:16">
      <c r="F8753" s="13"/>
      <c r="G8753" s="50"/>
      <c r="I8753" s="17"/>
      <c r="K8753" s="50"/>
      <c r="P8753" s="17"/>
    </row>
    <row r="8754" spans="6:16">
      <c r="F8754" s="13"/>
      <c r="G8754" s="50"/>
      <c r="I8754" s="17"/>
      <c r="K8754" s="50"/>
      <c r="P8754" s="17"/>
    </row>
    <row r="8755" spans="6:16">
      <c r="F8755" s="13"/>
      <c r="G8755" s="50"/>
      <c r="I8755" s="17"/>
      <c r="K8755" s="50"/>
      <c r="P8755" s="17"/>
    </row>
    <row r="8756" spans="6:16">
      <c r="F8756" s="13"/>
      <c r="G8756" s="50"/>
      <c r="I8756" s="17"/>
      <c r="K8756" s="50"/>
      <c r="P8756" s="17"/>
    </row>
    <row r="8757" spans="6:16">
      <c r="F8757" s="13"/>
      <c r="G8757" s="50"/>
      <c r="I8757" s="17"/>
      <c r="K8757" s="50"/>
      <c r="P8757" s="17"/>
    </row>
    <row r="8758" spans="6:16">
      <c r="F8758" s="13"/>
      <c r="G8758" s="50"/>
      <c r="I8758" s="17"/>
      <c r="K8758" s="50"/>
      <c r="P8758" s="17"/>
    </row>
    <row r="8759" spans="6:16">
      <c r="F8759" s="13"/>
      <c r="G8759" s="50"/>
      <c r="I8759" s="17"/>
      <c r="K8759" s="50"/>
      <c r="P8759" s="17"/>
    </row>
    <row r="8760" spans="6:16">
      <c r="F8760" s="13"/>
      <c r="G8760" s="50"/>
      <c r="I8760" s="17"/>
      <c r="K8760" s="50"/>
      <c r="P8760" s="17"/>
    </row>
    <row r="8761" spans="6:16">
      <c r="F8761" s="13"/>
      <c r="G8761" s="50"/>
      <c r="I8761" s="17"/>
      <c r="K8761" s="50"/>
      <c r="P8761" s="17"/>
    </row>
    <row r="8762" spans="6:16">
      <c r="F8762" s="13"/>
      <c r="G8762" s="50"/>
      <c r="I8762" s="17"/>
      <c r="K8762" s="50"/>
      <c r="P8762" s="17"/>
    </row>
    <row r="8763" spans="6:16">
      <c r="F8763" s="13"/>
      <c r="G8763" s="50"/>
      <c r="I8763" s="17"/>
      <c r="K8763" s="50"/>
      <c r="P8763" s="17"/>
    </row>
    <row r="8764" spans="6:16">
      <c r="F8764" s="13"/>
      <c r="G8764" s="50"/>
      <c r="I8764" s="17"/>
      <c r="K8764" s="50"/>
      <c r="P8764" s="17"/>
    </row>
    <row r="8765" spans="6:16">
      <c r="F8765" s="13"/>
      <c r="G8765" s="50"/>
      <c r="I8765" s="17"/>
      <c r="K8765" s="50"/>
      <c r="P8765" s="17"/>
    </row>
    <row r="8766" spans="6:16">
      <c r="F8766" s="13"/>
      <c r="G8766" s="50"/>
      <c r="I8766" s="17"/>
      <c r="K8766" s="50"/>
      <c r="P8766" s="17"/>
    </row>
    <row r="8767" spans="6:16">
      <c r="F8767" s="13"/>
      <c r="G8767" s="50"/>
      <c r="I8767" s="17"/>
      <c r="K8767" s="50"/>
      <c r="P8767" s="17"/>
    </row>
    <row r="8768" spans="6:16">
      <c r="F8768" s="13"/>
      <c r="G8768" s="50"/>
      <c r="I8768" s="17"/>
      <c r="K8768" s="50"/>
      <c r="P8768" s="17"/>
    </row>
    <row r="8769" spans="6:16">
      <c r="F8769" s="13"/>
      <c r="G8769" s="50"/>
      <c r="I8769" s="17"/>
      <c r="K8769" s="50"/>
      <c r="P8769" s="17"/>
    </row>
    <row r="8770" spans="6:16">
      <c r="F8770" s="13"/>
      <c r="G8770" s="50"/>
      <c r="I8770" s="17"/>
      <c r="K8770" s="50"/>
      <c r="P8770" s="17"/>
    </row>
    <row r="8771" spans="6:16">
      <c r="F8771" s="13"/>
      <c r="G8771" s="50"/>
      <c r="I8771" s="17"/>
      <c r="K8771" s="50"/>
      <c r="P8771" s="17"/>
    </row>
    <row r="8772" spans="6:16">
      <c r="F8772" s="13"/>
      <c r="G8772" s="50"/>
      <c r="I8772" s="17"/>
      <c r="K8772" s="50"/>
      <c r="P8772" s="17"/>
    </row>
    <row r="8773" spans="6:16">
      <c r="F8773" s="13"/>
      <c r="G8773" s="50"/>
      <c r="I8773" s="17"/>
      <c r="K8773" s="50"/>
      <c r="P8773" s="17"/>
    </row>
    <row r="8774" spans="6:16">
      <c r="F8774" s="13"/>
      <c r="G8774" s="50"/>
      <c r="I8774" s="17"/>
      <c r="K8774" s="50"/>
      <c r="P8774" s="17"/>
    </row>
    <row r="8775" spans="6:16">
      <c r="F8775" s="13"/>
      <c r="G8775" s="50"/>
      <c r="I8775" s="17"/>
      <c r="K8775" s="50"/>
      <c r="P8775" s="17"/>
    </row>
    <row r="8776" spans="6:16">
      <c r="F8776" s="13"/>
      <c r="G8776" s="50"/>
      <c r="I8776" s="17"/>
      <c r="K8776" s="50"/>
      <c r="P8776" s="17"/>
    </row>
    <row r="8777" spans="6:16">
      <c r="F8777" s="13"/>
      <c r="G8777" s="50"/>
      <c r="I8777" s="17"/>
      <c r="K8777" s="50"/>
      <c r="P8777" s="17"/>
    </row>
    <row r="8778" spans="6:16">
      <c r="F8778" s="13"/>
      <c r="G8778" s="50"/>
      <c r="I8778" s="17"/>
      <c r="K8778" s="50"/>
      <c r="P8778" s="17"/>
    </row>
    <row r="8779" spans="6:16">
      <c r="F8779" s="13"/>
      <c r="G8779" s="50"/>
      <c r="I8779" s="17"/>
      <c r="K8779" s="50"/>
      <c r="P8779" s="17"/>
    </row>
    <row r="8780" spans="6:16">
      <c r="F8780" s="13"/>
      <c r="G8780" s="50"/>
      <c r="I8780" s="17"/>
      <c r="K8780" s="50"/>
      <c r="P8780" s="17"/>
    </row>
    <row r="8781" spans="6:16">
      <c r="F8781" s="13"/>
      <c r="G8781" s="50"/>
      <c r="I8781" s="17"/>
      <c r="K8781" s="50"/>
      <c r="P8781" s="17"/>
    </row>
    <row r="8782" spans="6:16">
      <c r="F8782" s="13"/>
      <c r="G8782" s="50"/>
      <c r="I8782" s="17"/>
      <c r="K8782" s="50"/>
      <c r="P8782" s="17"/>
    </row>
    <row r="8783" spans="6:16">
      <c r="F8783" s="13"/>
      <c r="G8783" s="50"/>
      <c r="I8783" s="17"/>
      <c r="K8783" s="50"/>
      <c r="P8783" s="17"/>
    </row>
    <row r="8784" spans="6:16">
      <c r="F8784" s="13"/>
      <c r="G8784" s="50"/>
      <c r="I8784" s="17"/>
      <c r="K8784" s="50"/>
      <c r="P8784" s="17"/>
    </row>
    <row r="8785" spans="6:16">
      <c r="F8785" s="13"/>
      <c r="G8785" s="50"/>
      <c r="I8785" s="17"/>
      <c r="K8785" s="50"/>
      <c r="P8785" s="17"/>
    </row>
    <row r="8786" spans="6:16">
      <c r="F8786" s="13"/>
      <c r="G8786" s="50"/>
      <c r="I8786" s="17"/>
      <c r="K8786" s="50"/>
      <c r="P8786" s="17"/>
    </row>
    <row r="8787" spans="6:16">
      <c r="F8787" s="13"/>
      <c r="G8787" s="50"/>
      <c r="I8787" s="17"/>
      <c r="K8787" s="50"/>
      <c r="P8787" s="17"/>
    </row>
    <row r="8788" spans="6:16">
      <c r="F8788" s="13"/>
      <c r="G8788" s="50"/>
      <c r="I8788" s="17"/>
      <c r="K8788" s="50"/>
      <c r="P8788" s="17"/>
    </row>
    <row r="8789" spans="6:16">
      <c r="F8789" s="13"/>
      <c r="G8789" s="50"/>
      <c r="I8789" s="17"/>
      <c r="K8789" s="50"/>
      <c r="P8789" s="17"/>
    </row>
    <row r="8790" spans="6:16">
      <c r="F8790" s="13"/>
      <c r="G8790" s="50"/>
      <c r="I8790" s="17"/>
      <c r="K8790" s="50"/>
      <c r="P8790" s="17"/>
    </row>
    <row r="8791" spans="6:16">
      <c r="F8791" s="13"/>
      <c r="G8791" s="50"/>
      <c r="I8791" s="17"/>
      <c r="K8791" s="50"/>
      <c r="P8791" s="17"/>
    </row>
    <row r="8792" spans="6:16">
      <c r="F8792" s="13"/>
      <c r="G8792" s="50"/>
      <c r="I8792" s="17"/>
      <c r="K8792" s="50"/>
      <c r="P8792" s="17"/>
    </row>
    <row r="8793" spans="6:16">
      <c r="F8793" s="13"/>
      <c r="G8793" s="50"/>
      <c r="I8793" s="17"/>
      <c r="K8793" s="50"/>
      <c r="P8793" s="17"/>
    </row>
    <row r="8794" spans="6:16">
      <c r="F8794" s="13"/>
      <c r="G8794" s="50"/>
      <c r="I8794" s="17"/>
      <c r="K8794" s="50"/>
      <c r="P8794" s="17"/>
    </row>
    <row r="8795" spans="6:16">
      <c r="F8795" s="13"/>
      <c r="G8795" s="50"/>
      <c r="I8795" s="17"/>
      <c r="K8795" s="50"/>
      <c r="P8795" s="17"/>
    </row>
    <row r="8796" spans="6:16">
      <c r="F8796" s="13"/>
      <c r="G8796" s="50"/>
      <c r="I8796" s="17"/>
      <c r="K8796" s="50"/>
      <c r="P8796" s="17"/>
    </row>
    <row r="8797" spans="6:16">
      <c r="F8797" s="13"/>
      <c r="G8797" s="50"/>
      <c r="I8797" s="17"/>
      <c r="K8797" s="50"/>
      <c r="P8797" s="17"/>
    </row>
    <row r="8798" spans="6:16">
      <c r="F8798" s="13"/>
      <c r="G8798" s="50"/>
      <c r="I8798" s="17"/>
      <c r="K8798" s="50"/>
      <c r="P8798" s="17"/>
    </row>
    <row r="8799" spans="6:16">
      <c r="F8799" s="13"/>
      <c r="G8799" s="50"/>
      <c r="I8799" s="17"/>
      <c r="K8799" s="50"/>
      <c r="P8799" s="17"/>
    </row>
    <row r="8800" spans="6:16">
      <c r="F8800" s="13"/>
      <c r="G8800" s="50"/>
      <c r="I8800" s="17"/>
      <c r="K8800" s="50"/>
      <c r="P8800" s="17"/>
    </row>
    <row r="8801" spans="6:16">
      <c r="F8801" s="13"/>
      <c r="G8801" s="50"/>
      <c r="I8801" s="17"/>
      <c r="K8801" s="50"/>
      <c r="P8801" s="17"/>
    </row>
    <row r="8802" spans="6:16">
      <c r="F8802" s="13"/>
      <c r="G8802" s="50"/>
      <c r="I8802" s="17"/>
      <c r="K8802" s="50"/>
      <c r="P8802" s="17"/>
    </row>
    <row r="8803" spans="6:16">
      <c r="F8803" s="13"/>
      <c r="G8803" s="50"/>
      <c r="I8803" s="17"/>
      <c r="K8803" s="50"/>
      <c r="P8803" s="17"/>
    </row>
    <row r="8804" spans="6:16">
      <c r="F8804" s="13"/>
      <c r="G8804" s="50"/>
      <c r="I8804" s="17"/>
      <c r="K8804" s="50"/>
      <c r="P8804" s="17"/>
    </row>
    <row r="8805" spans="6:16">
      <c r="F8805" s="13"/>
      <c r="G8805" s="50"/>
      <c r="I8805" s="17"/>
      <c r="K8805" s="50"/>
      <c r="P8805" s="17"/>
    </row>
    <row r="8806" spans="6:16">
      <c r="F8806" s="13"/>
      <c r="G8806" s="50"/>
      <c r="I8806" s="17"/>
      <c r="K8806" s="50"/>
      <c r="P8806" s="17"/>
    </row>
    <row r="8807" spans="6:16">
      <c r="F8807" s="13"/>
      <c r="G8807" s="50"/>
      <c r="I8807" s="17"/>
      <c r="K8807" s="50"/>
      <c r="P8807" s="17"/>
    </row>
    <row r="8808" spans="6:16">
      <c r="F8808" s="13"/>
      <c r="G8808" s="50"/>
      <c r="I8808" s="17"/>
      <c r="K8808" s="50"/>
      <c r="P8808" s="17"/>
    </row>
    <row r="8809" spans="6:16">
      <c r="F8809" s="13"/>
      <c r="G8809" s="50"/>
      <c r="I8809" s="17"/>
      <c r="K8809" s="50"/>
      <c r="P8809" s="17"/>
    </row>
    <row r="8810" spans="6:16">
      <c r="F8810" s="13"/>
      <c r="G8810" s="50"/>
      <c r="I8810" s="17"/>
      <c r="K8810" s="50"/>
      <c r="P8810" s="17"/>
    </row>
    <row r="8811" spans="6:16">
      <c r="F8811" s="13"/>
      <c r="G8811" s="50"/>
      <c r="I8811" s="17"/>
      <c r="K8811" s="50"/>
      <c r="P8811" s="17"/>
    </row>
    <row r="8812" spans="6:16">
      <c r="F8812" s="13"/>
      <c r="G8812" s="50"/>
      <c r="I8812" s="17"/>
      <c r="K8812" s="50"/>
      <c r="P8812" s="17"/>
    </row>
    <row r="8813" spans="6:16">
      <c r="F8813" s="13"/>
      <c r="G8813" s="50"/>
      <c r="I8813" s="17"/>
      <c r="K8813" s="50"/>
      <c r="P8813" s="17"/>
    </row>
    <row r="8814" spans="6:16">
      <c r="F8814" s="13"/>
      <c r="G8814" s="50"/>
      <c r="I8814" s="17"/>
      <c r="K8814" s="50"/>
      <c r="P8814" s="17"/>
    </row>
    <row r="8815" spans="6:16">
      <c r="F8815" s="13"/>
      <c r="G8815" s="50"/>
      <c r="I8815" s="17"/>
      <c r="K8815" s="50"/>
      <c r="P8815" s="17"/>
    </row>
    <row r="8816" spans="6:16">
      <c r="F8816" s="13"/>
      <c r="G8816" s="50"/>
      <c r="I8816" s="17"/>
      <c r="K8816" s="50"/>
      <c r="P8816" s="17"/>
    </row>
    <row r="8817" spans="6:16">
      <c r="F8817" s="13"/>
      <c r="G8817" s="50"/>
      <c r="I8817" s="17"/>
      <c r="K8817" s="50"/>
      <c r="P8817" s="17"/>
    </row>
    <row r="8818" spans="6:16">
      <c r="F8818" s="13"/>
      <c r="G8818" s="50"/>
      <c r="I8818" s="17"/>
      <c r="K8818" s="50"/>
      <c r="P8818" s="17"/>
    </row>
    <row r="8819" spans="6:16">
      <c r="F8819" s="13"/>
      <c r="G8819" s="50"/>
      <c r="I8819" s="17"/>
      <c r="K8819" s="50"/>
      <c r="P8819" s="17"/>
    </row>
    <row r="8820" spans="6:16">
      <c r="F8820" s="13"/>
      <c r="G8820" s="50"/>
      <c r="I8820" s="17"/>
      <c r="K8820" s="50"/>
      <c r="P8820" s="17"/>
    </row>
    <row r="8821" spans="6:16">
      <c r="F8821" s="13"/>
      <c r="G8821" s="50"/>
      <c r="I8821" s="17"/>
      <c r="K8821" s="50"/>
      <c r="P8821" s="17"/>
    </row>
    <row r="8822" spans="6:16">
      <c r="F8822" s="13"/>
      <c r="G8822" s="50"/>
      <c r="I8822" s="17"/>
      <c r="K8822" s="50"/>
      <c r="P8822" s="17"/>
    </row>
    <row r="8823" spans="6:16">
      <c r="F8823" s="13"/>
      <c r="G8823" s="50"/>
      <c r="I8823" s="17"/>
      <c r="K8823" s="50"/>
      <c r="P8823" s="17"/>
    </row>
    <row r="8824" spans="6:16">
      <c r="F8824" s="13"/>
      <c r="G8824" s="50"/>
      <c r="I8824" s="17"/>
      <c r="K8824" s="50"/>
      <c r="P8824" s="17"/>
    </row>
    <row r="8825" spans="6:16">
      <c r="F8825" s="13"/>
      <c r="G8825" s="50"/>
      <c r="I8825" s="17"/>
      <c r="K8825" s="50"/>
      <c r="P8825" s="17"/>
    </row>
    <row r="8826" spans="6:16">
      <c r="F8826" s="13"/>
      <c r="G8826" s="50"/>
      <c r="I8826" s="17"/>
      <c r="K8826" s="50"/>
      <c r="P8826" s="17"/>
    </row>
    <row r="8827" spans="6:16">
      <c r="F8827" s="13"/>
      <c r="G8827" s="50"/>
      <c r="I8827" s="17"/>
      <c r="K8827" s="50"/>
      <c r="P8827" s="17"/>
    </row>
    <row r="8828" spans="6:16">
      <c r="F8828" s="13"/>
      <c r="G8828" s="50"/>
      <c r="I8828" s="17"/>
      <c r="K8828" s="50"/>
      <c r="P8828" s="17"/>
    </row>
    <row r="8829" spans="6:16">
      <c r="F8829" s="13"/>
      <c r="G8829" s="50"/>
      <c r="I8829" s="17"/>
      <c r="K8829" s="50"/>
      <c r="P8829" s="17"/>
    </row>
    <row r="8830" spans="6:16">
      <c r="F8830" s="13"/>
      <c r="G8830" s="50"/>
      <c r="I8830" s="17"/>
      <c r="K8830" s="50"/>
      <c r="P8830" s="17"/>
    </row>
    <row r="8831" spans="6:16">
      <c r="F8831" s="13"/>
      <c r="G8831" s="50"/>
      <c r="I8831" s="17"/>
      <c r="K8831" s="50"/>
      <c r="P8831" s="17"/>
    </row>
    <row r="8832" spans="6:16">
      <c r="F8832" s="13"/>
      <c r="G8832" s="50"/>
      <c r="I8832" s="17"/>
      <c r="K8832" s="50"/>
      <c r="P8832" s="17"/>
    </row>
    <row r="8833" spans="6:16">
      <c r="F8833" s="13"/>
      <c r="G8833" s="50"/>
      <c r="I8833" s="17"/>
      <c r="K8833" s="50"/>
      <c r="P8833" s="17"/>
    </row>
    <row r="8834" spans="6:16">
      <c r="F8834" s="13"/>
      <c r="G8834" s="50"/>
      <c r="I8834" s="17"/>
      <c r="K8834" s="50"/>
      <c r="P8834" s="17"/>
    </row>
    <row r="8835" spans="6:16">
      <c r="F8835" s="13"/>
      <c r="G8835" s="50"/>
      <c r="I8835" s="17"/>
      <c r="K8835" s="50"/>
      <c r="P8835" s="17"/>
    </row>
    <row r="8836" spans="6:16">
      <c r="F8836" s="13"/>
      <c r="G8836" s="50"/>
      <c r="I8836" s="17"/>
      <c r="K8836" s="50"/>
      <c r="P8836" s="17"/>
    </row>
    <row r="8837" spans="6:16">
      <c r="F8837" s="13"/>
      <c r="G8837" s="50"/>
      <c r="I8837" s="17"/>
      <c r="K8837" s="50"/>
      <c r="P8837" s="17"/>
    </row>
    <row r="8838" spans="6:16">
      <c r="F8838" s="13"/>
      <c r="G8838" s="50"/>
      <c r="I8838" s="17"/>
      <c r="K8838" s="50"/>
      <c r="P8838" s="17"/>
    </row>
    <row r="8839" spans="6:16">
      <c r="F8839" s="13"/>
      <c r="G8839" s="50"/>
      <c r="I8839" s="17"/>
      <c r="K8839" s="50"/>
      <c r="P8839" s="17"/>
    </row>
    <row r="8840" spans="6:16">
      <c r="F8840" s="13"/>
      <c r="G8840" s="50"/>
      <c r="I8840" s="17"/>
      <c r="K8840" s="50"/>
      <c r="P8840" s="17"/>
    </row>
    <row r="8841" spans="6:16">
      <c r="F8841" s="13"/>
      <c r="G8841" s="50"/>
      <c r="I8841" s="17"/>
      <c r="K8841" s="50"/>
      <c r="P8841" s="17"/>
    </row>
    <row r="8842" spans="6:16">
      <c r="F8842" s="13"/>
      <c r="G8842" s="50"/>
      <c r="I8842" s="17"/>
      <c r="K8842" s="50"/>
      <c r="P8842" s="17"/>
    </row>
    <row r="8843" spans="6:16">
      <c r="F8843" s="13"/>
      <c r="G8843" s="50"/>
      <c r="I8843" s="17"/>
      <c r="K8843" s="50"/>
      <c r="P8843" s="17"/>
    </row>
    <row r="8844" spans="6:16">
      <c r="F8844" s="13"/>
      <c r="G8844" s="50"/>
      <c r="I8844" s="17"/>
      <c r="K8844" s="50"/>
      <c r="P8844" s="17"/>
    </row>
    <row r="8845" spans="6:16">
      <c r="F8845" s="13"/>
      <c r="G8845" s="50"/>
      <c r="I8845" s="17"/>
      <c r="K8845" s="50"/>
      <c r="P8845" s="17"/>
    </row>
    <row r="8846" spans="6:16">
      <c r="F8846" s="13"/>
      <c r="G8846" s="50"/>
      <c r="I8846" s="17"/>
      <c r="K8846" s="50"/>
      <c r="P8846" s="17"/>
    </row>
    <row r="8847" spans="6:16">
      <c r="F8847" s="13"/>
      <c r="G8847" s="50"/>
      <c r="I8847" s="17"/>
      <c r="K8847" s="50"/>
      <c r="P8847" s="17"/>
    </row>
    <row r="8848" spans="6:16">
      <c r="F8848" s="13"/>
      <c r="G8848" s="50"/>
      <c r="I8848" s="17"/>
      <c r="K8848" s="50"/>
      <c r="P8848" s="17"/>
    </row>
    <row r="8849" spans="6:16">
      <c r="F8849" s="13"/>
      <c r="G8849" s="50"/>
      <c r="I8849" s="17"/>
      <c r="K8849" s="50"/>
      <c r="P8849" s="17"/>
    </row>
    <row r="8850" spans="6:16">
      <c r="F8850" s="13"/>
      <c r="G8850" s="50"/>
      <c r="I8850" s="17"/>
      <c r="K8850" s="50"/>
      <c r="P8850" s="17"/>
    </row>
    <row r="8851" spans="6:16">
      <c r="F8851" s="13"/>
      <c r="G8851" s="50"/>
      <c r="I8851" s="17"/>
      <c r="K8851" s="50"/>
      <c r="P8851" s="17"/>
    </row>
    <row r="8852" spans="6:16">
      <c r="F8852" s="13"/>
      <c r="G8852" s="50"/>
      <c r="I8852" s="17"/>
      <c r="K8852" s="50"/>
      <c r="P8852" s="17"/>
    </row>
    <row r="8853" spans="6:16">
      <c r="F8853" s="13"/>
      <c r="G8853" s="50"/>
      <c r="I8853" s="17"/>
      <c r="K8853" s="50"/>
      <c r="P8853" s="17"/>
    </row>
    <row r="8854" spans="6:16">
      <c r="F8854" s="13"/>
      <c r="G8854" s="50"/>
      <c r="I8854" s="17"/>
      <c r="K8854" s="50"/>
      <c r="P8854" s="17"/>
    </row>
    <row r="8855" spans="6:16">
      <c r="F8855" s="13"/>
      <c r="G8855" s="50"/>
      <c r="I8855" s="17"/>
      <c r="K8855" s="50"/>
      <c r="P8855" s="17"/>
    </row>
    <row r="8856" spans="6:16">
      <c r="F8856" s="13"/>
      <c r="G8856" s="50"/>
      <c r="I8856" s="17"/>
      <c r="K8856" s="50"/>
      <c r="P8856" s="17"/>
    </row>
    <row r="8857" spans="6:16">
      <c r="F8857" s="13"/>
      <c r="G8857" s="50"/>
      <c r="I8857" s="17"/>
      <c r="K8857" s="50"/>
      <c r="P8857" s="17"/>
    </row>
    <row r="8858" spans="6:16">
      <c r="F8858" s="13"/>
      <c r="G8858" s="50"/>
      <c r="I8858" s="17"/>
      <c r="K8858" s="50"/>
      <c r="P8858" s="17"/>
    </row>
    <row r="8859" spans="6:16">
      <c r="F8859" s="13"/>
      <c r="G8859" s="50"/>
      <c r="I8859" s="17"/>
      <c r="K8859" s="50"/>
      <c r="P8859" s="17"/>
    </row>
    <row r="8860" spans="6:16">
      <c r="F8860" s="13"/>
      <c r="G8860" s="50"/>
      <c r="I8860" s="17"/>
      <c r="K8860" s="50"/>
      <c r="P8860" s="17"/>
    </row>
    <row r="8861" spans="6:16">
      <c r="F8861" s="13"/>
      <c r="G8861" s="50"/>
      <c r="I8861" s="17"/>
      <c r="K8861" s="50"/>
      <c r="P8861" s="17"/>
    </row>
    <row r="8862" spans="6:16">
      <c r="F8862" s="13"/>
      <c r="G8862" s="50"/>
      <c r="I8862" s="17"/>
      <c r="K8862" s="50"/>
      <c r="P8862" s="17"/>
    </row>
    <row r="8863" spans="6:16">
      <c r="F8863" s="13"/>
      <c r="G8863" s="50"/>
      <c r="I8863" s="17"/>
      <c r="K8863" s="50"/>
      <c r="P8863" s="17"/>
    </row>
    <row r="8864" spans="6:16">
      <c r="F8864" s="13"/>
      <c r="G8864" s="50"/>
      <c r="I8864" s="17"/>
      <c r="K8864" s="50"/>
      <c r="P8864" s="17"/>
    </row>
    <row r="8865" spans="6:16">
      <c r="F8865" s="13"/>
      <c r="G8865" s="50"/>
      <c r="I8865" s="17"/>
      <c r="K8865" s="50"/>
      <c r="P8865" s="17"/>
    </row>
    <row r="8866" spans="6:16">
      <c r="F8866" s="13"/>
      <c r="G8866" s="50"/>
      <c r="I8866" s="17"/>
      <c r="K8866" s="50"/>
      <c r="P8866" s="17"/>
    </row>
    <row r="8867" spans="6:16">
      <c r="F8867" s="13"/>
      <c r="G8867" s="50"/>
      <c r="I8867" s="17"/>
      <c r="K8867" s="50"/>
      <c r="P8867" s="17"/>
    </row>
    <row r="8868" spans="6:16">
      <c r="F8868" s="13"/>
      <c r="G8868" s="50"/>
      <c r="I8868" s="17"/>
      <c r="K8868" s="50"/>
      <c r="P8868" s="17"/>
    </row>
    <row r="8869" spans="6:16">
      <c r="F8869" s="13"/>
      <c r="G8869" s="50"/>
      <c r="I8869" s="17"/>
      <c r="K8869" s="50"/>
      <c r="P8869" s="17"/>
    </row>
    <row r="8870" spans="6:16">
      <c r="F8870" s="13"/>
      <c r="G8870" s="50"/>
      <c r="I8870" s="17"/>
      <c r="K8870" s="50"/>
      <c r="P8870" s="17"/>
    </row>
    <row r="8871" spans="6:16">
      <c r="F8871" s="13"/>
      <c r="G8871" s="50"/>
      <c r="I8871" s="17"/>
      <c r="K8871" s="50"/>
      <c r="P8871" s="17"/>
    </row>
    <row r="8872" spans="6:16">
      <c r="F8872" s="13"/>
      <c r="G8872" s="50"/>
      <c r="I8872" s="17"/>
      <c r="K8872" s="50"/>
      <c r="P8872" s="17"/>
    </row>
    <row r="8873" spans="6:16">
      <c r="F8873" s="13"/>
      <c r="G8873" s="50"/>
      <c r="I8873" s="17"/>
      <c r="K8873" s="50"/>
      <c r="P8873" s="17"/>
    </row>
    <row r="8874" spans="6:16">
      <c r="F8874" s="13"/>
      <c r="G8874" s="50"/>
      <c r="I8874" s="17"/>
      <c r="K8874" s="50"/>
      <c r="P8874" s="17"/>
    </row>
    <row r="8875" spans="6:16">
      <c r="F8875" s="13"/>
      <c r="G8875" s="50"/>
      <c r="I8875" s="17"/>
      <c r="K8875" s="50"/>
      <c r="P8875" s="17"/>
    </row>
    <row r="8876" spans="6:16">
      <c r="F8876" s="13"/>
      <c r="G8876" s="50"/>
      <c r="I8876" s="17"/>
      <c r="K8876" s="50"/>
      <c r="P8876" s="17"/>
    </row>
    <row r="8877" spans="6:16">
      <c r="F8877" s="13"/>
      <c r="G8877" s="50"/>
      <c r="I8877" s="17"/>
      <c r="K8877" s="50"/>
      <c r="P8877" s="17"/>
    </row>
    <row r="8878" spans="6:16">
      <c r="F8878" s="13"/>
      <c r="G8878" s="50"/>
      <c r="I8878" s="17"/>
      <c r="K8878" s="50"/>
      <c r="P8878" s="17"/>
    </row>
    <row r="8879" spans="6:16">
      <c r="F8879" s="13"/>
      <c r="G8879" s="50"/>
      <c r="I8879" s="17"/>
      <c r="K8879" s="50"/>
      <c r="P8879" s="17"/>
    </row>
    <row r="8880" spans="6:16">
      <c r="F8880" s="13"/>
      <c r="G8880" s="50"/>
      <c r="I8880" s="17"/>
      <c r="K8880" s="50"/>
      <c r="P8880" s="17"/>
    </row>
    <row r="8881" spans="6:16">
      <c r="F8881" s="13"/>
      <c r="G8881" s="50"/>
      <c r="I8881" s="17"/>
      <c r="K8881" s="50"/>
      <c r="P8881" s="17"/>
    </row>
    <row r="8882" spans="6:16">
      <c r="F8882" s="13"/>
      <c r="G8882" s="50"/>
      <c r="I8882" s="17"/>
      <c r="K8882" s="50"/>
      <c r="P8882" s="17"/>
    </row>
    <row r="8883" spans="6:16">
      <c r="F8883" s="13"/>
      <c r="G8883" s="50"/>
      <c r="I8883" s="17"/>
      <c r="K8883" s="50"/>
      <c r="P8883" s="17"/>
    </row>
    <row r="8884" spans="6:16">
      <c r="F8884" s="13"/>
      <c r="G8884" s="50"/>
      <c r="I8884" s="17"/>
      <c r="K8884" s="50"/>
      <c r="P8884" s="17"/>
    </row>
    <row r="8885" spans="6:16">
      <c r="F8885" s="13"/>
      <c r="G8885" s="50"/>
      <c r="I8885" s="17"/>
      <c r="K8885" s="50"/>
      <c r="P8885" s="17"/>
    </row>
    <row r="8886" spans="6:16">
      <c r="F8886" s="13"/>
      <c r="G8886" s="50"/>
      <c r="I8886" s="17"/>
      <c r="K8886" s="50"/>
      <c r="P8886" s="17"/>
    </row>
    <row r="8887" spans="6:16">
      <c r="F8887" s="13"/>
      <c r="G8887" s="50"/>
      <c r="I8887" s="17"/>
      <c r="K8887" s="50"/>
      <c r="P8887" s="17"/>
    </row>
    <row r="8888" spans="6:16">
      <c r="F8888" s="13"/>
      <c r="G8888" s="50"/>
      <c r="I8888" s="17"/>
      <c r="K8888" s="50"/>
      <c r="P8888" s="17"/>
    </row>
    <row r="8889" spans="6:16">
      <c r="F8889" s="13"/>
      <c r="G8889" s="50"/>
      <c r="I8889" s="17"/>
      <c r="K8889" s="50"/>
      <c r="P8889" s="17"/>
    </row>
    <row r="8890" spans="6:16">
      <c r="F8890" s="13"/>
      <c r="G8890" s="50"/>
      <c r="I8890" s="17"/>
      <c r="K8890" s="50"/>
      <c r="P8890" s="17"/>
    </row>
    <row r="8891" spans="6:16">
      <c r="F8891" s="13"/>
      <c r="G8891" s="50"/>
      <c r="I8891" s="17"/>
      <c r="K8891" s="50"/>
      <c r="P8891" s="17"/>
    </row>
    <row r="8892" spans="6:16">
      <c r="F8892" s="13"/>
      <c r="G8892" s="50"/>
      <c r="I8892" s="17"/>
      <c r="K8892" s="50"/>
      <c r="P8892" s="17"/>
    </row>
    <row r="8893" spans="6:16">
      <c r="F8893" s="13"/>
      <c r="G8893" s="50"/>
      <c r="I8893" s="17"/>
      <c r="K8893" s="50"/>
      <c r="P8893" s="17"/>
    </row>
    <row r="8894" spans="6:16">
      <c r="F8894" s="13"/>
      <c r="G8894" s="50"/>
      <c r="I8894" s="17"/>
      <c r="K8894" s="50"/>
      <c r="P8894" s="17"/>
    </row>
    <row r="8895" spans="6:16">
      <c r="F8895" s="13"/>
      <c r="G8895" s="50"/>
      <c r="I8895" s="17"/>
      <c r="K8895" s="50"/>
      <c r="P8895" s="17"/>
    </row>
    <row r="8896" spans="6:16">
      <c r="F8896" s="13"/>
      <c r="G8896" s="50"/>
      <c r="I8896" s="17"/>
      <c r="K8896" s="50"/>
      <c r="P8896" s="17"/>
    </row>
    <row r="8897" spans="6:16">
      <c r="F8897" s="13"/>
      <c r="G8897" s="50"/>
      <c r="I8897" s="17"/>
      <c r="K8897" s="50"/>
      <c r="P8897" s="17"/>
    </row>
    <row r="8898" spans="6:16">
      <c r="F8898" s="13"/>
      <c r="G8898" s="50"/>
      <c r="I8898" s="17"/>
      <c r="K8898" s="50"/>
      <c r="P8898" s="17"/>
    </row>
    <row r="8899" spans="6:16">
      <c r="F8899" s="13"/>
      <c r="G8899" s="50"/>
      <c r="I8899" s="17"/>
      <c r="K8899" s="50"/>
      <c r="P8899" s="17"/>
    </row>
    <row r="8900" spans="6:16">
      <c r="F8900" s="13"/>
      <c r="G8900" s="50"/>
      <c r="I8900" s="17"/>
      <c r="K8900" s="50"/>
      <c r="P8900" s="17"/>
    </row>
    <row r="8901" spans="6:16">
      <c r="F8901" s="13"/>
      <c r="G8901" s="50"/>
      <c r="I8901" s="17"/>
      <c r="K8901" s="50"/>
      <c r="P8901" s="17"/>
    </row>
    <row r="8902" spans="6:16">
      <c r="F8902" s="13"/>
      <c r="G8902" s="50"/>
      <c r="I8902" s="17"/>
      <c r="K8902" s="50"/>
      <c r="P8902" s="17"/>
    </row>
    <row r="8903" spans="6:16">
      <c r="F8903" s="13"/>
      <c r="G8903" s="50"/>
      <c r="I8903" s="17"/>
      <c r="K8903" s="50"/>
      <c r="P8903" s="17"/>
    </row>
    <row r="8904" spans="6:16">
      <c r="F8904" s="13"/>
      <c r="G8904" s="50"/>
      <c r="I8904" s="17"/>
      <c r="K8904" s="50"/>
      <c r="P8904" s="17"/>
    </row>
    <row r="8905" spans="6:16">
      <c r="F8905" s="13"/>
      <c r="G8905" s="50"/>
      <c r="I8905" s="17"/>
      <c r="K8905" s="50"/>
      <c r="P8905" s="17"/>
    </row>
    <row r="8906" spans="6:16">
      <c r="F8906" s="13"/>
      <c r="G8906" s="50"/>
      <c r="I8906" s="17"/>
      <c r="K8906" s="50"/>
      <c r="P8906" s="17"/>
    </row>
    <row r="8907" spans="6:16">
      <c r="F8907" s="13"/>
      <c r="G8907" s="50"/>
      <c r="I8907" s="17"/>
      <c r="K8907" s="50"/>
      <c r="P8907" s="17"/>
    </row>
    <row r="8908" spans="6:16">
      <c r="F8908" s="13"/>
      <c r="G8908" s="50"/>
      <c r="I8908" s="17"/>
      <c r="K8908" s="50"/>
      <c r="P8908" s="17"/>
    </row>
    <row r="8909" spans="6:16">
      <c r="F8909" s="13"/>
      <c r="G8909" s="50"/>
      <c r="I8909" s="17"/>
      <c r="K8909" s="50"/>
      <c r="P8909" s="17"/>
    </row>
    <row r="8910" spans="6:16">
      <c r="F8910" s="13"/>
      <c r="G8910" s="50"/>
      <c r="I8910" s="17"/>
      <c r="K8910" s="50"/>
      <c r="P8910" s="17"/>
    </row>
    <row r="8911" spans="6:16">
      <c r="F8911" s="13"/>
      <c r="G8911" s="50"/>
      <c r="I8911" s="17"/>
      <c r="K8911" s="50"/>
      <c r="P8911" s="17"/>
    </row>
    <row r="8912" spans="6:16">
      <c r="F8912" s="13"/>
      <c r="G8912" s="50"/>
      <c r="I8912" s="17"/>
      <c r="K8912" s="50"/>
      <c r="P8912" s="17"/>
    </row>
    <row r="8913" spans="6:16">
      <c r="F8913" s="13"/>
      <c r="G8913" s="50"/>
      <c r="I8913" s="17"/>
      <c r="K8913" s="50"/>
      <c r="P8913" s="17"/>
    </row>
    <row r="8914" spans="6:16">
      <c r="F8914" s="13"/>
      <c r="G8914" s="50"/>
      <c r="I8914" s="17"/>
      <c r="K8914" s="50"/>
      <c r="P8914" s="17"/>
    </row>
    <row r="8915" spans="6:16">
      <c r="F8915" s="13"/>
      <c r="G8915" s="50"/>
      <c r="I8915" s="17"/>
      <c r="K8915" s="50"/>
      <c r="P8915" s="17"/>
    </row>
    <row r="8916" spans="6:16">
      <c r="F8916" s="13"/>
      <c r="G8916" s="50"/>
      <c r="I8916" s="17"/>
      <c r="K8916" s="50"/>
      <c r="P8916" s="17"/>
    </row>
    <row r="8917" spans="6:16">
      <c r="F8917" s="13"/>
      <c r="G8917" s="50"/>
      <c r="I8917" s="17"/>
      <c r="K8917" s="50"/>
      <c r="P8917" s="17"/>
    </row>
    <row r="8918" spans="6:16">
      <c r="F8918" s="13"/>
      <c r="G8918" s="50"/>
      <c r="I8918" s="17"/>
      <c r="K8918" s="50"/>
      <c r="P8918" s="17"/>
    </row>
    <row r="8919" spans="6:16">
      <c r="F8919" s="13"/>
      <c r="G8919" s="50"/>
      <c r="I8919" s="17"/>
      <c r="K8919" s="50"/>
      <c r="P8919" s="17"/>
    </row>
    <row r="8920" spans="6:16">
      <c r="F8920" s="13"/>
      <c r="G8920" s="50"/>
      <c r="I8920" s="17"/>
      <c r="K8920" s="50"/>
      <c r="P8920" s="17"/>
    </row>
    <row r="8921" spans="6:16">
      <c r="F8921" s="13"/>
      <c r="G8921" s="50"/>
      <c r="I8921" s="17"/>
      <c r="K8921" s="50"/>
      <c r="P8921" s="17"/>
    </row>
    <row r="8922" spans="6:16">
      <c r="F8922" s="13"/>
      <c r="G8922" s="50"/>
      <c r="I8922" s="17"/>
      <c r="K8922" s="50"/>
      <c r="P8922" s="17"/>
    </row>
    <row r="8923" spans="6:16">
      <c r="F8923" s="13"/>
      <c r="G8923" s="50"/>
      <c r="I8923" s="17"/>
      <c r="K8923" s="50"/>
      <c r="P8923" s="17"/>
    </row>
    <row r="8924" spans="6:16">
      <c r="F8924" s="13"/>
      <c r="G8924" s="50"/>
      <c r="I8924" s="17"/>
      <c r="K8924" s="50"/>
      <c r="P8924" s="17"/>
    </row>
    <row r="8925" spans="6:16">
      <c r="F8925" s="13"/>
      <c r="G8925" s="50"/>
      <c r="I8925" s="17"/>
      <c r="K8925" s="50"/>
      <c r="P8925" s="17"/>
    </row>
    <row r="8926" spans="6:16">
      <c r="F8926" s="13"/>
      <c r="G8926" s="50"/>
      <c r="I8926" s="17"/>
      <c r="K8926" s="50"/>
      <c r="P8926" s="17"/>
    </row>
    <row r="8927" spans="6:16">
      <c r="F8927" s="13"/>
      <c r="G8927" s="50"/>
      <c r="I8927" s="17"/>
      <c r="K8927" s="50"/>
      <c r="P8927" s="17"/>
    </row>
    <row r="8928" spans="6:16">
      <c r="F8928" s="13"/>
      <c r="G8928" s="50"/>
      <c r="I8928" s="17"/>
      <c r="K8928" s="50"/>
      <c r="P8928" s="17"/>
    </row>
    <row r="8929" spans="6:16">
      <c r="F8929" s="13"/>
      <c r="G8929" s="50"/>
      <c r="I8929" s="17"/>
      <c r="K8929" s="50"/>
      <c r="P8929" s="17"/>
    </row>
    <row r="8930" spans="6:16">
      <c r="F8930" s="13"/>
      <c r="G8930" s="50"/>
      <c r="I8930" s="17"/>
      <c r="K8930" s="50"/>
      <c r="P8930" s="17"/>
    </row>
    <row r="8931" spans="6:16">
      <c r="F8931" s="13"/>
      <c r="G8931" s="50"/>
      <c r="I8931" s="17"/>
      <c r="K8931" s="50"/>
      <c r="P8931" s="17"/>
    </row>
    <row r="8932" spans="6:16">
      <c r="F8932" s="13"/>
      <c r="G8932" s="50"/>
      <c r="I8932" s="17"/>
      <c r="K8932" s="50"/>
      <c r="P8932" s="17"/>
    </row>
    <row r="8933" spans="6:16">
      <c r="F8933" s="13"/>
      <c r="G8933" s="50"/>
      <c r="I8933" s="17"/>
      <c r="K8933" s="50"/>
      <c r="P8933" s="17"/>
    </row>
    <row r="8934" spans="6:16">
      <c r="F8934" s="13"/>
      <c r="G8934" s="50"/>
      <c r="I8934" s="17"/>
      <c r="K8934" s="50"/>
      <c r="P8934" s="17"/>
    </row>
    <row r="8935" spans="6:16">
      <c r="F8935" s="13"/>
      <c r="G8935" s="50"/>
      <c r="I8935" s="17"/>
      <c r="K8935" s="50"/>
      <c r="P8935" s="17"/>
    </row>
    <row r="8936" spans="6:16">
      <c r="F8936" s="13"/>
      <c r="G8936" s="50"/>
      <c r="I8936" s="17"/>
      <c r="K8936" s="50"/>
      <c r="P8936" s="17"/>
    </row>
    <row r="8937" spans="6:16">
      <c r="F8937" s="13"/>
      <c r="G8937" s="50"/>
      <c r="I8937" s="17"/>
      <c r="K8937" s="50"/>
      <c r="P8937" s="17"/>
    </row>
    <row r="8938" spans="6:16">
      <c r="F8938" s="13"/>
      <c r="G8938" s="50"/>
      <c r="I8938" s="17"/>
      <c r="K8938" s="50"/>
      <c r="P8938" s="17"/>
    </row>
    <row r="8939" spans="6:16">
      <c r="F8939" s="13"/>
      <c r="G8939" s="50"/>
      <c r="I8939" s="17"/>
      <c r="K8939" s="50"/>
      <c r="P8939" s="17"/>
    </row>
    <row r="8940" spans="6:16">
      <c r="F8940" s="13"/>
      <c r="G8940" s="50"/>
      <c r="I8940" s="17"/>
      <c r="K8940" s="50"/>
      <c r="P8940" s="17"/>
    </row>
    <row r="8941" spans="6:16">
      <c r="F8941" s="13"/>
      <c r="G8941" s="50"/>
      <c r="I8941" s="17"/>
      <c r="K8941" s="50"/>
      <c r="P8941" s="17"/>
    </row>
    <row r="8942" spans="6:16">
      <c r="F8942" s="13"/>
      <c r="G8942" s="50"/>
      <c r="I8942" s="17"/>
      <c r="K8942" s="50"/>
      <c r="P8942" s="17"/>
    </row>
    <row r="8943" spans="6:16">
      <c r="F8943" s="13"/>
      <c r="G8943" s="50"/>
      <c r="I8943" s="17"/>
      <c r="K8943" s="50"/>
      <c r="P8943" s="17"/>
    </row>
    <row r="8944" spans="6:16">
      <c r="F8944" s="13"/>
      <c r="G8944" s="50"/>
      <c r="I8944" s="17"/>
      <c r="K8944" s="50"/>
      <c r="P8944" s="17"/>
    </row>
    <row r="8945" spans="6:16">
      <c r="F8945" s="13"/>
      <c r="G8945" s="50"/>
      <c r="I8945" s="17"/>
      <c r="K8945" s="50"/>
      <c r="P8945" s="17"/>
    </row>
    <row r="8946" spans="6:16">
      <c r="F8946" s="13"/>
      <c r="G8946" s="50"/>
      <c r="I8946" s="17"/>
      <c r="K8946" s="50"/>
      <c r="P8946" s="17"/>
    </row>
    <row r="8947" spans="6:16">
      <c r="F8947" s="13"/>
      <c r="G8947" s="50"/>
      <c r="I8947" s="17"/>
      <c r="K8947" s="50"/>
      <c r="P8947" s="17"/>
    </row>
    <row r="8948" spans="6:16">
      <c r="F8948" s="13"/>
      <c r="G8948" s="50"/>
      <c r="I8948" s="17"/>
      <c r="K8948" s="50"/>
      <c r="P8948" s="17"/>
    </row>
    <row r="8949" spans="6:16">
      <c r="F8949" s="13"/>
      <c r="G8949" s="50"/>
      <c r="I8949" s="17"/>
      <c r="K8949" s="50"/>
      <c r="P8949" s="17"/>
    </row>
    <row r="8950" spans="6:16">
      <c r="F8950" s="13"/>
      <c r="G8950" s="50"/>
      <c r="I8950" s="17"/>
      <c r="K8950" s="50"/>
      <c r="P8950" s="17"/>
    </row>
    <row r="8951" spans="6:16">
      <c r="F8951" s="13"/>
      <c r="G8951" s="50"/>
      <c r="I8951" s="17"/>
      <c r="K8951" s="50"/>
      <c r="P8951" s="17"/>
    </row>
    <row r="8952" spans="6:16">
      <c r="F8952" s="13"/>
      <c r="G8952" s="50"/>
      <c r="I8952" s="17"/>
      <c r="K8952" s="50"/>
      <c r="P8952" s="17"/>
    </row>
    <row r="8953" spans="6:16">
      <c r="F8953" s="13"/>
      <c r="G8953" s="50"/>
      <c r="I8953" s="17"/>
      <c r="K8953" s="50"/>
      <c r="P8953" s="17"/>
    </row>
    <row r="8954" spans="6:16">
      <c r="F8954" s="13"/>
      <c r="G8954" s="50"/>
      <c r="I8954" s="17"/>
      <c r="K8954" s="50"/>
      <c r="P8954" s="17"/>
    </row>
    <row r="8955" spans="6:16">
      <c r="F8955" s="13"/>
      <c r="G8955" s="50"/>
      <c r="I8955" s="17"/>
      <c r="K8955" s="50"/>
      <c r="P8955" s="17"/>
    </row>
    <row r="8956" spans="6:16">
      <c r="F8956" s="13"/>
      <c r="G8956" s="50"/>
      <c r="I8956" s="17"/>
      <c r="K8956" s="50"/>
      <c r="P8956" s="17"/>
    </row>
    <row r="8957" spans="6:16">
      <c r="F8957" s="13"/>
      <c r="G8957" s="50"/>
      <c r="I8957" s="17"/>
      <c r="K8957" s="50"/>
      <c r="P8957" s="17"/>
    </row>
    <row r="8958" spans="6:16">
      <c r="F8958" s="13"/>
      <c r="G8958" s="50"/>
      <c r="I8958" s="17"/>
      <c r="K8958" s="50"/>
      <c r="P8958" s="17"/>
    </row>
    <row r="8959" spans="6:16">
      <c r="F8959" s="13"/>
      <c r="G8959" s="50"/>
      <c r="I8959" s="17"/>
      <c r="K8959" s="50"/>
      <c r="P8959" s="17"/>
    </row>
    <row r="8960" spans="6:16">
      <c r="F8960" s="13"/>
      <c r="G8960" s="50"/>
      <c r="I8960" s="17"/>
      <c r="K8960" s="50"/>
      <c r="P8960" s="17"/>
    </row>
    <row r="8961" spans="6:16">
      <c r="F8961" s="13"/>
      <c r="G8961" s="50"/>
      <c r="I8961" s="17"/>
      <c r="K8961" s="50"/>
      <c r="P8961" s="17"/>
    </row>
    <row r="8962" spans="6:16">
      <c r="F8962" s="13"/>
      <c r="G8962" s="50"/>
      <c r="I8962" s="17"/>
      <c r="K8962" s="50"/>
      <c r="P8962" s="17"/>
    </row>
    <row r="8963" spans="6:16">
      <c r="F8963" s="13"/>
      <c r="G8963" s="50"/>
      <c r="I8963" s="17"/>
      <c r="K8963" s="50"/>
      <c r="P8963" s="17"/>
    </row>
    <row r="8964" spans="6:16">
      <c r="F8964" s="13"/>
      <c r="G8964" s="50"/>
      <c r="I8964" s="17"/>
      <c r="K8964" s="50"/>
      <c r="P8964" s="17"/>
    </row>
    <row r="8965" spans="6:16">
      <c r="F8965" s="13"/>
      <c r="G8965" s="50"/>
      <c r="I8965" s="17"/>
      <c r="K8965" s="50"/>
      <c r="P8965" s="17"/>
    </row>
    <row r="8966" spans="6:16">
      <c r="F8966" s="13"/>
      <c r="G8966" s="50"/>
      <c r="I8966" s="17"/>
      <c r="K8966" s="50"/>
      <c r="P8966" s="17"/>
    </row>
    <row r="8967" spans="6:16">
      <c r="F8967" s="13"/>
      <c r="G8967" s="50"/>
      <c r="I8967" s="17"/>
      <c r="K8967" s="50"/>
      <c r="P8967" s="17"/>
    </row>
    <row r="8968" spans="6:16">
      <c r="F8968" s="13"/>
      <c r="G8968" s="50"/>
      <c r="I8968" s="17"/>
      <c r="K8968" s="50"/>
      <c r="P8968" s="17"/>
    </row>
    <row r="8969" spans="6:16">
      <c r="F8969" s="13"/>
      <c r="G8969" s="50"/>
      <c r="I8969" s="17"/>
      <c r="K8969" s="50"/>
      <c r="P8969" s="17"/>
    </row>
    <row r="8970" spans="6:16">
      <c r="F8970" s="13"/>
      <c r="G8970" s="50"/>
      <c r="I8970" s="17"/>
      <c r="K8970" s="50"/>
      <c r="P8970" s="17"/>
    </row>
    <row r="8971" spans="6:16">
      <c r="F8971" s="13"/>
      <c r="G8971" s="50"/>
      <c r="I8971" s="17"/>
      <c r="K8971" s="50"/>
      <c r="P8971" s="17"/>
    </row>
    <row r="8972" spans="6:16">
      <c r="F8972" s="13"/>
      <c r="G8972" s="50"/>
      <c r="I8972" s="17"/>
      <c r="K8972" s="50"/>
      <c r="P8972" s="17"/>
    </row>
    <row r="8973" spans="6:16">
      <c r="F8973" s="13"/>
      <c r="G8973" s="50"/>
      <c r="I8973" s="17"/>
      <c r="K8973" s="50"/>
      <c r="P8973" s="17"/>
    </row>
    <row r="8974" spans="6:16">
      <c r="F8974" s="13"/>
      <c r="G8974" s="50"/>
      <c r="I8974" s="17"/>
      <c r="K8974" s="50"/>
      <c r="P8974" s="17"/>
    </row>
    <row r="8975" spans="6:16">
      <c r="F8975" s="13"/>
      <c r="G8975" s="50"/>
      <c r="I8975" s="17"/>
      <c r="K8975" s="50"/>
      <c r="P8975" s="17"/>
    </row>
    <row r="8976" spans="6:16">
      <c r="F8976" s="13"/>
      <c r="G8976" s="50"/>
      <c r="I8976" s="17"/>
      <c r="K8976" s="50"/>
      <c r="P8976" s="17"/>
    </row>
    <row r="8977" spans="6:16">
      <c r="F8977" s="13"/>
      <c r="G8977" s="50"/>
      <c r="I8977" s="17"/>
      <c r="K8977" s="50"/>
      <c r="P8977" s="17"/>
    </row>
    <row r="8978" spans="6:16">
      <c r="F8978" s="13"/>
      <c r="G8978" s="50"/>
      <c r="I8978" s="17"/>
      <c r="K8978" s="50"/>
      <c r="P8978" s="17"/>
    </row>
    <row r="8979" spans="6:16">
      <c r="F8979" s="13"/>
      <c r="G8979" s="50"/>
      <c r="I8979" s="17"/>
      <c r="K8979" s="50"/>
      <c r="P8979" s="17"/>
    </row>
    <row r="8980" spans="6:16">
      <c r="F8980" s="13"/>
      <c r="G8980" s="50"/>
      <c r="I8980" s="17"/>
      <c r="K8980" s="50"/>
      <c r="P8980" s="17"/>
    </row>
    <row r="8981" spans="6:16">
      <c r="F8981" s="13"/>
      <c r="G8981" s="50"/>
      <c r="I8981" s="17"/>
      <c r="K8981" s="50"/>
      <c r="P8981" s="17"/>
    </row>
    <row r="8982" spans="6:16">
      <c r="F8982" s="13"/>
      <c r="G8982" s="50"/>
      <c r="I8982" s="17"/>
      <c r="K8982" s="50"/>
      <c r="P8982" s="17"/>
    </row>
    <row r="8983" spans="6:16">
      <c r="F8983" s="13"/>
      <c r="G8983" s="50"/>
      <c r="I8983" s="17"/>
      <c r="K8983" s="50"/>
      <c r="P8983" s="17"/>
    </row>
    <row r="8984" spans="6:16">
      <c r="F8984" s="13"/>
      <c r="G8984" s="50"/>
      <c r="I8984" s="17"/>
      <c r="K8984" s="50"/>
      <c r="P8984" s="17"/>
    </row>
    <row r="8985" spans="6:16">
      <c r="F8985" s="13"/>
      <c r="G8985" s="50"/>
      <c r="I8985" s="17"/>
      <c r="K8985" s="50"/>
      <c r="P8985" s="17"/>
    </row>
    <row r="8986" spans="6:16">
      <c r="F8986" s="13"/>
      <c r="G8986" s="50"/>
      <c r="I8986" s="17"/>
      <c r="K8986" s="50"/>
      <c r="P8986" s="17"/>
    </row>
    <row r="8987" spans="6:16">
      <c r="F8987" s="13"/>
      <c r="G8987" s="50"/>
      <c r="I8987" s="17"/>
      <c r="K8987" s="50"/>
      <c r="P8987" s="17"/>
    </row>
    <row r="8988" spans="6:16">
      <c r="F8988" s="13"/>
      <c r="G8988" s="50"/>
      <c r="I8988" s="17"/>
      <c r="K8988" s="50"/>
      <c r="P8988" s="17"/>
    </row>
    <row r="8989" spans="6:16">
      <c r="F8989" s="13"/>
      <c r="G8989" s="50"/>
      <c r="I8989" s="17"/>
      <c r="K8989" s="50"/>
      <c r="P8989" s="17"/>
    </row>
    <row r="8990" spans="6:16">
      <c r="F8990" s="13"/>
      <c r="G8990" s="50"/>
      <c r="I8990" s="17"/>
      <c r="K8990" s="50"/>
      <c r="P8990" s="17"/>
    </row>
    <row r="8991" spans="6:16">
      <c r="F8991" s="13"/>
      <c r="G8991" s="50"/>
      <c r="I8991" s="17"/>
      <c r="K8991" s="50"/>
      <c r="P8991" s="17"/>
    </row>
    <row r="8992" spans="6:16">
      <c r="F8992" s="13"/>
      <c r="G8992" s="50"/>
      <c r="I8992" s="17"/>
      <c r="K8992" s="50"/>
      <c r="P8992" s="17"/>
    </row>
    <row r="8993" spans="6:16">
      <c r="F8993" s="13"/>
      <c r="G8993" s="50"/>
      <c r="I8993" s="17"/>
      <c r="K8993" s="50"/>
      <c r="P8993" s="17"/>
    </row>
    <row r="8994" spans="6:16">
      <c r="F8994" s="13"/>
      <c r="G8994" s="50"/>
      <c r="I8994" s="17"/>
      <c r="K8994" s="50"/>
      <c r="P8994" s="17"/>
    </row>
    <row r="8995" spans="6:16">
      <c r="F8995" s="13"/>
      <c r="G8995" s="50"/>
      <c r="I8995" s="17"/>
      <c r="K8995" s="50"/>
      <c r="P8995" s="17"/>
    </row>
    <row r="8996" spans="6:16">
      <c r="F8996" s="13"/>
      <c r="G8996" s="50"/>
      <c r="I8996" s="17"/>
      <c r="K8996" s="50"/>
      <c r="P8996" s="17"/>
    </row>
    <row r="8997" spans="6:16">
      <c r="F8997" s="13"/>
      <c r="G8997" s="50"/>
      <c r="I8997" s="17"/>
      <c r="K8997" s="50"/>
      <c r="P8997" s="17"/>
    </row>
    <row r="8998" spans="6:16">
      <c r="F8998" s="13"/>
      <c r="G8998" s="50"/>
      <c r="I8998" s="17"/>
      <c r="K8998" s="50"/>
      <c r="P8998" s="17"/>
    </row>
    <row r="8999" spans="6:16">
      <c r="F8999" s="13"/>
      <c r="G8999" s="50"/>
      <c r="I8999" s="17"/>
      <c r="K8999" s="50"/>
      <c r="P8999" s="17"/>
    </row>
    <row r="9000" spans="6:16">
      <c r="F9000" s="13"/>
      <c r="G9000" s="50"/>
      <c r="I9000" s="17"/>
      <c r="K9000" s="50"/>
      <c r="P9000" s="17"/>
    </row>
    <row r="9001" spans="6:16">
      <c r="F9001" s="13"/>
      <c r="G9001" s="50"/>
      <c r="I9001" s="17"/>
      <c r="K9001" s="50"/>
      <c r="P9001" s="17"/>
    </row>
    <row r="9002" spans="6:16">
      <c r="F9002" s="13"/>
      <c r="G9002" s="50"/>
      <c r="I9002" s="17"/>
      <c r="K9002" s="50"/>
      <c r="P9002" s="17"/>
    </row>
    <row r="9003" spans="6:16">
      <c r="F9003" s="13"/>
      <c r="G9003" s="50"/>
      <c r="I9003" s="17"/>
      <c r="K9003" s="50"/>
      <c r="P9003" s="17"/>
    </row>
    <row r="9004" spans="6:16">
      <c r="F9004" s="13"/>
      <c r="G9004" s="50"/>
      <c r="I9004" s="17"/>
      <c r="K9004" s="50"/>
      <c r="P9004" s="17"/>
    </row>
    <row r="9005" spans="6:16">
      <c r="F9005" s="13"/>
      <c r="G9005" s="50"/>
      <c r="I9005" s="17"/>
      <c r="K9005" s="50"/>
      <c r="P9005" s="17"/>
    </row>
    <row r="9006" spans="6:16">
      <c r="F9006" s="13"/>
      <c r="G9006" s="50"/>
      <c r="I9006" s="17"/>
      <c r="K9006" s="50"/>
      <c r="P9006" s="17"/>
    </row>
    <row r="9007" spans="6:16">
      <c r="F9007" s="13"/>
      <c r="G9007" s="50"/>
      <c r="I9007" s="17"/>
      <c r="K9007" s="50"/>
      <c r="P9007" s="17"/>
    </row>
    <row r="9008" spans="6:16">
      <c r="F9008" s="13"/>
      <c r="G9008" s="50"/>
      <c r="I9008" s="17"/>
      <c r="K9008" s="50"/>
      <c r="P9008" s="17"/>
    </row>
    <row r="9009" spans="6:16">
      <c r="F9009" s="13"/>
      <c r="G9009" s="50"/>
      <c r="I9009" s="17"/>
      <c r="K9009" s="50"/>
      <c r="P9009" s="17"/>
    </row>
    <row r="9010" spans="6:16">
      <c r="F9010" s="13"/>
      <c r="G9010" s="50"/>
      <c r="I9010" s="17"/>
      <c r="K9010" s="50"/>
      <c r="P9010" s="17"/>
    </row>
    <row r="9011" spans="6:16">
      <c r="F9011" s="13"/>
      <c r="G9011" s="50"/>
      <c r="I9011" s="17"/>
      <c r="K9011" s="50"/>
      <c r="P9011" s="17"/>
    </row>
    <row r="9012" spans="6:16">
      <c r="F9012" s="13"/>
      <c r="G9012" s="50"/>
      <c r="I9012" s="17"/>
      <c r="K9012" s="50"/>
      <c r="P9012" s="17"/>
    </row>
    <row r="9013" spans="6:16">
      <c r="F9013" s="13"/>
      <c r="G9013" s="50"/>
      <c r="I9013" s="17"/>
      <c r="K9013" s="50"/>
      <c r="P9013" s="17"/>
    </row>
    <row r="9014" spans="6:16">
      <c r="F9014" s="13"/>
      <c r="G9014" s="50"/>
      <c r="I9014" s="17"/>
      <c r="K9014" s="50"/>
      <c r="P9014" s="17"/>
    </row>
    <row r="9015" spans="6:16">
      <c r="F9015" s="13"/>
      <c r="G9015" s="50"/>
      <c r="I9015" s="17"/>
      <c r="K9015" s="50"/>
      <c r="P9015" s="17"/>
    </row>
    <row r="9016" spans="6:16">
      <c r="F9016" s="13"/>
      <c r="G9016" s="50"/>
      <c r="I9016" s="17"/>
      <c r="K9016" s="50"/>
      <c r="P9016" s="17"/>
    </row>
    <row r="9017" spans="6:16">
      <c r="F9017" s="13"/>
      <c r="G9017" s="50"/>
      <c r="I9017" s="17"/>
      <c r="K9017" s="50"/>
      <c r="P9017" s="17"/>
    </row>
    <row r="9018" spans="6:16">
      <c r="F9018" s="13"/>
      <c r="G9018" s="50"/>
      <c r="I9018" s="17"/>
      <c r="K9018" s="50"/>
      <c r="P9018" s="17"/>
    </row>
    <row r="9019" spans="6:16">
      <c r="F9019" s="13"/>
      <c r="G9019" s="50"/>
      <c r="I9019" s="17"/>
      <c r="K9019" s="50"/>
      <c r="P9019" s="17"/>
    </row>
    <row r="9020" spans="6:16">
      <c r="F9020" s="13"/>
      <c r="G9020" s="50"/>
      <c r="I9020" s="17"/>
      <c r="K9020" s="50"/>
      <c r="P9020" s="17"/>
    </row>
    <row r="9021" spans="6:16">
      <c r="F9021" s="13"/>
      <c r="G9021" s="50"/>
      <c r="I9021" s="17"/>
      <c r="K9021" s="50"/>
      <c r="P9021" s="17"/>
    </row>
    <row r="9022" spans="6:16">
      <c r="F9022" s="13"/>
      <c r="G9022" s="50"/>
      <c r="I9022" s="17"/>
      <c r="K9022" s="50"/>
      <c r="P9022" s="17"/>
    </row>
    <row r="9023" spans="6:16">
      <c r="F9023" s="13"/>
      <c r="G9023" s="50"/>
      <c r="I9023" s="17"/>
      <c r="K9023" s="50"/>
      <c r="P9023" s="17"/>
    </row>
    <row r="9024" spans="6:16">
      <c r="F9024" s="13"/>
      <c r="G9024" s="50"/>
      <c r="I9024" s="17"/>
      <c r="K9024" s="50"/>
      <c r="P9024" s="17"/>
    </row>
    <row r="9025" spans="6:16">
      <c r="F9025" s="13"/>
      <c r="G9025" s="50"/>
      <c r="I9025" s="17"/>
      <c r="K9025" s="50"/>
      <c r="P9025" s="17"/>
    </row>
    <row r="9026" spans="6:16">
      <c r="F9026" s="13"/>
      <c r="G9026" s="50"/>
      <c r="I9026" s="17"/>
      <c r="K9026" s="50"/>
      <c r="P9026" s="17"/>
    </row>
    <row r="9027" spans="6:16">
      <c r="F9027" s="13"/>
      <c r="G9027" s="50"/>
      <c r="I9027" s="17"/>
      <c r="K9027" s="50"/>
      <c r="P9027" s="17"/>
    </row>
    <row r="9028" spans="6:16">
      <c r="F9028" s="13"/>
      <c r="G9028" s="50"/>
      <c r="I9028" s="17"/>
      <c r="K9028" s="50"/>
      <c r="P9028" s="17"/>
    </row>
    <row r="9029" spans="6:16">
      <c r="F9029" s="13"/>
      <c r="G9029" s="50"/>
      <c r="I9029" s="17"/>
      <c r="K9029" s="50"/>
      <c r="P9029" s="17"/>
    </row>
    <row r="9030" spans="6:16">
      <c r="F9030" s="13"/>
      <c r="G9030" s="50"/>
      <c r="I9030" s="17"/>
      <c r="K9030" s="50"/>
      <c r="P9030" s="17"/>
    </row>
    <row r="9031" spans="6:16">
      <c r="F9031" s="13"/>
      <c r="G9031" s="50"/>
      <c r="I9031" s="17"/>
      <c r="K9031" s="50"/>
      <c r="P9031" s="17"/>
    </row>
    <row r="9032" spans="6:16">
      <c r="F9032" s="13"/>
      <c r="G9032" s="50"/>
      <c r="I9032" s="17"/>
      <c r="K9032" s="50"/>
      <c r="P9032" s="17"/>
    </row>
    <row r="9033" spans="6:16">
      <c r="F9033" s="13"/>
      <c r="G9033" s="50"/>
      <c r="I9033" s="17"/>
      <c r="K9033" s="50"/>
      <c r="P9033" s="17"/>
    </row>
    <row r="9034" spans="6:16">
      <c r="F9034" s="13"/>
      <c r="G9034" s="50"/>
      <c r="I9034" s="17"/>
      <c r="K9034" s="50"/>
      <c r="P9034" s="17"/>
    </row>
    <row r="9035" spans="6:16">
      <c r="F9035" s="13"/>
      <c r="G9035" s="50"/>
      <c r="I9035" s="17"/>
      <c r="K9035" s="50"/>
      <c r="P9035" s="17"/>
    </row>
    <row r="9036" spans="6:16">
      <c r="F9036" s="13"/>
      <c r="G9036" s="50"/>
      <c r="I9036" s="17"/>
      <c r="K9036" s="50"/>
      <c r="P9036" s="17"/>
    </row>
    <row r="9037" spans="6:16">
      <c r="F9037" s="13"/>
      <c r="G9037" s="50"/>
      <c r="I9037" s="17"/>
      <c r="K9037" s="50"/>
      <c r="P9037" s="17"/>
    </row>
    <row r="9038" spans="6:16">
      <c r="F9038" s="13"/>
      <c r="G9038" s="50"/>
      <c r="I9038" s="17"/>
      <c r="K9038" s="50"/>
      <c r="P9038" s="17"/>
    </row>
    <row r="9039" spans="6:16">
      <c r="F9039" s="13"/>
      <c r="G9039" s="50"/>
      <c r="I9039" s="17"/>
      <c r="K9039" s="50"/>
      <c r="P9039" s="17"/>
    </row>
    <row r="9040" spans="6:16">
      <c r="F9040" s="13"/>
      <c r="G9040" s="50"/>
      <c r="I9040" s="17"/>
      <c r="K9040" s="50"/>
      <c r="P9040" s="17"/>
    </row>
    <row r="9041" spans="6:16">
      <c r="F9041" s="13"/>
      <c r="G9041" s="50"/>
      <c r="I9041" s="17"/>
      <c r="K9041" s="50"/>
      <c r="P9041" s="17"/>
    </row>
    <row r="9042" spans="6:16">
      <c r="F9042" s="13"/>
      <c r="G9042" s="50"/>
      <c r="I9042" s="17"/>
      <c r="K9042" s="50"/>
      <c r="P9042" s="17"/>
    </row>
    <row r="9043" spans="6:16">
      <c r="F9043" s="13"/>
      <c r="G9043" s="50"/>
      <c r="I9043" s="17"/>
      <c r="K9043" s="50"/>
      <c r="P9043" s="17"/>
    </row>
    <row r="9044" spans="6:16">
      <c r="F9044" s="13"/>
      <c r="G9044" s="50"/>
      <c r="I9044" s="17"/>
      <c r="K9044" s="50"/>
      <c r="P9044" s="17"/>
    </row>
    <row r="9045" spans="6:16">
      <c r="F9045" s="13"/>
      <c r="G9045" s="50"/>
      <c r="I9045" s="17"/>
      <c r="K9045" s="50"/>
      <c r="P9045" s="17"/>
    </row>
    <row r="9046" spans="6:16">
      <c r="F9046" s="13"/>
      <c r="G9046" s="50"/>
      <c r="I9046" s="17"/>
      <c r="K9046" s="50"/>
      <c r="P9046" s="17"/>
    </row>
    <row r="9047" spans="6:16">
      <c r="F9047" s="13"/>
      <c r="G9047" s="50"/>
      <c r="I9047" s="17"/>
      <c r="K9047" s="50"/>
      <c r="P9047" s="17"/>
    </row>
    <row r="9048" spans="6:16">
      <c r="F9048" s="13"/>
      <c r="G9048" s="50"/>
      <c r="I9048" s="17"/>
      <c r="K9048" s="50"/>
      <c r="P9048" s="17"/>
    </row>
    <row r="9049" spans="6:16">
      <c r="F9049" s="13"/>
      <c r="G9049" s="50"/>
      <c r="I9049" s="17"/>
      <c r="K9049" s="50"/>
      <c r="P9049" s="17"/>
    </row>
    <row r="9050" spans="6:16">
      <c r="F9050" s="13"/>
      <c r="G9050" s="50"/>
      <c r="I9050" s="17"/>
      <c r="K9050" s="50"/>
      <c r="P9050" s="17"/>
    </row>
    <row r="9051" spans="6:16">
      <c r="F9051" s="13"/>
      <c r="G9051" s="50"/>
      <c r="I9051" s="17"/>
      <c r="K9051" s="50"/>
      <c r="P9051" s="17"/>
    </row>
    <row r="9052" spans="6:16">
      <c r="F9052" s="13"/>
      <c r="G9052" s="50"/>
      <c r="I9052" s="17"/>
      <c r="K9052" s="50"/>
      <c r="P9052" s="17"/>
    </row>
    <row r="9053" spans="6:16">
      <c r="F9053" s="13"/>
      <c r="G9053" s="50"/>
      <c r="I9053" s="17"/>
      <c r="K9053" s="50"/>
      <c r="P9053" s="17"/>
    </row>
    <row r="9054" spans="6:16">
      <c r="F9054" s="13"/>
      <c r="G9054" s="50"/>
      <c r="I9054" s="17"/>
      <c r="K9054" s="50"/>
      <c r="P9054" s="17"/>
    </row>
    <row r="9055" spans="6:16">
      <c r="F9055" s="13"/>
      <c r="G9055" s="50"/>
      <c r="I9055" s="17"/>
      <c r="K9055" s="50"/>
      <c r="P9055" s="17"/>
    </row>
    <row r="9056" spans="6:16">
      <c r="F9056" s="13"/>
      <c r="G9056" s="50"/>
      <c r="I9056" s="17"/>
      <c r="K9056" s="50"/>
      <c r="P9056" s="17"/>
    </row>
    <row r="9057" spans="6:16">
      <c r="F9057" s="13"/>
      <c r="G9057" s="50"/>
      <c r="I9057" s="17"/>
      <c r="K9057" s="50"/>
      <c r="P9057" s="17"/>
    </row>
    <row r="9058" spans="6:16">
      <c r="F9058" s="13"/>
      <c r="G9058" s="50"/>
      <c r="I9058" s="17"/>
      <c r="K9058" s="50"/>
      <c r="P9058" s="17"/>
    </row>
    <row r="9059" spans="6:16">
      <c r="F9059" s="13"/>
      <c r="G9059" s="50"/>
      <c r="I9059" s="17"/>
      <c r="K9059" s="50"/>
      <c r="P9059" s="17"/>
    </row>
    <row r="9060" spans="6:16">
      <c r="F9060" s="13"/>
      <c r="G9060" s="50"/>
      <c r="I9060" s="17"/>
      <c r="K9060" s="50"/>
      <c r="P9060" s="17"/>
    </row>
    <row r="9061" spans="6:16">
      <c r="F9061" s="13"/>
      <c r="G9061" s="50"/>
      <c r="I9061" s="17"/>
      <c r="K9061" s="50"/>
      <c r="P9061" s="17"/>
    </row>
    <row r="9062" spans="6:16">
      <c r="F9062" s="13"/>
      <c r="G9062" s="50"/>
      <c r="I9062" s="17"/>
      <c r="K9062" s="50"/>
      <c r="P9062" s="17"/>
    </row>
    <row r="9063" spans="6:16">
      <c r="F9063" s="13"/>
      <c r="G9063" s="50"/>
      <c r="I9063" s="17"/>
      <c r="K9063" s="50"/>
      <c r="P9063" s="17"/>
    </row>
    <row r="9064" spans="6:16">
      <c r="F9064" s="13"/>
      <c r="G9064" s="50"/>
      <c r="I9064" s="17"/>
      <c r="K9064" s="50"/>
      <c r="P9064" s="17"/>
    </row>
    <row r="9065" spans="6:16">
      <c r="F9065" s="13"/>
      <c r="G9065" s="50"/>
      <c r="I9065" s="17"/>
      <c r="K9065" s="50"/>
      <c r="P9065" s="17"/>
    </row>
    <row r="9066" spans="6:16">
      <c r="F9066" s="13"/>
      <c r="G9066" s="50"/>
      <c r="I9066" s="17"/>
      <c r="K9066" s="50"/>
      <c r="P9066" s="17"/>
    </row>
    <row r="9067" spans="6:16">
      <c r="F9067" s="13"/>
      <c r="G9067" s="50"/>
      <c r="I9067" s="17"/>
      <c r="K9067" s="50"/>
      <c r="P9067" s="17"/>
    </row>
    <row r="9068" spans="6:16">
      <c r="F9068" s="13"/>
      <c r="G9068" s="50"/>
      <c r="I9068" s="17"/>
      <c r="K9068" s="50"/>
      <c r="P9068" s="17"/>
    </row>
    <row r="9069" spans="6:16">
      <c r="F9069" s="13"/>
      <c r="G9069" s="50"/>
      <c r="I9069" s="17"/>
      <c r="K9069" s="50"/>
      <c r="P9069" s="17"/>
    </row>
    <row r="9070" spans="6:16">
      <c r="F9070" s="13"/>
      <c r="G9070" s="50"/>
      <c r="I9070" s="17"/>
      <c r="K9070" s="50"/>
      <c r="P9070" s="17"/>
    </row>
    <row r="9071" spans="6:16">
      <c r="F9071" s="13"/>
      <c r="G9071" s="50"/>
      <c r="I9071" s="17"/>
      <c r="K9071" s="50"/>
      <c r="P9071" s="17"/>
    </row>
    <row r="9072" spans="6:16">
      <c r="F9072" s="13"/>
      <c r="G9072" s="50"/>
      <c r="I9072" s="17"/>
      <c r="K9072" s="50"/>
      <c r="P9072" s="17"/>
    </row>
    <row r="9073" spans="6:16">
      <c r="F9073" s="13"/>
      <c r="G9073" s="50"/>
      <c r="I9073" s="17"/>
      <c r="K9073" s="50"/>
      <c r="P9073" s="17"/>
    </row>
    <row r="9074" spans="6:16">
      <c r="F9074" s="13"/>
      <c r="G9074" s="50"/>
      <c r="I9074" s="17"/>
      <c r="K9074" s="50"/>
      <c r="P9074" s="17"/>
    </row>
    <row r="9075" spans="6:16">
      <c r="F9075" s="13"/>
      <c r="G9075" s="50"/>
      <c r="I9075" s="17"/>
      <c r="K9075" s="50"/>
      <c r="P9075" s="17"/>
    </row>
    <row r="9076" spans="6:16">
      <c r="F9076" s="13"/>
      <c r="G9076" s="50"/>
      <c r="I9076" s="17"/>
      <c r="K9076" s="50"/>
      <c r="P9076" s="17"/>
    </row>
    <row r="9077" spans="6:16">
      <c r="F9077" s="13"/>
      <c r="G9077" s="50"/>
      <c r="I9077" s="17"/>
      <c r="K9077" s="50"/>
      <c r="P9077" s="17"/>
    </row>
    <row r="9078" spans="6:16">
      <c r="F9078" s="13"/>
      <c r="G9078" s="50"/>
      <c r="I9078" s="17"/>
      <c r="K9078" s="50"/>
      <c r="P9078" s="17"/>
    </row>
    <row r="9079" spans="6:16">
      <c r="F9079" s="13"/>
      <c r="G9079" s="50"/>
      <c r="I9079" s="17"/>
      <c r="K9079" s="50"/>
      <c r="P9079" s="17"/>
    </row>
    <row r="9080" spans="6:16">
      <c r="F9080" s="13"/>
      <c r="G9080" s="50"/>
      <c r="I9080" s="17"/>
      <c r="K9080" s="50"/>
      <c r="P9080" s="17"/>
    </row>
    <row r="9081" spans="6:16">
      <c r="F9081" s="13"/>
      <c r="G9081" s="50"/>
      <c r="I9081" s="17"/>
      <c r="K9081" s="50"/>
      <c r="P9081" s="17"/>
    </row>
    <row r="9082" spans="6:16">
      <c r="F9082" s="13"/>
      <c r="G9082" s="50"/>
      <c r="I9082" s="17"/>
      <c r="K9082" s="50"/>
      <c r="P9082" s="17"/>
    </row>
    <row r="9083" spans="6:16">
      <c r="F9083" s="13"/>
      <c r="G9083" s="50"/>
      <c r="I9083" s="17"/>
      <c r="K9083" s="50"/>
      <c r="P9083" s="17"/>
    </row>
    <row r="9084" spans="6:16">
      <c r="F9084" s="13"/>
      <c r="G9084" s="50"/>
      <c r="I9084" s="17"/>
      <c r="K9084" s="50"/>
      <c r="P9084" s="17"/>
    </row>
    <row r="9085" spans="6:16">
      <c r="F9085" s="13"/>
      <c r="G9085" s="50"/>
      <c r="I9085" s="17"/>
      <c r="K9085" s="50"/>
      <c r="P9085" s="17"/>
    </row>
    <row r="9086" spans="6:16">
      <c r="F9086" s="13"/>
      <c r="G9086" s="50"/>
      <c r="I9086" s="17"/>
      <c r="K9086" s="50"/>
      <c r="P9086" s="17"/>
    </row>
    <row r="9087" spans="6:16">
      <c r="F9087" s="13"/>
      <c r="G9087" s="50"/>
      <c r="I9087" s="17"/>
      <c r="K9087" s="50"/>
      <c r="P9087" s="17"/>
    </row>
    <row r="9088" spans="6:16">
      <c r="F9088" s="13"/>
      <c r="G9088" s="50"/>
      <c r="I9088" s="17"/>
      <c r="K9088" s="50"/>
      <c r="P9088" s="17"/>
    </row>
    <row r="9089" spans="6:16">
      <c r="F9089" s="13"/>
      <c r="G9089" s="50"/>
      <c r="I9089" s="17"/>
      <c r="K9089" s="50"/>
      <c r="P9089" s="17"/>
    </row>
    <row r="9090" spans="6:16">
      <c r="F9090" s="13"/>
      <c r="G9090" s="50"/>
      <c r="I9090" s="17"/>
      <c r="K9090" s="50"/>
      <c r="P9090" s="17"/>
    </row>
    <row r="9091" spans="6:16">
      <c r="F9091" s="13"/>
      <c r="G9091" s="50"/>
      <c r="I9091" s="17"/>
      <c r="K9091" s="50"/>
      <c r="P9091" s="17"/>
    </row>
    <row r="9092" spans="6:16">
      <c r="F9092" s="13"/>
      <c r="G9092" s="50"/>
      <c r="I9092" s="17"/>
      <c r="K9092" s="50"/>
      <c r="P9092" s="17"/>
    </row>
    <row r="9093" spans="6:16">
      <c r="F9093" s="13"/>
      <c r="G9093" s="50"/>
      <c r="I9093" s="17"/>
      <c r="K9093" s="50"/>
      <c r="P9093" s="17"/>
    </row>
    <row r="9094" spans="6:16">
      <c r="F9094" s="13"/>
      <c r="G9094" s="50"/>
      <c r="I9094" s="17"/>
      <c r="K9094" s="50"/>
      <c r="P9094" s="17"/>
    </row>
    <row r="9095" spans="6:16">
      <c r="F9095" s="13"/>
      <c r="G9095" s="50"/>
      <c r="I9095" s="17"/>
      <c r="K9095" s="50"/>
      <c r="P9095" s="17"/>
    </row>
    <row r="9096" spans="6:16">
      <c r="F9096" s="13"/>
      <c r="G9096" s="50"/>
      <c r="I9096" s="17"/>
      <c r="K9096" s="50"/>
      <c r="P9096" s="17"/>
    </row>
    <row r="9097" spans="6:16">
      <c r="F9097" s="13"/>
      <c r="G9097" s="50"/>
      <c r="I9097" s="17"/>
      <c r="K9097" s="50"/>
      <c r="P9097" s="17"/>
    </row>
    <row r="9098" spans="6:16">
      <c r="F9098" s="13"/>
      <c r="G9098" s="50"/>
      <c r="I9098" s="17"/>
      <c r="K9098" s="50"/>
      <c r="P9098" s="17"/>
    </row>
    <row r="9099" spans="6:16">
      <c r="F9099" s="13"/>
      <c r="G9099" s="50"/>
      <c r="I9099" s="17"/>
      <c r="K9099" s="50"/>
      <c r="P9099" s="17"/>
    </row>
    <row r="9100" spans="6:16">
      <c r="F9100" s="13"/>
      <c r="G9100" s="50"/>
      <c r="I9100" s="17"/>
      <c r="K9100" s="50"/>
      <c r="P9100" s="17"/>
    </row>
    <row r="9101" spans="6:16">
      <c r="F9101" s="13"/>
      <c r="G9101" s="50"/>
      <c r="I9101" s="17"/>
      <c r="K9101" s="50"/>
      <c r="P9101" s="17"/>
    </row>
    <row r="9102" spans="6:16">
      <c r="F9102" s="13"/>
      <c r="G9102" s="50"/>
      <c r="I9102" s="17"/>
      <c r="K9102" s="50"/>
      <c r="P9102" s="17"/>
    </row>
    <row r="9103" spans="6:16">
      <c r="F9103" s="13"/>
      <c r="G9103" s="50"/>
      <c r="I9103" s="17"/>
      <c r="K9103" s="50"/>
      <c r="P9103" s="17"/>
    </row>
    <row r="9104" spans="6:16">
      <c r="F9104" s="13"/>
      <c r="G9104" s="50"/>
      <c r="I9104" s="17"/>
      <c r="K9104" s="50"/>
      <c r="P9104" s="17"/>
    </row>
    <row r="9105" spans="6:16">
      <c r="F9105" s="13"/>
      <c r="G9105" s="50"/>
      <c r="I9105" s="17"/>
      <c r="K9105" s="50"/>
      <c r="P9105" s="17"/>
    </row>
    <row r="9106" spans="6:16">
      <c r="F9106" s="13"/>
      <c r="G9106" s="50"/>
      <c r="I9106" s="17"/>
      <c r="K9106" s="50"/>
      <c r="P9106" s="17"/>
    </row>
    <row r="9107" spans="6:16">
      <c r="F9107" s="13"/>
      <c r="G9107" s="50"/>
      <c r="I9107" s="17"/>
      <c r="K9107" s="50"/>
      <c r="P9107" s="17"/>
    </row>
    <row r="9108" spans="6:16">
      <c r="F9108" s="13"/>
      <c r="G9108" s="50"/>
      <c r="I9108" s="17"/>
      <c r="K9108" s="50"/>
      <c r="P9108" s="17"/>
    </row>
    <row r="9109" spans="6:16">
      <c r="F9109" s="13"/>
      <c r="G9109" s="50"/>
      <c r="I9109" s="17"/>
      <c r="K9109" s="50"/>
      <c r="P9109" s="17"/>
    </row>
    <row r="9110" spans="6:16">
      <c r="F9110" s="13"/>
      <c r="G9110" s="50"/>
      <c r="I9110" s="17"/>
      <c r="K9110" s="50"/>
      <c r="P9110" s="17"/>
    </row>
    <row r="9111" spans="6:16">
      <c r="F9111" s="13"/>
      <c r="G9111" s="50"/>
      <c r="I9111" s="17"/>
      <c r="K9111" s="50"/>
      <c r="P9111" s="17"/>
    </row>
    <row r="9112" spans="6:16">
      <c r="F9112" s="13"/>
      <c r="G9112" s="50"/>
      <c r="I9112" s="17"/>
      <c r="K9112" s="50"/>
      <c r="P9112" s="17"/>
    </row>
    <row r="9113" spans="6:16">
      <c r="F9113" s="13"/>
      <c r="G9113" s="50"/>
      <c r="I9113" s="17"/>
      <c r="K9113" s="50"/>
      <c r="P9113" s="17"/>
    </row>
    <row r="9114" spans="6:16">
      <c r="F9114" s="13"/>
      <c r="G9114" s="50"/>
      <c r="I9114" s="17"/>
      <c r="K9114" s="50"/>
      <c r="P9114" s="17"/>
    </row>
    <row r="9115" spans="6:16">
      <c r="F9115" s="13"/>
      <c r="G9115" s="50"/>
      <c r="I9115" s="17"/>
      <c r="K9115" s="50"/>
      <c r="P9115" s="17"/>
    </row>
    <row r="9116" spans="6:16">
      <c r="F9116" s="13"/>
      <c r="G9116" s="50"/>
      <c r="I9116" s="17"/>
      <c r="K9116" s="50"/>
      <c r="P9116" s="17"/>
    </row>
    <row r="9117" spans="6:16">
      <c r="F9117" s="13"/>
      <c r="G9117" s="50"/>
      <c r="I9117" s="17"/>
      <c r="K9117" s="50"/>
      <c r="P9117" s="17"/>
    </row>
    <row r="9118" spans="6:16">
      <c r="F9118" s="13"/>
      <c r="G9118" s="50"/>
      <c r="I9118" s="17"/>
      <c r="K9118" s="50"/>
      <c r="P9118" s="17"/>
    </row>
    <row r="9119" spans="6:16">
      <c r="F9119" s="13"/>
      <c r="G9119" s="50"/>
      <c r="I9119" s="17"/>
      <c r="K9119" s="50"/>
      <c r="P9119" s="17"/>
    </row>
    <row r="9120" spans="6:16">
      <c r="F9120" s="13"/>
      <c r="G9120" s="50"/>
      <c r="I9120" s="17"/>
      <c r="K9120" s="50"/>
      <c r="P9120" s="17"/>
    </row>
    <row r="9121" spans="6:16">
      <c r="F9121" s="13"/>
      <c r="G9121" s="50"/>
      <c r="I9121" s="17"/>
      <c r="K9121" s="50"/>
      <c r="P9121" s="17"/>
    </row>
    <row r="9122" spans="6:16">
      <c r="F9122" s="13"/>
      <c r="G9122" s="50"/>
      <c r="I9122" s="17"/>
      <c r="K9122" s="50"/>
      <c r="P9122" s="17"/>
    </row>
    <row r="9123" spans="6:16">
      <c r="F9123" s="13"/>
      <c r="G9123" s="50"/>
      <c r="I9123" s="17"/>
      <c r="K9123" s="50"/>
      <c r="P9123" s="17"/>
    </row>
    <row r="9124" spans="6:16">
      <c r="F9124" s="13"/>
      <c r="G9124" s="50"/>
      <c r="I9124" s="17"/>
      <c r="K9124" s="50"/>
      <c r="P9124" s="17"/>
    </row>
    <row r="9125" spans="6:16">
      <c r="F9125" s="13"/>
      <c r="G9125" s="50"/>
      <c r="I9125" s="17"/>
      <c r="K9125" s="50"/>
      <c r="P9125" s="17"/>
    </row>
    <row r="9126" spans="6:16">
      <c r="F9126" s="13"/>
      <c r="G9126" s="50"/>
      <c r="I9126" s="17"/>
      <c r="K9126" s="50"/>
      <c r="P9126" s="17"/>
    </row>
    <row r="9127" spans="6:16">
      <c r="F9127" s="13"/>
      <c r="G9127" s="50"/>
      <c r="I9127" s="17"/>
      <c r="K9127" s="50"/>
      <c r="P9127" s="17"/>
    </row>
    <row r="9128" spans="6:16">
      <c r="F9128" s="13"/>
      <c r="G9128" s="50"/>
      <c r="I9128" s="17"/>
      <c r="K9128" s="50"/>
      <c r="P9128" s="17"/>
    </row>
    <row r="9129" spans="6:16">
      <c r="F9129" s="13"/>
      <c r="G9129" s="50"/>
      <c r="I9129" s="17"/>
      <c r="K9129" s="50"/>
      <c r="P9129" s="17"/>
    </row>
    <row r="9130" spans="6:16">
      <c r="F9130" s="13"/>
      <c r="G9130" s="50"/>
      <c r="I9130" s="17"/>
      <c r="K9130" s="50"/>
      <c r="P9130" s="17"/>
    </row>
    <row r="9131" spans="6:16">
      <c r="F9131" s="13"/>
      <c r="G9131" s="50"/>
      <c r="I9131" s="17"/>
      <c r="K9131" s="50"/>
      <c r="P9131" s="17"/>
    </row>
    <row r="9132" spans="6:16">
      <c r="F9132" s="13"/>
      <c r="G9132" s="50"/>
      <c r="I9132" s="17"/>
      <c r="K9132" s="50"/>
      <c r="P9132" s="17"/>
    </row>
    <row r="9133" spans="6:16">
      <c r="F9133" s="13"/>
      <c r="G9133" s="50"/>
      <c r="I9133" s="17"/>
      <c r="K9133" s="50"/>
      <c r="P9133" s="17"/>
    </row>
    <row r="9134" spans="6:16">
      <c r="F9134" s="13"/>
      <c r="G9134" s="50"/>
      <c r="I9134" s="17"/>
      <c r="K9134" s="50"/>
      <c r="P9134" s="17"/>
    </row>
    <row r="9135" spans="6:16">
      <c r="F9135" s="13"/>
      <c r="G9135" s="50"/>
      <c r="I9135" s="17"/>
      <c r="K9135" s="50"/>
      <c r="P9135" s="17"/>
    </row>
    <row r="9136" spans="6:16">
      <c r="F9136" s="13"/>
      <c r="G9136" s="50"/>
      <c r="I9136" s="17"/>
      <c r="K9136" s="50"/>
      <c r="P9136" s="17"/>
    </row>
    <row r="9137" spans="6:16">
      <c r="F9137" s="13"/>
      <c r="G9137" s="50"/>
      <c r="I9137" s="17"/>
      <c r="K9137" s="50"/>
      <c r="P9137" s="17"/>
    </row>
    <row r="9138" spans="6:16">
      <c r="F9138" s="13"/>
      <c r="G9138" s="50"/>
      <c r="I9138" s="17"/>
      <c r="K9138" s="50"/>
      <c r="P9138" s="17"/>
    </row>
    <row r="9139" spans="6:16">
      <c r="F9139" s="13"/>
      <c r="G9139" s="50"/>
      <c r="I9139" s="17"/>
      <c r="K9139" s="50"/>
      <c r="P9139" s="17"/>
    </row>
    <row r="9140" spans="6:16">
      <c r="F9140" s="13"/>
      <c r="G9140" s="50"/>
      <c r="I9140" s="17"/>
      <c r="K9140" s="50"/>
      <c r="P9140" s="17"/>
    </row>
    <row r="9141" spans="6:16">
      <c r="F9141" s="13"/>
      <c r="G9141" s="50"/>
      <c r="I9141" s="17"/>
      <c r="K9141" s="50"/>
      <c r="P9141" s="17"/>
    </row>
    <row r="9142" spans="6:16">
      <c r="F9142" s="13"/>
      <c r="G9142" s="50"/>
      <c r="I9142" s="17"/>
      <c r="K9142" s="50"/>
      <c r="P9142" s="17"/>
    </row>
    <row r="9143" spans="6:16">
      <c r="F9143" s="13"/>
      <c r="G9143" s="50"/>
      <c r="I9143" s="17"/>
      <c r="K9143" s="50"/>
      <c r="P9143" s="17"/>
    </row>
    <row r="9144" spans="6:16">
      <c r="F9144" s="13"/>
      <c r="G9144" s="50"/>
      <c r="I9144" s="17"/>
      <c r="K9144" s="50"/>
      <c r="P9144" s="17"/>
    </row>
    <row r="9145" spans="6:16">
      <c r="F9145" s="13"/>
      <c r="G9145" s="50"/>
      <c r="I9145" s="17"/>
      <c r="K9145" s="50"/>
      <c r="P9145" s="17"/>
    </row>
    <row r="9146" spans="6:16">
      <c r="F9146" s="13"/>
      <c r="G9146" s="50"/>
      <c r="I9146" s="17"/>
      <c r="K9146" s="50"/>
      <c r="P9146" s="17"/>
    </row>
    <row r="9147" spans="6:16">
      <c r="F9147" s="13"/>
      <c r="G9147" s="50"/>
      <c r="I9147" s="17"/>
      <c r="K9147" s="50"/>
      <c r="P9147" s="17"/>
    </row>
    <row r="9148" spans="6:16">
      <c r="F9148" s="13"/>
      <c r="G9148" s="50"/>
      <c r="I9148" s="17"/>
      <c r="K9148" s="50"/>
      <c r="P9148" s="17"/>
    </row>
    <row r="9149" spans="6:16">
      <c r="F9149" s="13"/>
      <c r="G9149" s="50"/>
      <c r="I9149" s="17"/>
      <c r="K9149" s="50"/>
      <c r="P9149" s="17"/>
    </row>
    <row r="9150" spans="6:16">
      <c r="F9150" s="13"/>
      <c r="G9150" s="50"/>
      <c r="I9150" s="17"/>
      <c r="K9150" s="50"/>
      <c r="P9150" s="17"/>
    </row>
    <row r="9151" spans="6:16">
      <c r="F9151" s="13"/>
      <c r="G9151" s="50"/>
      <c r="I9151" s="17"/>
      <c r="K9151" s="50"/>
      <c r="P9151" s="17"/>
    </row>
    <row r="9152" spans="6:16">
      <c r="F9152" s="13"/>
      <c r="G9152" s="50"/>
      <c r="I9152" s="17"/>
      <c r="K9152" s="50"/>
      <c r="P9152" s="17"/>
    </row>
    <row r="9153" spans="6:16">
      <c r="F9153" s="13"/>
      <c r="G9153" s="50"/>
      <c r="I9153" s="17"/>
      <c r="K9153" s="50"/>
      <c r="P9153" s="17"/>
    </row>
    <row r="9154" spans="6:16">
      <c r="F9154" s="13"/>
      <c r="G9154" s="50"/>
      <c r="I9154" s="17"/>
      <c r="K9154" s="50"/>
      <c r="P9154" s="17"/>
    </row>
    <row r="9155" spans="6:16">
      <c r="F9155" s="13"/>
      <c r="G9155" s="50"/>
      <c r="I9155" s="17"/>
      <c r="K9155" s="50"/>
      <c r="P9155" s="17"/>
    </row>
    <row r="9156" spans="6:16">
      <c r="F9156" s="13"/>
      <c r="G9156" s="50"/>
      <c r="I9156" s="17"/>
      <c r="K9156" s="50"/>
      <c r="P9156" s="17"/>
    </row>
    <row r="9157" spans="6:16">
      <c r="F9157" s="13"/>
      <c r="G9157" s="50"/>
      <c r="I9157" s="17"/>
      <c r="K9157" s="50"/>
      <c r="P9157" s="17"/>
    </row>
    <row r="9158" spans="6:16">
      <c r="F9158" s="13"/>
      <c r="G9158" s="50"/>
      <c r="I9158" s="17"/>
      <c r="K9158" s="50"/>
      <c r="P9158" s="17"/>
    </row>
    <row r="9159" spans="6:16">
      <c r="F9159" s="13"/>
      <c r="G9159" s="50"/>
      <c r="I9159" s="17"/>
      <c r="K9159" s="50"/>
      <c r="P9159" s="17"/>
    </row>
    <row r="9160" spans="6:16">
      <c r="F9160" s="13"/>
      <c r="G9160" s="50"/>
      <c r="I9160" s="17"/>
      <c r="K9160" s="50"/>
      <c r="P9160" s="17"/>
    </row>
    <row r="9161" spans="6:16">
      <c r="F9161" s="13"/>
      <c r="G9161" s="50"/>
      <c r="I9161" s="17"/>
      <c r="K9161" s="50"/>
      <c r="P9161" s="17"/>
    </row>
    <row r="9162" spans="6:16">
      <c r="F9162" s="13"/>
      <c r="G9162" s="50"/>
      <c r="I9162" s="17"/>
      <c r="K9162" s="50"/>
      <c r="P9162" s="17"/>
    </row>
    <row r="9163" spans="6:16">
      <c r="F9163" s="13"/>
      <c r="G9163" s="50"/>
      <c r="I9163" s="17"/>
      <c r="K9163" s="50"/>
      <c r="P9163" s="17"/>
    </row>
    <row r="9164" spans="6:16">
      <c r="F9164" s="13"/>
      <c r="G9164" s="50"/>
      <c r="I9164" s="17"/>
      <c r="K9164" s="50"/>
      <c r="P9164" s="17"/>
    </row>
    <row r="9165" spans="6:16">
      <c r="F9165" s="13"/>
      <c r="G9165" s="50"/>
      <c r="I9165" s="17"/>
      <c r="K9165" s="50"/>
      <c r="P9165" s="17"/>
    </row>
    <row r="9166" spans="6:16">
      <c r="F9166" s="13"/>
      <c r="G9166" s="50"/>
      <c r="I9166" s="17"/>
      <c r="K9166" s="50"/>
      <c r="P9166" s="17"/>
    </row>
    <row r="9167" spans="6:16">
      <c r="F9167" s="13"/>
      <c r="G9167" s="50"/>
      <c r="I9167" s="17"/>
      <c r="K9167" s="50"/>
      <c r="P9167" s="17"/>
    </row>
    <row r="9168" spans="6:16">
      <c r="F9168" s="13"/>
      <c r="G9168" s="50"/>
      <c r="I9168" s="17"/>
      <c r="K9168" s="50"/>
      <c r="P9168" s="17"/>
    </row>
    <row r="9169" spans="6:16">
      <c r="F9169" s="13"/>
      <c r="G9169" s="50"/>
      <c r="I9169" s="17"/>
      <c r="K9169" s="50"/>
      <c r="P9169" s="17"/>
    </row>
    <row r="9170" spans="6:16">
      <c r="F9170" s="13"/>
      <c r="G9170" s="50"/>
      <c r="I9170" s="17"/>
      <c r="K9170" s="50"/>
      <c r="P9170" s="17"/>
    </row>
    <row r="9171" spans="6:16">
      <c r="F9171" s="13"/>
      <c r="G9171" s="50"/>
      <c r="I9171" s="17"/>
      <c r="K9171" s="50"/>
      <c r="P9171" s="17"/>
    </row>
    <row r="9172" spans="6:16">
      <c r="F9172" s="13"/>
      <c r="G9172" s="50"/>
      <c r="I9172" s="17"/>
      <c r="K9172" s="50"/>
      <c r="P9172" s="17"/>
    </row>
    <row r="9173" spans="6:16">
      <c r="F9173" s="13"/>
      <c r="G9173" s="50"/>
      <c r="I9173" s="17"/>
      <c r="K9173" s="50"/>
      <c r="P9173" s="17"/>
    </row>
    <row r="9174" spans="6:16">
      <c r="F9174" s="13"/>
      <c r="G9174" s="50"/>
      <c r="I9174" s="17"/>
      <c r="K9174" s="50"/>
      <c r="P9174" s="17"/>
    </row>
    <row r="9175" spans="6:16">
      <c r="F9175" s="13"/>
      <c r="G9175" s="50"/>
      <c r="I9175" s="17"/>
      <c r="K9175" s="50"/>
      <c r="P9175" s="17"/>
    </row>
    <row r="9176" spans="6:16">
      <c r="F9176" s="13"/>
      <c r="G9176" s="50"/>
      <c r="I9176" s="17"/>
      <c r="K9176" s="50"/>
      <c r="P9176" s="17"/>
    </row>
    <row r="9177" spans="6:16">
      <c r="F9177" s="13"/>
      <c r="G9177" s="50"/>
      <c r="I9177" s="17"/>
      <c r="K9177" s="50"/>
      <c r="P9177" s="17"/>
    </row>
    <row r="9178" spans="6:16">
      <c r="F9178" s="13"/>
      <c r="G9178" s="50"/>
      <c r="I9178" s="17"/>
      <c r="K9178" s="50"/>
      <c r="P9178" s="17"/>
    </row>
    <row r="9179" spans="6:16">
      <c r="F9179" s="13"/>
      <c r="G9179" s="50"/>
      <c r="I9179" s="17"/>
      <c r="K9179" s="50"/>
      <c r="P9179" s="17"/>
    </row>
    <row r="9180" spans="6:16">
      <c r="F9180" s="13"/>
      <c r="G9180" s="50"/>
      <c r="I9180" s="17"/>
      <c r="K9180" s="50"/>
      <c r="P9180" s="17"/>
    </row>
    <row r="9181" spans="6:16">
      <c r="F9181" s="13"/>
      <c r="G9181" s="50"/>
      <c r="I9181" s="17"/>
      <c r="K9181" s="50"/>
      <c r="P9181" s="17"/>
    </row>
    <row r="9182" spans="6:16">
      <c r="F9182" s="13"/>
      <c r="G9182" s="50"/>
      <c r="I9182" s="17"/>
      <c r="K9182" s="50"/>
      <c r="P9182" s="17"/>
    </row>
    <row r="9183" spans="6:16">
      <c r="F9183" s="13"/>
      <c r="G9183" s="50"/>
      <c r="I9183" s="17"/>
      <c r="K9183" s="50"/>
      <c r="P9183" s="17"/>
    </row>
    <row r="9184" spans="6:16">
      <c r="F9184" s="13"/>
      <c r="G9184" s="50"/>
      <c r="I9184" s="17"/>
      <c r="K9184" s="50"/>
      <c r="P9184" s="17"/>
    </row>
    <row r="9185" spans="6:16">
      <c r="F9185" s="13"/>
      <c r="G9185" s="50"/>
      <c r="I9185" s="17"/>
      <c r="K9185" s="50"/>
      <c r="P9185" s="17"/>
    </row>
    <row r="9186" spans="6:16">
      <c r="F9186" s="13"/>
      <c r="G9186" s="50"/>
      <c r="I9186" s="17"/>
      <c r="K9186" s="50"/>
      <c r="P9186" s="17"/>
    </row>
    <row r="9187" spans="6:16">
      <c r="F9187" s="13"/>
      <c r="G9187" s="50"/>
      <c r="I9187" s="17"/>
      <c r="K9187" s="50"/>
      <c r="P9187" s="17"/>
    </row>
    <row r="9188" spans="6:16">
      <c r="F9188" s="13"/>
      <c r="G9188" s="50"/>
      <c r="I9188" s="17"/>
      <c r="K9188" s="50"/>
      <c r="P9188" s="17"/>
    </row>
    <row r="9189" spans="6:16">
      <c r="F9189" s="13"/>
      <c r="G9189" s="50"/>
      <c r="I9189" s="17"/>
      <c r="K9189" s="50"/>
      <c r="P9189" s="17"/>
    </row>
    <row r="9190" spans="6:16">
      <c r="F9190" s="13"/>
      <c r="G9190" s="50"/>
      <c r="I9190" s="17"/>
      <c r="K9190" s="50"/>
      <c r="P9190" s="17"/>
    </row>
    <row r="9191" spans="6:16">
      <c r="F9191" s="13"/>
      <c r="G9191" s="50"/>
      <c r="I9191" s="17"/>
      <c r="K9191" s="50"/>
      <c r="P9191" s="17"/>
    </row>
    <row r="9192" spans="6:16">
      <c r="F9192" s="13"/>
      <c r="G9192" s="50"/>
      <c r="I9192" s="17"/>
      <c r="K9192" s="50"/>
      <c r="P9192" s="17"/>
    </row>
    <row r="9193" spans="6:16">
      <c r="F9193" s="13"/>
      <c r="G9193" s="50"/>
      <c r="I9193" s="17"/>
      <c r="K9193" s="50"/>
      <c r="P9193" s="17"/>
    </row>
    <row r="9194" spans="6:16">
      <c r="F9194" s="13"/>
      <c r="G9194" s="50"/>
      <c r="I9194" s="17"/>
      <c r="K9194" s="50"/>
      <c r="P9194" s="17"/>
    </row>
    <row r="9195" spans="6:16">
      <c r="F9195" s="13"/>
      <c r="G9195" s="50"/>
      <c r="I9195" s="17"/>
      <c r="K9195" s="50"/>
      <c r="P9195" s="17"/>
    </row>
    <row r="9196" spans="6:16">
      <c r="F9196" s="13"/>
      <c r="G9196" s="50"/>
      <c r="I9196" s="17"/>
      <c r="K9196" s="50"/>
      <c r="P9196" s="17"/>
    </row>
    <row r="9197" spans="6:16">
      <c r="F9197" s="13"/>
      <c r="G9197" s="50"/>
      <c r="I9197" s="17"/>
      <c r="K9197" s="50"/>
      <c r="P9197" s="17"/>
    </row>
    <row r="9198" spans="6:16">
      <c r="F9198" s="13"/>
      <c r="G9198" s="50"/>
      <c r="I9198" s="17"/>
      <c r="K9198" s="50"/>
      <c r="P9198" s="17"/>
    </row>
    <row r="9199" spans="6:16">
      <c r="F9199" s="13"/>
      <c r="G9199" s="50"/>
      <c r="I9199" s="17"/>
      <c r="K9199" s="50"/>
      <c r="P9199" s="17"/>
    </row>
    <row r="9200" spans="6:16">
      <c r="F9200" s="13"/>
      <c r="G9200" s="50"/>
      <c r="I9200" s="17"/>
      <c r="K9200" s="50"/>
      <c r="P9200" s="17"/>
    </row>
    <row r="9201" spans="6:16">
      <c r="F9201" s="13"/>
      <c r="G9201" s="50"/>
      <c r="I9201" s="17"/>
      <c r="K9201" s="50"/>
      <c r="P9201" s="17"/>
    </row>
    <row r="9202" spans="6:16">
      <c r="F9202" s="13"/>
      <c r="G9202" s="50"/>
      <c r="I9202" s="17"/>
      <c r="K9202" s="50"/>
      <c r="P9202" s="17"/>
    </row>
    <row r="9203" spans="6:16">
      <c r="F9203" s="13"/>
      <c r="G9203" s="50"/>
      <c r="I9203" s="17"/>
      <c r="K9203" s="50"/>
      <c r="P9203" s="17"/>
    </row>
    <row r="9204" spans="6:16">
      <c r="F9204" s="13"/>
      <c r="G9204" s="50"/>
      <c r="I9204" s="17"/>
      <c r="K9204" s="50"/>
      <c r="P9204" s="17"/>
    </row>
    <row r="9205" spans="6:16">
      <c r="F9205" s="13"/>
      <c r="G9205" s="50"/>
      <c r="I9205" s="17"/>
      <c r="K9205" s="50"/>
      <c r="P9205" s="17"/>
    </row>
    <row r="9206" spans="6:16">
      <c r="F9206" s="13"/>
      <c r="G9206" s="50"/>
      <c r="I9206" s="17"/>
      <c r="K9206" s="50"/>
      <c r="P9206" s="17"/>
    </row>
    <row r="9207" spans="6:16">
      <c r="F9207" s="13"/>
      <c r="G9207" s="50"/>
      <c r="I9207" s="17"/>
      <c r="K9207" s="50"/>
      <c r="P9207" s="17"/>
    </row>
    <row r="9208" spans="6:16">
      <c r="F9208" s="13"/>
      <c r="G9208" s="50"/>
      <c r="I9208" s="17"/>
      <c r="K9208" s="50"/>
      <c r="P9208" s="17"/>
    </row>
    <row r="9209" spans="6:16">
      <c r="F9209" s="13"/>
      <c r="G9209" s="50"/>
      <c r="I9209" s="17"/>
      <c r="K9209" s="50"/>
      <c r="P9209" s="17"/>
    </row>
    <row r="9210" spans="6:16">
      <c r="F9210" s="13"/>
      <c r="G9210" s="50"/>
      <c r="I9210" s="17"/>
      <c r="K9210" s="50"/>
      <c r="P9210" s="17"/>
    </row>
    <row r="9211" spans="6:16">
      <c r="F9211" s="13"/>
      <c r="G9211" s="50"/>
      <c r="I9211" s="17"/>
      <c r="K9211" s="50"/>
      <c r="P9211" s="17"/>
    </row>
    <row r="9212" spans="6:16">
      <c r="F9212" s="13"/>
      <c r="G9212" s="50"/>
      <c r="I9212" s="17"/>
      <c r="K9212" s="50"/>
      <c r="P9212" s="17"/>
    </row>
    <row r="9213" spans="6:16">
      <c r="F9213" s="13"/>
      <c r="G9213" s="50"/>
      <c r="I9213" s="17"/>
      <c r="K9213" s="50"/>
      <c r="P9213" s="17"/>
    </row>
    <row r="9214" spans="6:16">
      <c r="F9214" s="13"/>
      <c r="G9214" s="50"/>
      <c r="I9214" s="17"/>
      <c r="K9214" s="50"/>
      <c r="P9214" s="17"/>
    </row>
    <row r="9215" spans="6:16">
      <c r="F9215" s="13"/>
      <c r="G9215" s="50"/>
      <c r="I9215" s="17"/>
      <c r="K9215" s="50"/>
      <c r="P9215" s="17"/>
    </row>
    <row r="9216" spans="6:16">
      <c r="F9216" s="13"/>
      <c r="G9216" s="50"/>
      <c r="I9216" s="17"/>
      <c r="K9216" s="50"/>
      <c r="P9216" s="17"/>
    </row>
    <row r="9217" spans="6:16">
      <c r="F9217" s="13"/>
      <c r="G9217" s="50"/>
      <c r="I9217" s="17"/>
      <c r="K9217" s="50"/>
      <c r="P9217" s="17"/>
    </row>
    <row r="9218" spans="6:16">
      <c r="F9218" s="13"/>
      <c r="G9218" s="50"/>
      <c r="I9218" s="17"/>
      <c r="K9218" s="50"/>
      <c r="P9218" s="17"/>
    </row>
    <row r="9219" spans="6:16">
      <c r="F9219" s="13"/>
      <c r="G9219" s="50"/>
      <c r="I9219" s="17"/>
      <c r="K9219" s="50"/>
      <c r="P9219" s="17"/>
    </row>
    <row r="9220" spans="6:16">
      <c r="F9220" s="13"/>
      <c r="G9220" s="50"/>
      <c r="I9220" s="17"/>
      <c r="K9220" s="50"/>
      <c r="P9220" s="17"/>
    </row>
    <row r="9221" spans="6:16">
      <c r="F9221" s="13"/>
      <c r="G9221" s="50"/>
      <c r="I9221" s="17"/>
      <c r="K9221" s="50"/>
      <c r="P9221" s="17"/>
    </row>
    <row r="9222" spans="6:16">
      <c r="F9222" s="13"/>
      <c r="G9222" s="50"/>
      <c r="I9222" s="17"/>
      <c r="K9222" s="50"/>
      <c r="P9222" s="17"/>
    </row>
    <row r="9223" spans="6:16">
      <c r="F9223" s="13"/>
      <c r="G9223" s="50"/>
      <c r="I9223" s="17"/>
      <c r="K9223" s="50"/>
      <c r="P9223" s="17"/>
    </row>
    <row r="9224" spans="6:16">
      <c r="F9224" s="13"/>
      <c r="G9224" s="50"/>
      <c r="I9224" s="17"/>
      <c r="K9224" s="50"/>
      <c r="P9224" s="17"/>
    </row>
    <row r="9225" spans="6:16">
      <c r="F9225" s="13"/>
      <c r="G9225" s="50"/>
      <c r="I9225" s="17"/>
      <c r="K9225" s="50"/>
      <c r="P9225" s="17"/>
    </row>
    <row r="9226" spans="6:16">
      <c r="F9226" s="13"/>
      <c r="G9226" s="50"/>
      <c r="I9226" s="17"/>
      <c r="K9226" s="50"/>
      <c r="P9226" s="17"/>
    </row>
    <row r="9227" spans="6:16">
      <c r="F9227" s="13"/>
      <c r="G9227" s="50"/>
      <c r="I9227" s="17"/>
      <c r="K9227" s="50"/>
      <c r="P9227" s="17"/>
    </row>
    <row r="9228" spans="6:16">
      <c r="F9228" s="13"/>
      <c r="G9228" s="50"/>
      <c r="I9228" s="17"/>
      <c r="K9228" s="50"/>
      <c r="P9228" s="17"/>
    </row>
    <row r="9229" spans="6:16">
      <c r="F9229" s="13"/>
      <c r="G9229" s="50"/>
      <c r="I9229" s="17"/>
      <c r="K9229" s="50"/>
      <c r="P9229" s="17"/>
    </row>
    <row r="9230" spans="6:16">
      <c r="F9230" s="13"/>
      <c r="G9230" s="50"/>
      <c r="I9230" s="17"/>
      <c r="K9230" s="50"/>
      <c r="P9230" s="17"/>
    </row>
    <row r="9231" spans="6:16">
      <c r="F9231" s="13"/>
      <c r="G9231" s="50"/>
      <c r="I9231" s="17"/>
      <c r="K9231" s="50"/>
      <c r="P9231" s="17"/>
    </row>
    <row r="9232" spans="6:16">
      <c r="F9232" s="13"/>
      <c r="G9232" s="50"/>
      <c r="I9232" s="17"/>
      <c r="K9232" s="50"/>
      <c r="P9232" s="17"/>
    </row>
    <row r="9233" spans="6:16">
      <c r="F9233" s="13"/>
      <c r="G9233" s="50"/>
      <c r="I9233" s="17"/>
      <c r="K9233" s="50"/>
      <c r="P9233" s="17"/>
    </row>
    <row r="9234" spans="6:16">
      <c r="F9234" s="13"/>
      <c r="G9234" s="50"/>
      <c r="I9234" s="17"/>
      <c r="K9234" s="50"/>
      <c r="P9234" s="17"/>
    </row>
    <row r="9235" spans="6:16">
      <c r="F9235" s="13"/>
      <c r="G9235" s="50"/>
      <c r="I9235" s="17"/>
      <c r="K9235" s="50"/>
      <c r="P9235" s="17"/>
    </row>
    <row r="9236" spans="6:16">
      <c r="F9236" s="13"/>
      <c r="G9236" s="50"/>
      <c r="I9236" s="17"/>
      <c r="K9236" s="50"/>
      <c r="P9236" s="17"/>
    </row>
    <row r="9237" spans="6:16">
      <c r="F9237" s="13"/>
      <c r="G9237" s="50"/>
      <c r="I9237" s="17"/>
      <c r="K9237" s="50"/>
      <c r="P9237" s="17"/>
    </row>
    <row r="9238" spans="6:16">
      <c r="F9238" s="13"/>
      <c r="G9238" s="50"/>
      <c r="I9238" s="17"/>
      <c r="K9238" s="50"/>
      <c r="P9238" s="17"/>
    </row>
    <row r="9239" spans="6:16">
      <c r="F9239" s="13"/>
      <c r="G9239" s="50"/>
      <c r="I9239" s="17"/>
      <c r="K9239" s="50"/>
      <c r="P9239" s="17"/>
    </row>
    <row r="9240" spans="6:16">
      <c r="F9240" s="13"/>
      <c r="G9240" s="50"/>
      <c r="I9240" s="17"/>
      <c r="K9240" s="50"/>
      <c r="P9240" s="17"/>
    </row>
    <row r="9241" spans="6:16">
      <c r="F9241" s="13"/>
      <c r="G9241" s="50"/>
      <c r="I9241" s="17"/>
      <c r="K9241" s="50"/>
      <c r="P9241" s="17"/>
    </row>
    <row r="9242" spans="6:16">
      <c r="F9242" s="13"/>
      <c r="G9242" s="50"/>
      <c r="I9242" s="17"/>
      <c r="K9242" s="50"/>
      <c r="P9242" s="17"/>
    </row>
    <row r="9243" spans="6:16">
      <c r="F9243" s="13"/>
      <c r="G9243" s="50"/>
      <c r="I9243" s="17"/>
      <c r="K9243" s="50"/>
      <c r="P9243" s="17"/>
    </row>
    <row r="9244" spans="6:16">
      <c r="F9244" s="13"/>
      <c r="G9244" s="50"/>
      <c r="I9244" s="17"/>
      <c r="K9244" s="50"/>
      <c r="P9244" s="17"/>
    </row>
    <row r="9245" spans="6:16">
      <c r="F9245" s="13"/>
      <c r="G9245" s="50"/>
      <c r="I9245" s="17"/>
      <c r="K9245" s="50"/>
      <c r="P9245" s="17"/>
    </row>
    <row r="9246" spans="6:16">
      <c r="F9246" s="13"/>
      <c r="G9246" s="50"/>
      <c r="I9246" s="17"/>
      <c r="K9246" s="50"/>
      <c r="P9246" s="17"/>
    </row>
    <row r="9247" spans="6:16">
      <c r="F9247" s="13"/>
      <c r="G9247" s="50"/>
      <c r="I9247" s="17"/>
      <c r="K9247" s="50"/>
      <c r="P9247" s="17"/>
    </row>
    <row r="9248" spans="6:16">
      <c r="F9248" s="13"/>
      <c r="G9248" s="50"/>
      <c r="I9248" s="17"/>
      <c r="K9248" s="50"/>
      <c r="P9248" s="17"/>
    </row>
    <row r="9249" spans="6:16">
      <c r="F9249" s="13"/>
      <c r="G9249" s="50"/>
      <c r="I9249" s="17"/>
      <c r="K9249" s="50"/>
      <c r="P9249" s="17"/>
    </row>
    <row r="9250" spans="6:16">
      <c r="F9250" s="13"/>
      <c r="G9250" s="50"/>
      <c r="I9250" s="17"/>
      <c r="K9250" s="50"/>
      <c r="P9250" s="17"/>
    </row>
    <row r="9251" spans="6:16">
      <c r="F9251" s="13"/>
      <c r="G9251" s="50"/>
      <c r="I9251" s="17"/>
      <c r="K9251" s="50"/>
      <c r="P9251" s="17"/>
    </row>
    <row r="9252" spans="6:16">
      <c r="F9252" s="13"/>
      <c r="G9252" s="50"/>
      <c r="I9252" s="17"/>
      <c r="K9252" s="50"/>
      <c r="P9252" s="17"/>
    </row>
    <row r="9253" spans="6:16">
      <c r="F9253" s="13"/>
      <c r="G9253" s="50"/>
      <c r="I9253" s="17"/>
      <c r="K9253" s="50"/>
      <c r="P9253" s="17"/>
    </row>
    <row r="9254" spans="6:16">
      <c r="F9254" s="13"/>
      <c r="G9254" s="50"/>
      <c r="I9254" s="17"/>
      <c r="K9254" s="50"/>
      <c r="P9254" s="17"/>
    </row>
    <row r="9255" spans="6:16">
      <c r="F9255" s="13"/>
      <c r="G9255" s="50"/>
      <c r="I9255" s="17"/>
      <c r="K9255" s="50"/>
      <c r="P9255" s="17"/>
    </row>
    <row r="9256" spans="6:16">
      <c r="F9256" s="13"/>
      <c r="G9256" s="50"/>
      <c r="I9256" s="17"/>
      <c r="K9256" s="50"/>
      <c r="P9256" s="17"/>
    </row>
    <row r="9257" spans="6:16">
      <c r="F9257" s="13"/>
      <c r="G9257" s="50"/>
      <c r="I9257" s="17"/>
      <c r="K9257" s="50"/>
      <c r="P9257" s="17"/>
    </row>
    <row r="9258" spans="6:16">
      <c r="F9258" s="13"/>
      <c r="G9258" s="50"/>
      <c r="I9258" s="17"/>
      <c r="K9258" s="50"/>
      <c r="P9258" s="17"/>
    </row>
    <row r="9259" spans="6:16">
      <c r="F9259" s="13"/>
      <c r="G9259" s="50"/>
      <c r="I9259" s="17"/>
      <c r="K9259" s="50"/>
      <c r="P9259" s="17"/>
    </row>
    <row r="9260" spans="6:16">
      <c r="F9260" s="13"/>
      <c r="G9260" s="50"/>
      <c r="I9260" s="17"/>
      <c r="K9260" s="50"/>
      <c r="P9260" s="17"/>
    </row>
    <row r="9261" spans="6:16">
      <c r="F9261" s="13"/>
      <c r="G9261" s="50"/>
      <c r="I9261" s="17"/>
      <c r="K9261" s="50"/>
      <c r="P9261" s="17"/>
    </row>
    <row r="9262" spans="6:16">
      <c r="F9262" s="13"/>
      <c r="G9262" s="50"/>
      <c r="I9262" s="17"/>
      <c r="K9262" s="50"/>
      <c r="P9262" s="17"/>
    </row>
    <row r="9263" spans="6:16">
      <c r="F9263" s="13"/>
      <c r="G9263" s="50"/>
      <c r="I9263" s="17"/>
      <c r="K9263" s="50"/>
      <c r="P9263" s="17"/>
    </row>
    <row r="9264" spans="6:16">
      <c r="F9264" s="13"/>
      <c r="G9264" s="50"/>
      <c r="I9264" s="17"/>
      <c r="K9264" s="50"/>
      <c r="P9264" s="17"/>
    </row>
    <row r="9265" spans="6:16">
      <c r="F9265" s="13"/>
      <c r="G9265" s="50"/>
      <c r="I9265" s="17"/>
      <c r="K9265" s="50"/>
      <c r="P9265" s="17"/>
    </row>
    <row r="9266" spans="6:16">
      <c r="F9266" s="13"/>
      <c r="G9266" s="50"/>
      <c r="I9266" s="17"/>
      <c r="K9266" s="50"/>
      <c r="P9266" s="17"/>
    </row>
    <row r="9267" spans="6:16">
      <c r="F9267" s="13"/>
      <c r="G9267" s="50"/>
      <c r="I9267" s="17"/>
      <c r="K9267" s="50"/>
      <c r="P9267" s="17"/>
    </row>
    <row r="9268" spans="6:16">
      <c r="F9268" s="13"/>
      <c r="G9268" s="50"/>
      <c r="I9268" s="17"/>
      <c r="K9268" s="50"/>
      <c r="P9268" s="17"/>
    </row>
    <row r="9269" spans="6:16">
      <c r="F9269" s="13"/>
      <c r="G9269" s="50"/>
      <c r="I9269" s="17"/>
      <c r="K9269" s="50"/>
      <c r="P9269" s="17"/>
    </row>
    <row r="9270" spans="6:16">
      <c r="F9270" s="13"/>
      <c r="G9270" s="50"/>
      <c r="I9270" s="17"/>
      <c r="K9270" s="50"/>
      <c r="P9270" s="17"/>
    </row>
    <row r="9271" spans="6:16">
      <c r="F9271" s="13"/>
      <c r="G9271" s="50"/>
      <c r="I9271" s="17"/>
      <c r="K9271" s="50"/>
      <c r="P9271" s="17"/>
    </row>
    <row r="9272" spans="6:16">
      <c r="F9272" s="13"/>
      <c r="G9272" s="50"/>
      <c r="I9272" s="17"/>
      <c r="K9272" s="50"/>
      <c r="P9272" s="17"/>
    </row>
    <row r="9273" spans="6:16">
      <c r="F9273" s="13"/>
      <c r="G9273" s="50"/>
      <c r="I9273" s="17"/>
      <c r="K9273" s="50"/>
      <c r="P9273" s="17"/>
    </row>
    <row r="9274" spans="6:16">
      <c r="F9274" s="13"/>
      <c r="G9274" s="50"/>
      <c r="I9274" s="17"/>
      <c r="K9274" s="50"/>
      <c r="P9274" s="17"/>
    </row>
    <row r="9275" spans="6:16">
      <c r="F9275" s="13"/>
      <c r="G9275" s="50"/>
      <c r="I9275" s="17"/>
      <c r="K9275" s="50"/>
      <c r="P9275" s="17"/>
    </row>
    <row r="9276" spans="6:16">
      <c r="F9276" s="13"/>
      <c r="G9276" s="50"/>
      <c r="I9276" s="17"/>
      <c r="K9276" s="50"/>
      <c r="P9276" s="17"/>
    </row>
    <row r="9277" spans="6:16">
      <c r="F9277" s="13"/>
      <c r="G9277" s="50"/>
      <c r="I9277" s="17"/>
      <c r="K9277" s="50"/>
      <c r="P9277" s="17"/>
    </row>
    <row r="9278" spans="6:16">
      <c r="F9278" s="13"/>
      <c r="G9278" s="50"/>
      <c r="I9278" s="17"/>
      <c r="K9278" s="50"/>
      <c r="P9278" s="17"/>
    </row>
    <row r="9279" spans="6:16">
      <c r="F9279" s="13"/>
      <c r="G9279" s="50"/>
      <c r="I9279" s="17"/>
      <c r="K9279" s="50"/>
      <c r="P9279" s="17"/>
    </row>
    <row r="9280" spans="6:16">
      <c r="F9280" s="13"/>
      <c r="G9280" s="50"/>
      <c r="I9280" s="17"/>
      <c r="K9280" s="50"/>
      <c r="P9280" s="17"/>
    </row>
    <row r="9281" spans="6:16">
      <c r="F9281" s="13"/>
      <c r="G9281" s="50"/>
      <c r="I9281" s="17"/>
      <c r="K9281" s="50"/>
      <c r="P9281" s="17"/>
    </row>
    <row r="9282" spans="6:16">
      <c r="F9282" s="13"/>
      <c r="G9282" s="50"/>
      <c r="I9282" s="17"/>
      <c r="K9282" s="50"/>
      <c r="P9282" s="17"/>
    </row>
    <row r="9283" spans="6:16">
      <c r="F9283" s="13"/>
      <c r="G9283" s="50"/>
      <c r="I9283" s="17"/>
      <c r="K9283" s="50"/>
      <c r="P9283" s="17"/>
    </row>
    <row r="9284" spans="6:16">
      <c r="F9284" s="13"/>
      <c r="G9284" s="50"/>
      <c r="I9284" s="17"/>
      <c r="K9284" s="50"/>
      <c r="P9284" s="17"/>
    </row>
    <row r="9285" spans="6:16">
      <c r="F9285" s="13"/>
      <c r="G9285" s="50"/>
      <c r="I9285" s="17"/>
      <c r="K9285" s="50"/>
      <c r="P9285" s="17"/>
    </row>
    <row r="9286" spans="6:16">
      <c r="F9286" s="13"/>
      <c r="G9286" s="50"/>
      <c r="I9286" s="17"/>
      <c r="K9286" s="50"/>
      <c r="P9286" s="17"/>
    </row>
    <row r="9287" spans="6:16">
      <c r="F9287" s="13"/>
      <c r="G9287" s="50"/>
      <c r="I9287" s="17"/>
      <c r="K9287" s="50"/>
      <c r="P9287" s="17"/>
    </row>
    <row r="9288" spans="6:16">
      <c r="F9288" s="13"/>
      <c r="G9288" s="50"/>
      <c r="I9288" s="17"/>
      <c r="K9288" s="50"/>
      <c r="P9288" s="17"/>
    </row>
    <row r="9289" spans="6:16">
      <c r="F9289" s="13"/>
      <c r="G9289" s="50"/>
      <c r="I9289" s="17"/>
      <c r="K9289" s="50"/>
      <c r="P9289" s="17"/>
    </row>
    <row r="9290" spans="6:16">
      <c r="F9290" s="13"/>
      <c r="G9290" s="50"/>
      <c r="I9290" s="17"/>
      <c r="K9290" s="50"/>
      <c r="P9290" s="17"/>
    </row>
    <row r="9291" spans="6:16">
      <c r="F9291" s="13"/>
      <c r="G9291" s="50"/>
      <c r="I9291" s="17"/>
      <c r="K9291" s="50"/>
      <c r="P9291" s="17"/>
    </row>
    <row r="9292" spans="6:16">
      <c r="F9292" s="13"/>
      <c r="G9292" s="50"/>
      <c r="I9292" s="17"/>
      <c r="K9292" s="50"/>
      <c r="P9292" s="17"/>
    </row>
    <row r="9293" spans="6:16">
      <c r="F9293" s="13"/>
      <c r="G9293" s="50"/>
      <c r="I9293" s="17"/>
      <c r="K9293" s="50"/>
      <c r="P9293" s="17"/>
    </row>
    <row r="9294" spans="6:16">
      <c r="F9294" s="13"/>
      <c r="G9294" s="50"/>
      <c r="I9294" s="17"/>
      <c r="K9294" s="50"/>
      <c r="P9294" s="17"/>
    </row>
    <row r="9295" spans="6:16">
      <c r="F9295" s="13"/>
      <c r="G9295" s="50"/>
      <c r="I9295" s="17"/>
      <c r="K9295" s="50"/>
      <c r="P9295" s="17"/>
    </row>
    <row r="9296" spans="6:16">
      <c r="F9296" s="13"/>
      <c r="G9296" s="50"/>
      <c r="I9296" s="17"/>
      <c r="K9296" s="50"/>
      <c r="P9296" s="17"/>
    </row>
    <row r="9297" spans="6:16">
      <c r="F9297" s="13"/>
      <c r="G9297" s="50"/>
      <c r="I9297" s="17"/>
      <c r="K9297" s="50"/>
      <c r="P9297" s="17"/>
    </row>
    <row r="9298" spans="6:16">
      <c r="F9298" s="13"/>
      <c r="G9298" s="50"/>
      <c r="I9298" s="17"/>
      <c r="K9298" s="50"/>
      <c r="P9298" s="17"/>
    </row>
    <row r="9299" spans="6:16">
      <c r="F9299" s="13"/>
      <c r="G9299" s="50"/>
      <c r="I9299" s="17"/>
      <c r="K9299" s="50"/>
      <c r="P9299" s="17"/>
    </row>
    <row r="9300" spans="6:16">
      <c r="F9300" s="13"/>
      <c r="G9300" s="50"/>
      <c r="I9300" s="17"/>
      <c r="K9300" s="50"/>
      <c r="P9300" s="17"/>
    </row>
    <row r="9301" spans="6:16">
      <c r="F9301" s="13"/>
      <c r="G9301" s="50"/>
      <c r="I9301" s="17"/>
      <c r="K9301" s="50"/>
      <c r="P9301" s="17"/>
    </row>
    <row r="9302" spans="6:16">
      <c r="F9302" s="13"/>
      <c r="G9302" s="50"/>
      <c r="I9302" s="17"/>
      <c r="K9302" s="50"/>
      <c r="P9302" s="17"/>
    </row>
    <row r="9303" spans="6:16">
      <c r="F9303" s="13"/>
      <c r="G9303" s="50"/>
      <c r="I9303" s="17"/>
      <c r="K9303" s="50"/>
      <c r="P9303" s="17"/>
    </row>
    <row r="9304" spans="6:16">
      <c r="F9304" s="13"/>
      <c r="G9304" s="50"/>
      <c r="I9304" s="17"/>
      <c r="K9304" s="50"/>
      <c r="P9304" s="17"/>
    </row>
    <row r="9305" spans="6:16">
      <c r="F9305" s="13"/>
      <c r="G9305" s="50"/>
      <c r="I9305" s="17"/>
      <c r="K9305" s="50"/>
      <c r="P9305" s="17"/>
    </row>
    <row r="9306" spans="6:16">
      <c r="F9306" s="13"/>
      <c r="G9306" s="50"/>
      <c r="I9306" s="17"/>
      <c r="K9306" s="50"/>
      <c r="P9306" s="17"/>
    </row>
    <row r="9307" spans="6:16">
      <c r="F9307" s="13"/>
      <c r="G9307" s="50"/>
      <c r="I9307" s="17"/>
      <c r="K9307" s="50"/>
      <c r="P9307" s="17"/>
    </row>
    <row r="9308" spans="6:16">
      <c r="F9308" s="13"/>
      <c r="G9308" s="50"/>
      <c r="I9308" s="17"/>
      <c r="K9308" s="50"/>
      <c r="P9308" s="17"/>
    </row>
    <row r="9309" spans="6:16">
      <c r="F9309" s="13"/>
      <c r="G9309" s="50"/>
      <c r="I9309" s="17"/>
      <c r="K9309" s="50"/>
      <c r="P9309" s="17"/>
    </row>
    <row r="9310" spans="6:16">
      <c r="F9310" s="13"/>
      <c r="G9310" s="50"/>
      <c r="I9310" s="17"/>
      <c r="K9310" s="50"/>
      <c r="P9310" s="17"/>
    </row>
    <row r="9311" spans="6:16">
      <c r="F9311" s="13"/>
      <c r="G9311" s="50"/>
      <c r="I9311" s="17"/>
      <c r="K9311" s="50"/>
      <c r="P9311" s="17"/>
    </row>
    <row r="9312" spans="6:16">
      <c r="F9312" s="13"/>
      <c r="G9312" s="50"/>
      <c r="I9312" s="17"/>
      <c r="K9312" s="50"/>
      <c r="P9312" s="17"/>
    </row>
    <row r="9313" spans="6:16">
      <c r="F9313" s="13"/>
      <c r="G9313" s="50"/>
      <c r="I9313" s="17"/>
      <c r="K9313" s="50"/>
      <c r="P9313" s="17"/>
    </row>
    <row r="9314" spans="6:16">
      <c r="F9314" s="13"/>
      <c r="G9314" s="50"/>
      <c r="I9314" s="17"/>
      <c r="K9314" s="50"/>
      <c r="P9314" s="17"/>
    </row>
    <row r="9315" spans="6:16">
      <c r="F9315" s="13"/>
      <c r="G9315" s="50"/>
      <c r="I9315" s="17"/>
      <c r="K9315" s="50"/>
      <c r="P9315" s="17"/>
    </row>
    <row r="9316" spans="6:16">
      <c r="F9316" s="13"/>
      <c r="G9316" s="50"/>
      <c r="I9316" s="17"/>
      <c r="K9316" s="50"/>
      <c r="P9316" s="17"/>
    </row>
    <row r="9317" spans="6:16">
      <c r="F9317" s="13"/>
      <c r="G9317" s="50"/>
      <c r="I9317" s="17"/>
      <c r="K9317" s="50"/>
      <c r="P9317" s="17"/>
    </row>
    <row r="9318" spans="6:16">
      <c r="F9318" s="13"/>
      <c r="G9318" s="50"/>
      <c r="I9318" s="17"/>
      <c r="K9318" s="50"/>
      <c r="P9318" s="17"/>
    </row>
    <row r="9319" spans="6:16">
      <c r="F9319" s="13"/>
      <c r="G9319" s="50"/>
      <c r="I9319" s="17"/>
      <c r="K9319" s="50"/>
      <c r="P9319" s="17"/>
    </row>
    <row r="9320" spans="6:16">
      <c r="F9320" s="13"/>
      <c r="G9320" s="50"/>
      <c r="I9320" s="17"/>
      <c r="K9320" s="50"/>
      <c r="P9320" s="17"/>
    </row>
    <row r="9321" spans="6:16">
      <c r="F9321" s="13"/>
      <c r="G9321" s="50"/>
      <c r="I9321" s="17"/>
      <c r="K9321" s="50"/>
      <c r="P9321" s="17"/>
    </row>
    <row r="9322" spans="6:16">
      <c r="F9322" s="13"/>
      <c r="G9322" s="50"/>
      <c r="I9322" s="17"/>
      <c r="K9322" s="50"/>
      <c r="P9322" s="17"/>
    </row>
    <row r="9323" spans="6:16">
      <c r="F9323" s="13"/>
      <c r="G9323" s="50"/>
      <c r="I9323" s="17"/>
      <c r="K9323" s="50"/>
      <c r="P9323" s="17"/>
    </row>
    <row r="9324" spans="6:16">
      <c r="F9324" s="13"/>
      <c r="G9324" s="50"/>
      <c r="I9324" s="17"/>
      <c r="K9324" s="50"/>
      <c r="P9324" s="17"/>
    </row>
    <row r="9325" spans="6:16">
      <c r="F9325" s="13"/>
      <c r="G9325" s="50"/>
      <c r="I9325" s="17"/>
      <c r="K9325" s="50"/>
      <c r="P9325" s="17"/>
    </row>
    <row r="9326" spans="6:16">
      <c r="F9326" s="13"/>
      <c r="G9326" s="50"/>
      <c r="I9326" s="17"/>
      <c r="K9326" s="50"/>
      <c r="P9326" s="17"/>
    </row>
    <row r="9327" spans="6:16">
      <c r="F9327" s="13"/>
      <c r="G9327" s="50"/>
      <c r="I9327" s="17"/>
      <c r="K9327" s="50"/>
      <c r="P9327" s="17"/>
    </row>
    <row r="9328" spans="6:16">
      <c r="F9328" s="13"/>
      <c r="G9328" s="50"/>
      <c r="I9328" s="17"/>
      <c r="K9328" s="50"/>
      <c r="P9328" s="17"/>
    </row>
    <row r="9329" spans="6:16">
      <c r="F9329" s="13"/>
      <c r="G9329" s="50"/>
      <c r="I9329" s="17"/>
      <c r="K9329" s="50"/>
      <c r="P9329" s="17"/>
    </row>
    <row r="9330" spans="6:16">
      <c r="F9330" s="13"/>
      <c r="G9330" s="50"/>
      <c r="I9330" s="17"/>
      <c r="K9330" s="50"/>
      <c r="P9330" s="17"/>
    </row>
    <row r="9331" spans="6:16">
      <c r="F9331" s="13"/>
      <c r="G9331" s="50"/>
      <c r="I9331" s="17"/>
      <c r="K9331" s="50"/>
      <c r="P9331" s="17"/>
    </row>
    <row r="9332" spans="6:16">
      <c r="F9332" s="13"/>
      <c r="G9332" s="50"/>
      <c r="I9332" s="17"/>
      <c r="K9332" s="50"/>
      <c r="P9332" s="17"/>
    </row>
    <row r="9333" spans="6:16">
      <c r="F9333" s="13"/>
      <c r="G9333" s="50"/>
      <c r="I9333" s="17"/>
      <c r="K9333" s="50"/>
      <c r="P9333" s="17"/>
    </row>
    <row r="9334" spans="6:16">
      <c r="F9334" s="13"/>
      <c r="G9334" s="50"/>
      <c r="I9334" s="17"/>
      <c r="K9334" s="50"/>
      <c r="P9334" s="17"/>
    </row>
    <row r="9335" spans="6:16">
      <c r="F9335" s="13"/>
      <c r="G9335" s="50"/>
      <c r="I9335" s="17"/>
      <c r="K9335" s="50"/>
      <c r="P9335" s="17"/>
    </row>
    <row r="9336" spans="6:16">
      <c r="F9336" s="13"/>
      <c r="G9336" s="50"/>
      <c r="I9336" s="17"/>
      <c r="K9336" s="50"/>
      <c r="P9336" s="17"/>
    </row>
    <row r="9337" spans="6:16">
      <c r="F9337" s="13"/>
      <c r="G9337" s="50"/>
      <c r="I9337" s="17"/>
      <c r="K9337" s="50"/>
      <c r="P9337" s="17"/>
    </row>
    <row r="9338" spans="6:16">
      <c r="F9338" s="13"/>
      <c r="G9338" s="50"/>
      <c r="I9338" s="17"/>
      <c r="K9338" s="50"/>
      <c r="P9338" s="17"/>
    </row>
    <row r="9339" spans="6:16">
      <c r="F9339" s="13"/>
      <c r="G9339" s="50"/>
      <c r="I9339" s="17"/>
      <c r="K9339" s="50"/>
      <c r="P9339" s="17"/>
    </row>
    <row r="9340" spans="6:16">
      <c r="F9340" s="13"/>
      <c r="G9340" s="50"/>
      <c r="I9340" s="17"/>
      <c r="K9340" s="50"/>
      <c r="P9340" s="17"/>
    </row>
    <row r="9341" spans="6:16">
      <c r="F9341" s="13"/>
      <c r="G9341" s="50"/>
      <c r="I9341" s="17"/>
      <c r="K9341" s="50"/>
      <c r="P9341" s="17"/>
    </row>
    <row r="9342" spans="6:16">
      <c r="F9342" s="13"/>
      <c r="G9342" s="50"/>
      <c r="I9342" s="17"/>
      <c r="K9342" s="50"/>
      <c r="P9342" s="17"/>
    </row>
    <row r="9343" spans="6:16">
      <c r="F9343" s="13"/>
      <c r="G9343" s="50"/>
      <c r="I9343" s="17"/>
      <c r="K9343" s="50"/>
      <c r="P9343" s="17"/>
    </row>
    <row r="9344" spans="6:16">
      <c r="F9344" s="13"/>
      <c r="G9344" s="50"/>
      <c r="I9344" s="17"/>
      <c r="K9344" s="50"/>
      <c r="P9344" s="17"/>
    </row>
    <row r="9345" spans="6:16">
      <c r="F9345" s="13"/>
      <c r="G9345" s="50"/>
      <c r="I9345" s="17"/>
      <c r="K9345" s="50"/>
      <c r="P9345" s="17"/>
    </row>
    <row r="9346" spans="6:16">
      <c r="F9346" s="13"/>
      <c r="G9346" s="50"/>
      <c r="I9346" s="17"/>
      <c r="K9346" s="50"/>
      <c r="P9346" s="17"/>
    </row>
    <row r="9347" spans="6:16">
      <c r="F9347" s="13"/>
      <c r="G9347" s="50"/>
      <c r="I9347" s="17"/>
      <c r="K9347" s="50"/>
      <c r="P9347" s="17"/>
    </row>
    <row r="9348" spans="6:16">
      <c r="F9348" s="13"/>
      <c r="G9348" s="50"/>
      <c r="I9348" s="17"/>
      <c r="K9348" s="50"/>
      <c r="P9348" s="17"/>
    </row>
    <row r="9349" spans="6:16">
      <c r="F9349" s="13"/>
      <c r="G9349" s="50"/>
      <c r="I9349" s="17"/>
      <c r="K9349" s="50"/>
      <c r="P9349" s="17"/>
    </row>
    <row r="9350" spans="6:16">
      <c r="F9350" s="13"/>
      <c r="G9350" s="50"/>
      <c r="I9350" s="17"/>
      <c r="K9350" s="50"/>
      <c r="P9350" s="17"/>
    </row>
    <row r="9351" spans="6:16">
      <c r="F9351" s="13"/>
      <c r="G9351" s="50"/>
      <c r="I9351" s="17"/>
      <c r="K9351" s="50"/>
      <c r="P9351" s="17"/>
    </row>
    <row r="9352" spans="6:16">
      <c r="F9352" s="13"/>
      <c r="G9352" s="50"/>
      <c r="I9352" s="17"/>
      <c r="K9352" s="50"/>
      <c r="P9352" s="17"/>
    </row>
    <row r="9353" spans="6:16">
      <c r="F9353" s="13"/>
      <c r="G9353" s="50"/>
      <c r="I9353" s="17"/>
      <c r="K9353" s="50"/>
      <c r="P9353" s="17"/>
    </row>
    <row r="9354" spans="6:16">
      <c r="F9354" s="13"/>
      <c r="G9354" s="50"/>
      <c r="I9354" s="17"/>
      <c r="K9354" s="50"/>
      <c r="P9354" s="17"/>
    </row>
    <row r="9355" spans="6:16">
      <c r="F9355" s="13"/>
      <c r="G9355" s="50"/>
      <c r="I9355" s="17"/>
      <c r="K9355" s="50"/>
      <c r="P9355" s="17"/>
    </row>
    <row r="9356" spans="6:16">
      <c r="F9356" s="13"/>
      <c r="G9356" s="50"/>
      <c r="I9356" s="17"/>
      <c r="K9356" s="50"/>
      <c r="P9356" s="17"/>
    </row>
    <row r="9357" spans="6:16">
      <c r="F9357" s="13"/>
      <c r="G9357" s="50"/>
      <c r="I9357" s="17"/>
      <c r="K9357" s="50"/>
      <c r="P9357" s="17"/>
    </row>
    <row r="9358" spans="6:16">
      <c r="F9358" s="13"/>
      <c r="G9358" s="50"/>
      <c r="I9358" s="17"/>
      <c r="K9358" s="50"/>
      <c r="P9358" s="17"/>
    </row>
    <row r="9359" spans="6:16">
      <c r="F9359" s="13"/>
      <c r="G9359" s="50"/>
      <c r="I9359" s="17"/>
      <c r="K9359" s="50"/>
      <c r="P9359" s="17"/>
    </row>
    <row r="9360" spans="6:16">
      <c r="F9360" s="13"/>
      <c r="G9360" s="50"/>
      <c r="I9360" s="17"/>
      <c r="K9360" s="50"/>
      <c r="P9360" s="17"/>
    </row>
    <row r="9361" spans="6:16">
      <c r="F9361" s="13"/>
      <c r="G9361" s="50"/>
      <c r="I9361" s="17"/>
      <c r="K9361" s="50"/>
      <c r="P9361" s="17"/>
    </row>
    <row r="9362" spans="6:16">
      <c r="F9362" s="13"/>
      <c r="G9362" s="50"/>
      <c r="I9362" s="17"/>
      <c r="K9362" s="50"/>
      <c r="P9362" s="17"/>
    </row>
    <row r="9363" spans="6:16">
      <c r="F9363" s="13"/>
      <c r="G9363" s="50"/>
      <c r="I9363" s="17"/>
      <c r="K9363" s="50"/>
      <c r="P9363" s="17"/>
    </row>
    <row r="9364" spans="6:16">
      <c r="F9364" s="13"/>
      <c r="G9364" s="50"/>
      <c r="I9364" s="17"/>
      <c r="K9364" s="50"/>
      <c r="P9364" s="17"/>
    </row>
    <row r="9365" spans="6:16">
      <c r="F9365" s="13"/>
      <c r="G9365" s="50"/>
      <c r="I9365" s="17"/>
      <c r="K9365" s="50"/>
      <c r="P9365" s="17"/>
    </row>
    <row r="9366" spans="6:16">
      <c r="F9366" s="13"/>
      <c r="G9366" s="50"/>
      <c r="I9366" s="17"/>
      <c r="K9366" s="50"/>
      <c r="P9366" s="17"/>
    </row>
    <row r="9367" spans="6:16">
      <c r="F9367" s="13"/>
      <c r="G9367" s="50"/>
      <c r="I9367" s="17"/>
      <c r="K9367" s="50"/>
      <c r="P9367" s="17"/>
    </row>
    <row r="9368" spans="6:16">
      <c r="F9368" s="13"/>
      <c r="G9368" s="50"/>
      <c r="I9368" s="17"/>
      <c r="K9368" s="50"/>
      <c r="P9368" s="17"/>
    </row>
    <row r="9369" spans="6:16">
      <c r="F9369" s="13"/>
      <c r="G9369" s="50"/>
      <c r="I9369" s="17"/>
      <c r="K9369" s="50"/>
      <c r="P9369" s="17"/>
    </row>
    <row r="9370" spans="6:16">
      <c r="F9370" s="13"/>
      <c r="G9370" s="50"/>
      <c r="I9370" s="17"/>
      <c r="K9370" s="50"/>
      <c r="P9370" s="17"/>
    </row>
    <row r="9371" spans="6:16">
      <c r="F9371" s="13"/>
      <c r="G9371" s="50"/>
      <c r="I9371" s="17"/>
      <c r="K9371" s="50"/>
      <c r="P9371" s="17"/>
    </row>
    <row r="9372" spans="6:16">
      <c r="F9372" s="13"/>
      <c r="G9372" s="50"/>
      <c r="I9372" s="17"/>
      <c r="K9372" s="50"/>
      <c r="P9372" s="17"/>
    </row>
    <row r="9373" spans="6:16">
      <c r="F9373" s="13"/>
      <c r="G9373" s="50"/>
      <c r="I9373" s="17"/>
      <c r="K9373" s="50"/>
      <c r="P9373" s="17"/>
    </row>
    <row r="9374" spans="6:16">
      <c r="F9374" s="13"/>
      <c r="G9374" s="50"/>
      <c r="I9374" s="17"/>
      <c r="K9374" s="50"/>
      <c r="P9374" s="17"/>
    </row>
    <row r="9375" spans="6:16">
      <c r="F9375" s="13"/>
      <c r="G9375" s="50"/>
      <c r="I9375" s="17"/>
      <c r="K9375" s="50"/>
      <c r="P9375" s="17"/>
    </row>
    <row r="9376" spans="6:16">
      <c r="F9376" s="13"/>
      <c r="G9376" s="50"/>
      <c r="I9376" s="17"/>
      <c r="K9376" s="50"/>
      <c r="P9376" s="17"/>
    </row>
    <row r="9377" spans="6:16">
      <c r="F9377" s="13"/>
      <c r="G9377" s="50"/>
      <c r="I9377" s="17"/>
      <c r="K9377" s="50"/>
      <c r="P9377" s="17"/>
    </row>
    <row r="9378" spans="6:16">
      <c r="F9378" s="13"/>
      <c r="G9378" s="50"/>
      <c r="I9378" s="17"/>
      <c r="K9378" s="50"/>
      <c r="P9378" s="17"/>
    </row>
    <row r="9379" spans="6:16">
      <c r="F9379" s="13"/>
      <c r="G9379" s="50"/>
      <c r="I9379" s="17"/>
      <c r="K9379" s="50"/>
      <c r="P9379" s="17"/>
    </row>
    <row r="9380" spans="6:16">
      <c r="F9380" s="13"/>
      <c r="G9380" s="50"/>
      <c r="I9380" s="17"/>
      <c r="K9380" s="50"/>
      <c r="P9380" s="17"/>
    </row>
    <row r="9381" spans="6:16">
      <c r="F9381" s="13"/>
      <c r="G9381" s="50"/>
      <c r="I9381" s="17"/>
      <c r="K9381" s="50"/>
      <c r="P9381" s="17"/>
    </row>
    <row r="9382" spans="6:16">
      <c r="F9382" s="13"/>
      <c r="G9382" s="50"/>
      <c r="I9382" s="17"/>
      <c r="K9382" s="50"/>
      <c r="P9382" s="17"/>
    </row>
    <row r="9383" spans="6:16">
      <c r="F9383" s="13"/>
      <c r="G9383" s="50"/>
      <c r="I9383" s="17"/>
      <c r="K9383" s="50"/>
      <c r="P9383" s="17"/>
    </row>
    <row r="9384" spans="6:16">
      <c r="F9384" s="13"/>
      <c r="G9384" s="50"/>
      <c r="I9384" s="17"/>
      <c r="K9384" s="50"/>
      <c r="P9384" s="17"/>
    </row>
    <row r="9385" spans="6:16">
      <c r="F9385" s="13"/>
      <c r="G9385" s="50"/>
      <c r="I9385" s="17"/>
      <c r="K9385" s="50"/>
      <c r="P9385" s="17"/>
    </row>
    <row r="9386" spans="6:16">
      <c r="F9386" s="13"/>
      <c r="G9386" s="50"/>
      <c r="I9386" s="17"/>
      <c r="K9386" s="50"/>
      <c r="P9386" s="17"/>
    </row>
    <row r="9387" spans="6:16">
      <c r="F9387" s="13"/>
      <c r="G9387" s="50"/>
      <c r="I9387" s="17"/>
      <c r="K9387" s="50"/>
      <c r="P9387" s="17"/>
    </row>
    <row r="9388" spans="6:16">
      <c r="F9388" s="13"/>
      <c r="G9388" s="50"/>
      <c r="I9388" s="17"/>
      <c r="K9388" s="50"/>
      <c r="P9388" s="17"/>
    </row>
    <row r="9389" spans="6:16">
      <c r="F9389" s="13"/>
      <c r="G9389" s="50"/>
      <c r="I9389" s="17"/>
      <c r="K9389" s="50"/>
      <c r="P9389" s="17"/>
    </row>
    <row r="9390" spans="6:16">
      <c r="F9390" s="13"/>
      <c r="G9390" s="50"/>
      <c r="I9390" s="17"/>
      <c r="K9390" s="50"/>
      <c r="P9390" s="17"/>
    </row>
    <row r="9391" spans="6:16">
      <c r="F9391" s="13"/>
      <c r="G9391" s="50"/>
      <c r="I9391" s="17"/>
      <c r="K9391" s="50"/>
      <c r="P9391" s="17"/>
    </row>
    <row r="9392" spans="6:16">
      <c r="F9392" s="13"/>
      <c r="G9392" s="50"/>
      <c r="I9392" s="17"/>
      <c r="K9392" s="50"/>
      <c r="P9392" s="17"/>
    </row>
    <row r="9393" spans="6:16">
      <c r="F9393" s="13"/>
      <c r="G9393" s="50"/>
      <c r="I9393" s="17"/>
      <c r="K9393" s="50"/>
      <c r="P9393" s="17"/>
    </row>
    <row r="9394" spans="6:16">
      <c r="F9394" s="13"/>
      <c r="G9394" s="50"/>
      <c r="I9394" s="17"/>
      <c r="K9394" s="50"/>
      <c r="P9394" s="17"/>
    </row>
    <row r="9395" spans="6:16">
      <c r="F9395" s="13"/>
      <c r="G9395" s="50"/>
      <c r="I9395" s="17"/>
      <c r="K9395" s="50"/>
      <c r="P9395" s="17"/>
    </row>
    <row r="9396" spans="6:16">
      <c r="F9396" s="13"/>
      <c r="G9396" s="50"/>
      <c r="I9396" s="17"/>
      <c r="K9396" s="50"/>
      <c r="P9396" s="17"/>
    </row>
    <row r="9397" spans="6:16">
      <c r="F9397" s="13"/>
      <c r="G9397" s="50"/>
      <c r="I9397" s="17"/>
      <c r="K9397" s="50"/>
      <c r="P9397" s="17"/>
    </row>
    <row r="9398" spans="6:16">
      <c r="F9398" s="13"/>
      <c r="G9398" s="50"/>
      <c r="I9398" s="17"/>
      <c r="K9398" s="50"/>
      <c r="P9398" s="17"/>
    </row>
    <row r="9399" spans="6:16">
      <c r="F9399" s="13"/>
      <c r="G9399" s="50"/>
      <c r="I9399" s="17"/>
      <c r="K9399" s="50"/>
      <c r="P9399" s="17"/>
    </row>
    <row r="9400" spans="6:16">
      <c r="F9400" s="13"/>
      <c r="G9400" s="50"/>
      <c r="I9400" s="17"/>
      <c r="K9400" s="50"/>
      <c r="P9400" s="17"/>
    </row>
    <row r="9401" spans="6:16">
      <c r="F9401" s="13"/>
      <c r="G9401" s="50"/>
      <c r="I9401" s="17"/>
      <c r="K9401" s="50"/>
      <c r="P9401" s="17"/>
    </row>
    <row r="9402" spans="6:16">
      <c r="F9402" s="13"/>
      <c r="G9402" s="50"/>
      <c r="I9402" s="17"/>
      <c r="K9402" s="50"/>
      <c r="P9402" s="17"/>
    </row>
    <row r="9403" spans="6:16">
      <c r="F9403" s="13"/>
      <c r="G9403" s="50"/>
      <c r="I9403" s="17"/>
      <c r="K9403" s="50"/>
      <c r="P9403" s="17"/>
    </row>
    <row r="9404" spans="6:16">
      <c r="F9404" s="13"/>
      <c r="G9404" s="50"/>
      <c r="I9404" s="17"/>
      <c r="K9404" s="50"/>
      <c r="P9404" s="17"/>
    </row>
    <row r="9405" spans="6:16">
      <c r="F9405" s="13"/>
      <c r="G9405" s="50"/>
      <c r="I9405" s="17"/>
      <c r="K9405" s="50"/>
      <c r="P9405" s="17"/>
    </row>
    <row r="9406" spans="6:16">
      <c r="F9406" s="13"/>
      <c r="G9406" s="50"/>
      <c r="I9406" s="17"/>
      <c r="K9406" s="50"/>
      <c r="P9406" s="17"/>
    </row>
    <row r="9407" spans="6:16">
      <c r="F9407" s="13"/>
      <c r="G9407" s="50"/>
      <c r="I9407" s="17"/>
      <c r="K9407" s="50"/>
      <c r="P9407" s="17"/>
    </row>
    <row r="9408" spans="6:16">
      <c r="F9408" s="13"/>
      <c r="G9408" s="50"/>
      <c r="I9408" s="17"/>
      <c r="K9408" s="50"/>
      <c r="P9408" s="17"/>
    </row>
    <row r="9409" spans="6:16">
      <c r="F9409" s="13"/>
      <c r="G9409" s="50"/>
      <c r="I9409" s="17"/>
      <c r="K9409" s="50"/>
      <c r="P9409" s="17"/>
    </row>
    <row r="9410" spans="6:16">
      <c r="F9410" s="13"/>
      <c r="G9410" s="50"/>
      <c r="I9410" s="17"/>
      <c r="K9410" s="50"/>
      <c r="P9410" s="17"/>
    </row>
    <row r="9411" spans="6:16">
      <c r="F9411" s="13"/>
      <c r="G9411" s="50"/>
      <c r="I9411" s="17"/>
      <c r="K9411" s="50"/>
      <c r="P9411" s="17"/>
    </row>
    <row r="9412" spans="6:16">
      <c r="F9412" s="13"/>
      <c r="G9412" s="50"/>
      <c r="I9412" s="17"/>
      <c r="K9412" s="50"/>
      <c r="P9412" s="17"/>
    </row>
    <row r="9413" spans="6:16">
      <c r="F9413" s="13"/>
      <c r="G9413" s="50"/>
      <c r="I9413" s="17"/>
      <c r="K9413" s="50"/>
      <c r="P9413" s="17"/>
    </row>
    <row r="9414" spans="6:16">
      <c r="F9414" s="13"/>
      <c r="G9414" s="50"/>
      <c r="I9414" s="17"/>
      <c r="K9414" s="50"/>
      <c r="P9414" s="17"/>
    </row>
    <row r="9415" spans="6:16">
      <c r="F9415" s="13"/>
      <c r="G9415" s="50"/>
      <c r="I9415" s="17"/>
      <c r="K9415" s="50"/>
      <c r="P9415" s="17"/>
    </row>
    <row r="9416" spans="6:16">
      <c r="F9416" s="13"/>
      <c r="G9416" s="50"/>
      <c r="I9416" s="17"/>
      <c r="K9416" s="50"/>
      <c r="P9416" s="17"/>
    </row>
    <row r="9417" spans="6:16">
      <c r="F9417" s="13"/>
      <c r="G9417" s="50"/>
      <c r="I9417" s="17"/>
      <c r="K9417" s="50"/>
      <c r="P9417" s="17"/>
    </row>
    <row r="9418" spans="6:16">
      <c r="F9418" s="13"/>
      <c r="G9418" s="50"/>
      <c r="I9418" s="17"/>
      <c r="K9418" s="50"/>
      <c r="P9418" s="17"/>
    </row>
    <row r="9419" spans="6:16">
      <c r="F9419" s="13"/>
      <c r="G9419" s="50"/>
      <c r="I9419" s="17"/>
      <c r="K9419" s="50"/>
      <c r="P9419" s="17"/>
    </row>
    <row r="9420" spans="6:16">
      <c r="F9420" s="13"/>
      <c r="G9420" s="50"/>
      <c r="I9420" s="17"/>
      <c r="K9420" s="50"/>
      <c r="P9420" s="17"/>
    </row>
    <row r="9421" spans="6:16">
      <c r="F9421" s="13"/>
      <c r="G9421" s="50"/>
      <c r="I9421" s="17"/>
      <c r="K9421" s="50"/>
      <c r="P9421" s="17"/>
    </row>
    <row r="9422" spans="6:16">
      <c r="F9422" s="13"/>
      <c r="G9422" s="50"/>
      <c r="I9422" s="17"/>
      <c r="K9422" s="50"/>
      <c r="P9422" s="17"/>
    </row>
    <row r="9423" spans="6:16">
      <c r="F9423" s="13"/>
      <c r="G9423" s="50"/>
      <c r="I9423" s="17"/>
      <c r="K9423" s="50"/>
      <c r="P9423" s="17"/>
    </row>
    <row r="9424" spans="6:16">
      <c r="F9424" s="13"/>
      <c r="G9424" s="50"/>
      <c r="I9424" s="17"/>
      <c r="K9424" s="50"/>
      <c r="P9424" s="17"/>
    </row>
    <row r="9425" spans="6:16">
      <c r="F9425" s="13"/>
      <c r="G9425" s="50"/>
      <c r="I9425" s="17"/>
      <c r="K9425" s="50"/>
      <c r="P9425" s="17"/>
    </row>
    <row r="9426" spans="6:16">
      <c r="F9426" s="13"/>
      <c r="G9426" s="50"/>
      <c r="I9426" s="17"/>
      <c r="K9426" s="50"/>
      <c r="P9426" s="17"/>
    </row>
    <row r="9427" spans="6:16">
      <c r="F9427" s="13"/>
      <c r="G9427" s="50"/>
      <c r="I9427" s="17"/>
      <c r="K9427" s="50"/>
      <c r="P9427" s="17"/>
    </row>
    <row r="9428" spans="6:16">
      <c r="F9428" s="13"/>
      <c r="G9428" s="50"/>
      <c r="I9428" s="17"/>
      <c r="K9428" s="50"/>
      <c r="P9428" s="17"/>
    </row>
    <row r="9429" spans="6:16">
      <c r="F9429" s="13"/>
      <c r="G9429" s="50"/>
      <c r="I9429" s="17"/>
      <c r="K9429" s="50"/>
      <c r="P9429" s="17"/>
    </row>
    <row r="9430" spans="6:16">
      <c r="F9430" s="13"/>
      <c r="G9430" s="50"/>
      <c r="I9430" s="17"/>
      <c r="K9430" s="50"/>
      <c r="P9430" s="17"/>
    </row>
    <row r="9431" spans="6:16">
      <c r="F9431" s="13"/>
      <c r="G9431" s="50"/>
      <c r="I9431" s="17"/>
      <c r="K9431" s="50"/>
      <c r="P9431" s="17"/>
    </row>
    <row r="9432" spans="6:16">
      <c r="F9432" s="13"/>
      <c r="G9432" s="50"/>
      <c r="I9432" s="17"/>
      <c r="K9432" s="50"/>
      <c r="P9432" s="17"/>
    </row>
    <row r="9433" spans="6:16">
      <c r="F9433" s="13"/>
      <c r="G9433" s="50"/>
      <c r="I9433" s="17"/>
      <c r="K9433" s="50"/>
      <c r="P9433" s="17"/>
    </row>
    <row r="9434" spans="6:16">
      <c r="F9434" s="13"/>
      <c r="G9434" s="50"/>
      <c r="I9434" s="17"/>
      <c r="K9434" s="50"/>
      <c r="P9434" s="17"/>
    </row>
    <row r="9435" spans="6:16">
      <c r="F9435" s="13"/>
      <c r="G9435" s="50"/>
      <c r="I9435" s="17"/>
      <c r="K9435" s="50"/>
      <c r="P9435" s="17"/>
    </row>
    <row r="9436" spans="6:16">
      <c r="F9436" s="13"/>
      <c r="G9436" s="50"/>
      <c r="I9436" s="17"/>
      <c r="K9436" s="50"/>
      <c r="P9436" s="17"/>
    </row>
    <row r="9437" spans="6:16">
      <c r="F9437" s="13"/>
      <c r="G9437" s="50"/>
      <c r="I9437" s="17"/>
      <c r="K9437" s="50"/>
      <c r="P9437" s="17"/>
    </row>
    <row r="9438" spans="6:16">
      <c r="F9438" s="13"/>
      <c r="G9438" s="50"/>
      <c r="I9438" s="17"/>
      <c r="K9438" s="50"/>
      <c r="P9438" s="17"/>
    </row>
    <row r="9439" spans="6:16">
      <c r="F9439" s="13"/>
      <c r="G9439" s="50"/>
      <c r="I9439" s="17"/>
      <c r="K9439" s="50"/>
      <c r="P9439" s="17"/>
    </row>
    <row r="9440" spans="6:16">
      <c r="F9440" s="13"/>
      <c r="G9440" s="50"/>
      <c r="I9440" s="17"/>
      <c r="K9440" s="50"/>
      <c r="P9440" s="17"/>
    </row>
    <row r="9441" spans="6:16">
      <c r="F9441" s="13"/>
      <c r="G9441" s="50"/>
      <c r="I9441" s="17"/>
      <c r="K9441" s="50"/>
      <c r="P9441" s="17"/>
    </row>
    <row r="9442" spans="6:16">
      <c r="F9442" s="13"/>
      <c r="G9442" s="50"/>
      <c r="I9442" s="17"/>
      <c r="K9442" s="50"/>
      <c r="P9442" s="17"/>
    </row>
    <row r="9443" spans="6:16">
      <c r="F9443" s="13"/>
      <c r="G9443" s="50"/>
      <c r="I9443" s="17"/>
      <c r="K9443" s="50"/>
      <c r="P9443" s="17"/>
    </row>
    <row r="9444" spans="6:16">
      <c r="F9444" s="13"/>
      <c r="G9444" s="50"/>
      <c r="I9444" s="17"/>
      <c r="K9444" s="50"/>
      <c r="P9444" s="17"/>
    </row>
    <row r="9445" spans="6:16">
      <c r="F9445" s="13"/>
      <c r="G9445" s="50"/>
      <c r="I9445" s="17"/>
      <c r="K9445" s="50"/>
      <c r="P9445" s="17"/>
    </row>
    <row r="9446" spans="6:16">
      <c r="F9446" s="13"/>
      <c r="G9446" s="50"/>
      <c r="I9446" s="17"/>
      <c r="K9446" s="50"/>
      <c r="P9446" s="17"/>
    </row>
    <row r="9447" spans="6:16">
      <c r="F9447" s="13"/>
      <c r="G9447" s="50"/>
      <c r="I9447" s="17"/>
      <c r="K9447" s="50"/>
      <c r="P9447" s="17"/>
    </row>
    <row r="9448" spans="6:16">
      <c r="F9448" s="13"/>
      <c r="G9448" s="50"/>
      <c r="I9448" s="17"/>
      <c r="K9448" s="50"/>
      <c r="P9448" s="17"/>
    </row>
    <row r="9449" spans="6:16">
      <c r="F9449" s="13"/>
      <c r="G9449" s="50"/>
      <c r="I9449" s="17"/>
      <c r="K9449" s="50"/>
      <c r="P9449" s="17"/>
    </row>
    <row r="9450" spans="6:16">
      <c r="F9450" s="13"/>
      <c r="G9450" s="50"/>
      <c r="I9450" s="17"/>
      <c r="K9450" s="50"/>
      <c r="P9450" s="17"/>
    </row>
    <row r="9451" spans="6:16">
      <c r="F9451" s="13"/>
      <c r="G9451" s="50"/>
      <c r="I9451" s="17"/>
      <c r="K9451" s="50"/>
      <c r="P9451" s="17"/>
    </row>
    <row r="9452" spans="6:16">
      <c r="F9452" s="13"/>
      <c r="G9452" s="50"/>
      <c r="I9452" s="17"/>
      <c r="K9452" s="50"/>
      <c r="P9452" s="17"/>
    </row>
    <row r="9453" spans="6:16">
      <c r="F9453" s="13"/>
      <c r="G9453" s="50"/>
      <c r="I9453" s="17"/>
      <c r="K9453" s="50"/>
      <c r="P9453" s="17"/>
    </row>
    <row r="9454" spans="6:16">
      <c r="F9454" s="13"/>
      <c r="G9454" s="50"/>
      <c r="I9454" s="17"/>
      <c r="K9454" s="50"/>
      <c r="P9454" s="17"/>
    </row>
    <row r="9455" spans="6:16">
      <c r="F9455" s="13"/>
      <c r="G9455" s="50"/>
      <c r="I9455" s="17"/>
      <c r="K9455" s="50"/>
      <c r="P9455" s="17"/>
    </row>
    <row r="9456" spans="6:16">
      <c r="F9456" s="13"/>
      <c r="G9456" s="50"/>
      <c r="I9456" s="17"/>
      <c r="K9456" s="50"/>
      <c r="P9456" s="17"/>
    </row>
    <row r="9457" spans="6:16">
      <c r="F9457" s="13"/>
      <c r="G9457" s="50"/>
      <c r="I9457" s="17"/>
      <c r="K9457" s="50"/>
      <c r="P9457" s="17"/>
    </row>
    <row r="9458" spans="6:16">
      <c r="F9458" s="13"/>
      <c r="G9458" s="50"/>
      <c r="I9458" s="17"/>
      <c r="K9458" s="50"/>
      <c r="P9458" s="17"/>
    </row>
    <row r="9459" spans="6:16">
      <c r="F9459" s="13"/>
      <c r="G9459" s="50"/>
      <c r="I9459" s="17"/>
      <c r="K9459" s="50"/>
      <c r="P9459" s="17"/>
    </row>
    <row r="9460" spans="6:16">
      <c r="F9460" s="13"/>
      <c r="G9460" s="50"/>
      <c r="I9460" s="17"/>
      <c r="K9460" s="50"/>
      <c r="P9460" s="17"/>
    </row>
    <row r="9461" spans="6:16">
      <c r="F9461" s="13"/>
      <c r="G9461" s="50"/>
      <c r="I9461" s="17"/>
      <c r="K9461" s="50"/>
      <c r="P9461" s="17"/>
    </row>
    <row r="9462" spans="6:16">
      <c r="F9462" s="13"/>
      <c r="G9462" s="50"/>
      <c r="I9462" s="17"/>
      <c r="K9462" s="50"/>
      <c r="P9462" s="17"/>
    </row>
    <row r="9463" spans="6:16">
      <c r="F9463" s="13"/>
      <c r="G9463" s="50"/>
      <c r="I9463" s="17"/>
      <c r="K9463" s="50"/>
      <c r="P9463" s="17"/>
    </row>
    <row r="9464" spans="6:16">
      <c r="F9464" s="13"/>
      <c r="G9464" s="50"/>
      <c r="I9464" s="17"/>
      <c r="K9464" s="50"/>
      <c r="P9464" s="17"/>
    </row>
    <row r="9465" spans="6:16">
      <c r="F9465" s="13"/>
      <c r="G9465" s="50"/>
      <c r="I9465" s="17"/>
      <c r="K9465" s="50"/>
      <c r="P9465" s="17"/>
    </row>
    <row r="9466" spans="6:16">
      <c r="F9466" s="13"/>
      <c r="G9466" s="50"/>
      <c r="I9466" s="17"/>
      <c r="K9466" s="50"/>
      <c r="P9466" s="17"/>
    </row>
    <row r="9467" spans="6:16">
      <c r="F9467" s="13"/>
      <c r="G9467" s="50"/>
      <c r="I9467" s="17"/>
      <c r="K9467" s="50"/>
      <c r="P9467" s="17"/>
    </row>
    <row r="9468" spans="6:16">
      <c r="F9468" s="13"/>
      <c r="G9468" s="50"/>
      <c r="I9468" s="17"/>
      <c r="K9468" s="50"/>
      <c r="P9468" s="17"/>
    </row>
    <row r="9469" spans="6:16">
      <c r="F9469" s="13"/>
      <c r="G9469" s="50"/>
      <c r="I9469" s="17"/>
      <c r="K9469" s="50"/>
      <c r="P9469" s="17"/>
    </row>
    <row r="9470" spans="6:16">
      <c r="F9470" s="13"/>
      <c r="G9470" s="50"/>
      <c r="I9470" s="17"/>
      <c r="K9470" s="50"/>
      <c r="P9470" s="17"/>
    </row>
    <row r="9471" spans="6:16">
      <c r="F9471" s="13"/>
      <c r="G9471" s="50"/>
      <c r="I9471" s="17"/>
      <c r="K9471" s="50"/>
      <c r="P9471" s="17"/>
    </row>
    <row r="9472" spans="6:16">
      <c r="F9472" s="13"/>
      <c r="G9472" s="50"/>
      <c r="I9472" s="17"/>
      <c r="K9472" s="50"/>
      <c r="P9472" s="17"/>
    </row>
    <row r="9473" spans="6:16">
      <c r="F9473" s="13"/>
      <c r="G9473" s="50"/>
      <c r="I9473" s="17"/>
      <c r="K9473" s="50"/>
      <c r="P9473" s="17"/>
    </row>
    <row r="9474" spans="6:16">
      <c r="F9474" s="13"/>
      <c r="G9474" s="50"/>
      <c r="I9474" s="17"/>
      <c r="K9474" s="50"/>
      <c r="P9474" s="17"/>
    </row>
    <row r="9475" spans="6:16">
      <c r="F9475" s="13"/>
      <c r="G9475" s="50"/>
      <c r="I9475" s="17"/>
      <c r="K9475" s="50"/>
      <c r="P9475" s="17"/>
    </row>
    <row r="9476" spans="6:16">
      <c r="F9476" s="13"/>
      <c r="G9476" s="50"/>
      <c r="I9476" s="17"/>
      <c r="K9476" s="50"/>
      <c r="P9476" s="17"/>
    </row>
    <row r="9477" spans="6:16">
      <c r="F9477" s="13"/>
      <c r="G9477" s="50"/>
      <c r="I9477" s="17"/>
      <c r="K9477" s="50"/>
      <c r="P9477" s="17"/>
    </row>
    <row r="9478" spans="6:16">
      <c r="F9478" s="13"/>
      <c r="G9478" s="50"/>
      <c r="I9478" s="17"/>
      <c r="K9478" s="50"/>
      <c r="P9478" s="17"/>
    </row>
    <row r="9479" spans="6:16">
      <c r="F9479" s="13"/>
      <c r="G9479" s="50"/>
      <c r="I9479" s="17"/>
      <c r="K9479" s="50"/>
      <c r="P9479" s="17"/>
    </row>
    <row r="9480" spans="6:16">
      <c r="F9480" s="13"/>
      <c r="G9480" s="50"/>
      <c r="I9480" s="17"/>
      <c r="K9480" s="50"/>
      <c r="P9480" s="17"/>
    </row>
    <row r="9481" spans="6:16">
      <c r="F9481" s="13"/>
      <c r="G9481" s="50"/>
      <c r="I9481" s="17"/>
      <c r="K9481" s="50"/>
      <c r="P9481" s="17"/>
    </row>
    <row r="9482" spans="6:16">
      <c r="F9482" s="13"/>
      <c r="G9482" s="50"/>
      <c r="I9482" s="17"/>
      <c r="K9482" s="50"/>
      <c r="P9482" s="17"/>
    </row>
    <row r="9483" spans="6:16">
      <c r="F9483" s="13"/>
      <c r="G9483" s="50"/>
      <c r="I9483" s="17"/>
      <c r="K9483" s="50"/>
      <c r="P9483" s="17"/>
    </row>
    <row r="9484" spans="6:16">
      <c r="F9484" s="13"/>
      <c r="G9484" s="50"/>
      <c r="I9484" s="17"/>
      <c r="K9484" s="50"/>
      <c r="P9484" s="17"/>
    </row>
    <row r="9485" spans="6:16">
      <c r="F9485" s="13"/>
      <c r="G9485" s="50"/>
      <c r="I9485" s="17"/>
      <c r="K9485" s="50"/>
      <c r="P9485" s="17"/>
    </row>
    <row r="9486" spans="6:16">
      <c r="F9486" s="13"/>
      <c r="G9486" s="50"/>
      <c r="I9486" s="17"/>
      <c r="K9486" s="50"/>
      <c r="P9486" s="17"/>
    </row>
    <row r="9487" spans="6:16">
      <c r="F9487" s="13"/>
      <c r="G9487" s="50"/>
      <c r="I9487" s="17"/>
      <c r="K9487" s="50"/>
      <c r="P9487" s="17"/>
    </row>
    <row r="9488" spans="6:16">
      <c r="F9488" s="13"/>
      <c r="G9488" s="50"/>
      <c r="I9488" s="17"/>
      <c r="K9488" s="50"/>
      <c r="P9488" s="17"/>
    </row>
    <row r="9489" spans="6:16">
      <c r="F9489" s="13"/>
      <c r="G9489" s="50"/>
      <c r="I9489" s="17"/>
      <c r="K9489" s="50"/>
      <c r="P9489" s="17"/>
    </row>
    <row r="9490" spans="6:16">
      <c r="F9490" s="13"/>
      <c r="G9490" s="50"/>
      <c r="I9490" s="17"/>
      <c r="K9490" s="50"/>
      <c r="P9490" s="17"/>
    </row>
    <row r="9491" spans="6:16">
      <c r="F9491" s="13"/>
      <c r="G9491" s="50"/>
      <c r="I9491" s="17"/>
      <c r="K9491" s="50"/>
      <c r="P9491" s="17"/>
    </row>
    <row r="9492" spans="6:16">
      <c r="F9492" s="13"/>
      <c r="G9492" s="50"/>
      <c r="I9492" s="17"/>
      <c r="K9492" s="50"/>
      <c r="P9492" s="17"/>
    </row>
    <row r="9493" spans="6:16">
      <c r="F9493" s="13"/>
      <c r="G9493" s="50"/>
      <c r="I9493" s="17"/>
      <c r="K9493" s="50"/>
      <c r="P9493" s="17"/>
    </row>
    <row r="9494" spans="6:16">
      <c r="F9494" s="13"/>
      <c r="G9494" s="50"/>
      <c r="I9494" s="17"/>
      <c r="K9494" s="50"/>
      <c r="P9494" s="17"/>
    </row>
    <row r="9495" spans="6:16">
      <c r="F9495" s="13"/>
      <c r="G9495" s="50"/>
      <c r="I9495" s="17"/>
      <c r="K9495" s="50"/>
      <c r="P9495" s="17"/>
    </row>
    <row r="9496" spans="6:16">
      <c r="F9496" s="13"/>
      <c r="G9496" s="50"/>
      <c r="I9496" s="17"/>
      <c r="K9496" s="50"/>
      <c r="P9496" s="17"/>
    </row>
    <row r="9497" spans="6:16">
      <c r="F9497" s="13"/>
      <c r="G9497" s="50"/>
      <c r="I9497" s="17"/>
      <c r="K9497" s="50"/>
      <c r="P9497" s="17"/>
    </row>
    <row r="9498" spans="6:16">
      <c r="F9498" s="13"/>
      <c r="G9498" s="50"/>
      <c r="I9498" s="17"/>
      <c r="K9498" s="50"/>
      <c r="P9498" s="17"/>
    </row>
    <row r="9499" spans="6:16">
      <c r="F9499" s="13"/>
      <c r="G9499" s="50"/>
      <c r="I9499" s="17"/>
      <c r="K9499" s="50"/>
      <c r="P9499" s="17"/>
    </row>
    <row r="9500" spans="6:16">
      <c r="F9500" s="13"/>
      <c r="G9500" s="50"/>
      <c r="I9500" s="17"/>
      <c r="K9500" s="50"/>
      <c r="P9500" s="17"/>
    </row>
    <row r="9501" spans="6:16">
      <c r="F9501" s="13"/>
      <c r="G9501" s="50"/>
      <c r="I9501" s="17"/>
      <c r="K9501" s="50"/>
      <c r="P9501" s="17"/>
    </row>
    <row r="9502" spans="6:16">
      <c r="F9502" s="13"/>
      <c r="G9502" s="50"/>
      <c r="I9502" s="17"/>
      <c r="K9502" s="50"/>
      <c r="P9502" s="17"/>
    </row>
    <row r="9503" spans="6:16">
      <c r="F9503" s="13"/>
      <c r="G9503" s="50"/>
      <c r="I9503" s="17"/>
      <c r="K9503" s="50"/>
      <c r="P9503" s="17"/>
    </row>
    <row r="9504" spans="6:16">
      <c r="F9504" s="13"/>
      <c r="G9504" s="50"/>
      <c r="I9504" s="17"/>
      <c r="K9504" s="50"/>
      <c r="P9504" s="17"/>
    </row>
    <row r="9505" spans="6:16">
      <c r="F9505" s="13"/>
      <c r="G9505" s="50"/>
      <c r="I9505" s="17"/>
      <c r="K9505" s="50"/>
      <c r="P9505" s="17"/>
    </row>
    <row r="9506" spans="6:16">
      <c r="F9506" s="13"/>
      <c r="G9506" s="50"/>
      <c r="I9506" s="17"/>
      <c r="K9506" s="50"/>
      <c r="P9506" s="17"/>
    </row>
    <row r="9507" spans="6:16">
      <c r="F9507" s="13"/>
      <c r="G9507" s="50"/>
      <c r="I9507" s="17"/>
      <c r="K9507" s="50"/>
      <c r="P9507" s="17"/>
    </row>
    <row r="9508" spans="6:16">
      <c r="F9508" s="13"/>
      <c r="G9508" s="50"/>
      <c r="I9508" s="17"/>
      <c r="K9508" s="50"/>
      <c r="P9508" s="17"/>
    </row>
    <row r="9509" spans="6:16">
      <c r="F9509" s="13"/>
      <c r="G9509" s="50"/>
      <c r="I9509" s="17"/>
      <c r="K9509" s="50"/>
      <c r="P9509" s="17"/>
    </row>
    <row r="9510" spans="6:16">
      <c r="F9510" s="13"/>
      <c r="G9510" s="50"/>
      <c r="I9510" s="17"/>
      <c r="K9510" s="50"/>
      <c r="P9510" s="17"/>
    </row>
    <row r="9511" spans="6:16">
      <c r="F9511" s="13"/>
      <c r="G9511" s="50"/>
      <c r="I9511" s="17"/>
      <c r="K9511" s="50"/>
      <c r="P9511" s="17"/>
    </row>
    <row r="9512" spans="6:16">
      <c r="F9512" s="13"/>
      <c r="G9512" s="50"/>
      <c r="I9512" s="17"/>
      <c r="K9512" s="50"/>
      <c r="P9512" s="17"/>
    </row>
    <row r="9513" spans="6:16">
      <c r="F9513" s="13"/>
      <c r="G9513" s="50"/>
      <c r="I9513" s="17"/>
      <c r="K9513" s="50"/>
      <c r="P9513" s="17"/>
    </row>
    <row r="9514" spans="6:16">
      <c r="F9514" s="13"/>
      <c r="G9514" s="50"/>
      <c r="I9514" s="17"/>
      <c r="K9514" s="50"/>
      <c r="P9514" s="17"/>
    </row>
    <row r="9515" spans="6:16">
      <c r="F9515" s="13"/>
      <c r="G9515" s="50"/>
      <c r="I9515" s="17"/>
      <c r="K9515" s="50"/>
      <c r="P9515" s="17"/>
    </row>
    <row r="9516" spans="6:16">
      <c r="F9516" s="13"/>
      <c r="G9516" s="50"/>
      <c r="I9516" s="17"/>
      <c r="K9516" s="50"/>
      <c r="P9516" s="17"/>
    </row>
    <row r="9517" spans="6:16">
      <c r="F9517" s="13"/>
      <c r="G9517" s="50"/>
      <c r="I9517" s="17"/>
      <c r="K9517" s="50"/>
      <c r="P9517" s="17"/>
    </row>
    <row r="9518" spans="6:16">
      <c r="F9518" s="13"/>
      <c r="G9518" s="50"/>
      <c r="I9518" s="17"/>
      <c r="K9518" s="50"/>
      <c r="P9518" s="17"/>
    </row>
    <row r="9519" spans="6:16">
      <c r="F9519" s="13"/>
      <c r="G9519" s="50"/>
      <c r="I9519" s="17"/>
      <c r="K9519" s="50"/>
      <c r="P9519" s="17"/>
    </row>
    <row r="9520" spans="6:16">
      <c r="F9520" s="13"/>
      <c r="G9520" s="50"/>
      <c r="I9520" s="17"/>
      <c r="K9520" s="50"/>
      <c r="P9520" s="17"/>
    </row>
    <row r="9521" spans="6:16">
      <c r="F9521" s="13"/>
      <c r="G9521" s="50"/>
      <c r="I9521" s="17"/>
      <c r="K9521" s="50"/>
      <c r="P9521" s="17"/>
    </row>
    <row r="9522" spans="6:16">
      <c r="F9522" s="13"/>
      <c r="G9522" s="50"/>
      <c r="I9522" s="17"/>
      <c r="K9522" s="50"/>
      <c r="P9522" s="17"/>
    </row>
    <row r="9523" spans="6:16">
      <c r="F9523" s="13"/>
      <c r="G9523" s="50"/>
      <c r="I9523" s="17"/>
      <c r="K9523" s="50"/>
      <c r="P9523" s="17"/>
    </row>
    <row r="9524" spans="6:16">
      <c r="F9524" s="13"/>
      <c r="G9524" s="50"/>
      <c r="I9524" s="17"/>
      <c r="K9524" s="50"/>
      <c r="P9524" s="17"/>
    </row>
    <row r="9525" spans="6:16">
      <c r="F9525" s="13"/>
      <c r="G9525" s="50"/>
      <c r="I9525" s="17"/>
      <c r="K9525" s="50"/>
      <c r="P9525" s="17"/>
    </row>
    <row r="9526" spans="6:16">
      <c r="F9526" s="13"/>
      <c r="G9526" s="50"/>
      <c r="I9526" s="17"/>
      <c r="K9526" s="50"/>
      <c r="P9526" s="17"/>
    </row>
    <row r="9527" spans="6:16">
      <c r="F9527" s="13"/>
      <c r="G9527" s="50"/>
      <c r="I9527" s="17"/>
      <c r="K9527" s="50"/>
      <c r="P9527" s="17"/>
    </row>
    <row r="9528" spans="6:16">
      <c r="F9528" s="13"/>
      <c r="G9528" s="50"/>
      <c r="I9528" s="17"/>
      <c r="K9528" s="50"/>
      <c r="P9528" s="17"/>
    </row>
    <row r="9529" spans="6:16">
      <c r="F9529" s="13"/>
      <c r="G9529" s="50"/>
      <c r="I9529" s="17"/>
      <c r="K9529" s="50"/>
      <c r="P9529" s="17"/>
    </row>
    <row r="9530" spans="6:16">
      <c r="F9530" s="13"/>
      <c r="G9530" s="50"/>
      <c r="I9530" s="17"/>
      <c r="K9530" s="50"/>
      <c r="P9530" s="17"/>
    </row>
    <row r="9531" spans="6:16">
      <c r="F9531" s="13"/>
      <c r="G9531" s="50"/>
      <c r="I9531" s="17"/>
      <c r="K9531" s="50"/>
      <c r="P9531" s="17"/>
    </row>
    <row r="9532" spans="6:16">
      <c r="F9532" s="13"/>
      <c r="G9532" s="50"/>
      <c r="I9532" s="17"/>
      <c r="K9532" s="50"/>
      <c r="P9532" s="17"/>
    </row>
    <row r="9533" spans="6:16">
      <c r="F9533" s="13"/>
      <c r="G9533" s="50"/>
      <c r="I9533" s="17"/>
      <c r="K9533" s="50"/>
      <c r="P9533" s="17"/>
    </row>
    <row r="9534" spans="6:16">
      <c r="F9534" s="13"/>
      <c r="G9534" s="50"/>
      <c r="I9534" s="17"/>
      <c r="K9534" s="50"/>
      <c r="P9534" s="17"/>
    </row>
    <row r="9535" spans="6:16">
      <c r="F9535" s="13"/>
      <c r="G9535" s="50"/>
      <c r="I9535" s="17"/>
      <c r="K9535" s="50"/>
      <c r="P9535" s="17"/>
    </row>
    <row r="9536" spans="6:16">
      <c r="F9536" s="13"/>
      <c r="G9536" s="50"/>
      <c r="I9536" s="17"/>
      <c r="K9536" s="50"/>
      <c r="P9536" s="17"/>
    </row>
    <row r="9537" spans="6:16">
      <c r="F9537" s="13"/>
      <c r="G9537" s="50"/>
      <c r="I9537" s="17"/>
      <c r="K9537" s="50"/>
      <c r="P9537" s="17"/>
    </row>
    <row r="9538" spans="6:16">
      <c r="F9538" s="13"/>
      <c r="G9538" s="50"/>
      <c r="I9538" s="17"/>
      <c r="K9538" s="50"/>
      <c r="P9538" s="17"/>
    </row>
    <row r="9539" spans="6:16">
      <c r="F9539" s="13"/>
      <c r="G9539" s="50"/>
      <c r="I9539" s="17"/>
      <c r="K9539" s="50"/>
      <c r="P9539" s="17"/>
    </row>
    <row r="9540" spans="6:16">
      <c r="F9540" s="13"/>
      <c r="G9540" s="50"/>
      <c r="I9540" s="17"/>
      <c r="K9540" s="50"/>
      <c r="P9540" s="17"/>
    </row>
    <row r="9541" spans="6:16">
      <c r="F9541" s="13"/>
      <c r="G9541" s="50"/>
      <c r="I9541" s="17"/>
      <c r="K9541" s="50"/>
      <c r="P9541" s="17"/>
    </row>
    <row r="9542" spans="6:16">
      <c r="F9542" s="13"/>
      <c r="G9542" s="50"/>
      <c r="I9542" s="17"/>
      <c r="K9542" s="50"/>
      <c r="P9542" s="17"/>
    </row>
    <row r="9543" spans="6:16">
      <c r="F9543" s="13"/>
      <c r="G9543" s="50"/>
      <c r="I9543" s="17"/>
      <c r="K9543" s="50"/>
      <c r="P9543" s="17"/>
    </row>
    <row r="9544" spans="6:16">
      <c r="F9544" s="13"/>
      <c r="G9544" s="50"/>
      <c r="I9544" s="17"/>
      <c r="K9544" s="50"/>
      <c r="P9544" s="17"/>
    </row>
    <row r="9545" spans="6:16">
      <c r="F9545" s="13"/>
      <c r="G9545" s="50"/>
      <c r="I9545" s="17"/>
      <c r="K9545" s="50"/>
      <c r="P9545" s="17"/>
    </row>
    <row r="9546" spans="6:16">
      <c r="F9546" s="13"/>
      <c r="G9546" s="50"/>
      <c r="I9546" s="17"/>
      <c r="K9546" s="50"/>
      <c r="P9546" s="17"/>
    </row>
    <row r="9547" spans="6:16">
      <c r="F9547" s="13"/>
      <c r="G9547" s="50"/>
      <c r="I9547" s="17"/>
      <c r="K9547" s="50"/>
      <c r="P9547" s="17"/>
    </row>
    <row r="9548" spans="6:16">
      <c r="F9548" s="13"/>
      <c r="G9548" s="50"/>
      <c r="I9548" s="17"/>
      <c r="K9548" s="50"/>
      <c r="P9548" s="17"/>
    </row>
    <row r="9549" spans="6:16">
      <c r="F9549" s="13"/>
      <c r="G9549" s="50"/>
      <c r="I9549" s="17"/>
      <c r="K9549" s="50"/>
      <c r="P9549" s="17"/>
    </row>
    <row r="9550" spans="6:16">
      <c r="F9550" s="13"/>
      <c r="G9550" s="50"/>
      <c r="I9550" s="17"/>
      <c r="K9550" s="50"/>
      <c r="P9550" s="17"/>
    </row>
    <row r="9551" spans="6:16">
      <c r="F9551" s="13"/>
      <c r="G9551" s="50"/>
      <c r="I9551" s="17"/>
      <c r="K9551" s="50"/>
      <c r="P9551" s="17"/>
    </row>
    <row r="9552" spans="6:16">
      <c r="F9552" s="13"/>
      <c r="G9552" s="50"/>
      <c r="I9552" s="17"/>
      <c r="K9552" s="50"/>
      <c r="P9552" s="17"/>
    </row>
    <row r="9553" spans="6:16">
      <c r="F9553" s="13"/>
      <c r="G9553" s="50"/>
      <c r="I9553" s="17"/>
      <c r="K9553" s="50"/>
      <c r="P9553" s="17"/>
    </row>
    <row r="9554" spans="6:16">
      <c r="F9554" s="13"/>
      <c r="G9554" s="50"/>
      <c r="I9554" s="17"/>
      <c r="K9554" s="50"/>
      <c r="P9554" s="17"/>
    </row>
    <row r="9555" spans="6:16">
      <c r="F9555" s="13"/>
      <c r="G9555" s="50"/>
      <c r="I9555" s="17"/>
      <c r="K9555" s="50"/>
      <c r="P9555" s="17"/>
    </row>
    <row r="9556" spans="6:16">
      <c r="F9556" s="13"/>
      <c r="G9556" s="50"/>
      <c r="I9556" s="17"/>
      <c r="K9556" s="50"/>
      <c r="P9556" s="17"/>
    </row>
    <row r="9557" spans="6:16">
      <c r="F9557" s="13"/>
      <c r="G9557" s="50"/>
      <c r="I9557" s="17"/>
      <c r="K9557" s="50"/>
      <c r="P9557" s="17"/>
    </row>
    <row r="9558" spans="6:16">
      <c r="F9558" s="13"/>
      <c r="G9558" s="50"/>
      <c r="I9558" s="17"/>
      <c r="K9558" s="50"/>
      <c r="P9558" s="17"/>
    </row>
    <row r="9559" spans="6:16">
      <c r="F9559" s="13"/>
      <c r="G9559" s="50"/>
      <c r="I9559" s="17"/>
      <c r="K9559" s="50"/>
      <c r="P9559" s="17"/>
    </row>
    <row r="9560" spans="6:16">
      <c r="F9560" s="13"/>
      <c r="G9560" s="50"/>
      <c r="I9560" s="17"/>
      <c r="K9560" s="50"/>
      <c r="P9560" s="17"/>
    </row>
    <row r="9561" spans="6:16">
      <c r="F9561" s="13"/>
      <c r="G9561" s="50"/>
      <c r="I9561" s="17"/>
      <c r="K9561" s="50"/>
      <c r="P9561" s="17"/>
    </row>
    <row r="9562" spans="6:16">
      <c r="F9562" s="13"/>
      <c r="G9562" s="50"/>
      <c r="I9562" s="17"/>
      <c r="K9562" s="50"/>
      <c r="P9562" s="17"/>
    </row>
    <row r="9563" spans="6:16">
      <c r="F9563" s="13"/>
      <c r="G9563" s="50"/>
      <c r="I9563" s="17"/>
      <c r="K9563" s="50"/>
      <c r="P9563" s="17"/>
    </row>
    <row r="9564" spans="6:16">
      <c r="F9564" s="13"/>
      <c r="G9564" s="50"/>
      <c r="I9564" s="17"/>
      <c r="K9564" s="50"/>
      <c r="P9564" s="17"/>
    </row>
    <row r="9565" spans="6:16">
      <c r="F9565" s="13"/>
      <c r="G9565" s="50"/>
      <c r="I9565" s="17"/>
      <c r="K9565" s="50"/>
      <c r="P9565" s="17"/>
    </row>
    <row r="9566" spans="6:16">
      <c r="F9566" s="13"/>
      <c r="G9566" s="50"/>
      <c r="I9566" s="17"/>
      <c r="K9566" s="50"/>
      <c r="P9566" s="17"/>
    </row>
    <row r="9567" spans="6:16">
      <c r="F9567" s="13"/>
      <c r="G9567" s="50"/>
      <c r="I9567" s="17"/>
      <c r="K9567" s="50"/>
      <c r="P9567" s="17"/>
    </row>
    <row r="9568" spans="6:16">
      <c r="F9568" s="13"/>
      <c r="G9568" s="50"/>
      <c r="I9568" s="17"/>
      <c r="K9568" s="50"/>
      <c r="P9568" s="17"/>
    </row>
    <row r="9569" spans="6:16">
      <c r="F9569" s="13"/>
      <c r="G9569" s="50"/>
      <c r="I9569" s="17"/>
      <c r="K9569" s="50"/>
      <c r="P9569" s="17"/>
    </row>
    <row r="9570" spans="6:16">
      <c r="F9570" s="13"/>
      <c r="G9570" s="50"/>
      <c r="I9570" s="17"/>
      <c r="K9570" s="50"/>
      <c r="P9570" s="17"/>
    </row>
    <row r="9571" spans="6:16">
      <c r="F9571" s="13"/>
      <c r="G9571" s="50"/>
      <c r="I9571" s="17"/>
      <c r="K9571" s="50"/>
      <c r="P9571" s="17"/>
    </row>
    <row r="9572" spans="6:16">
      <c r="F9572" s="13"/>
      <c r="G9572" s="50"/>
      <c r="I9572" s="17"/>
      <c r="K9572" s="50"/>
      <c r="P9572" s="17"/>
    </row>
    <row r="9573" spans="6:16">
      <c r="F9573" s="13"/>
      <c r="G9573" s="50"/>
      <c r="I9573" s="17"/>
      <c r="K9573" s="50"/>
      <c r="P9573" s="17"/>
    </row>
    <row r="9574" spans="6:16">
      <c r="F9574" s="13"/>
      <c r="G9574" s="50"/>
      <c r="I9574" s="17"/>
      <c r="K9574" s="50"/>
      <c r="P9574" s="17"/>
    </row>
    <row r="9575" spans="6:16">
      <c r="F9575" s="13"/>
      <c r="G9575" s="50"/>
      <c r="I9575" s="17"/>
      <c r="K9575" s="50"/>
      <c r="P9575" s="17"/>
    </row>
    <row r="9576" spans="6:16">
      <c r="F9576" s="13"/>
      <c r="G9576" s="50"/>
      <c r="I9576" s="17"/>
      <c r="K9576" s="50"/>
      <c r="P9576" s="17"/>
    </row>
    <row r="9577" spans="6:16">
      <c r="F9577" s="13"/>
      <c r="G9577" s="50"/>
      <c r="I9577" s="17"/>
      <c r="K9577" s="50"/>
      <c r="P9577" s="17"/>
    </row>
    <row r="9578" spans="6:16">
      <c r="F9578" s="13"/>
      <c r="G9578" s="50"/>
      <c r="I9578" s="17"/>
      <c r="K9578" s="50"/>
      <c r="P9578" s="17"/>
    </row>
    <row r="9579" spans="6:16">
      <c r="F9579" s="13"/>
      <c r="G9579" s="50"/>
      <c r="I9579" s="17"/>
      <c r="K9579" s="50"/>
      <c r="P9579" s="17"/>
    </row>
    <row r="9580" spans="6:16">
      <c r="F9580" s="13"/>
      <c r="G9580" s="50"/>
      <c r="I9580" s="17"/>
      <c r="K9580" s="50"/>
      <c r="P9580" s="17"/>
    </row>
    <row r="9581" spans="6:16">
      <c r="F9581" s="13"/>
      <c r="G9581" s="50"/>
      <c r="I9581" s="17"/>
      <c r="K9581" s="50"/>
      <c r="P9581" s="17"/>
    </row>
    <row r="9582" spans="6:16">
      <c r="F9582" s="13"/>
      <c r="G9582" s="50"/>
      <c r="I9582" s="17"/>
      <c r="K9582" s="50"/>
      <c r="P9582" s="17"/>
    </row>
    <row r="9583" spans="6:16">
      <c r="F9583" s="13"/>
      <c r="G9583" s="50"/>
      <c r="I9583" s="17"/>
      <c r="K9583" s="50"/>
      <c r="P9583" s="17"/>
    </row>
    <row r="9584" spans="6:16">
      <c r="F9584" s="13"/>
      <c r="G9584" s="50"/>
      <c r="I9584" s="17"/>
      <c r="K9584" s="50"/>
      <c r="P9584" s="17"/>
    </row>
    <row r="9585" spans="6:16">
      <c r="F9585" s="13"/>
      <c r="G9585" s="50"/>
      <c r="I9585" s="17"/>
      <c r="K9585" s="50"/>
      <c r="P9585" s="17"/>
    </row>
    <row r="9586" spans="6:16">
      <c r="F9586" s="13"/>
      <c r="G9586" s="50"/>
      <c r="I9586" s="17"/>
      <c r="K9586" s="50"/>
      <c r="P9586" s="17"/>
    </row>
    <row r="9587" spans="6:16">
      <c r="F9587" s="13"/>
      <c r="G9587" s="50"/>
      <c r="I9587" s="17"/>
      <c r="K9587" s="50"/>
      <c r="P9587" s="17"/>
    </row>
    <row r="9588" spans="6:16">
      <c r="F9588" s="13"/>
      <c r="G9588" s="50"/>
      <c r="I9588" s="17"/>
      <c r="K9588" s="50"/>
      <c r="P9588" s="17"/>
    </row>
    <row r="9589" spans="6:16">
      <c r="F9589" s="13"/>
      <c r="G9589" s="50"/>
      <c r="I9589" s="17"/>
      <c r="K9589" s="50"/>
      <c r="P9589" s="17"/>
    </row>
    <row r="9590" spans="6:16">
      <c r="F9590" s="13"/>
      <c r="G9590" s="50"/>
      <c r="I9590" s="17"/>
      <c r="K9590" s="50"/>
      <c r="P9590" s="17"/>
    </row>
    <row r="9591" spans="6:16">
      <c r="F9591" s="13"/>
      <c r="G9591" s="50"/>
      <c r="I9591" s="17"/>
      <c r="K9591" s="50"/>
      <c r="P9591" s="17"/>
    </row>
    <row r="9592" spans="6:16">
      <c r="F9592" s="13"/>
      <c r="G9592" s="50"/>
      <c r="I9592" s="17"/>
      <c r="K9592" s="50"/>
      <c r="P9592" s="17"/>
    </row>
    <row r="9593" spans="6:16">
      <c r="F9593" s="13"/>
      <c r="G9593" s="50"/>
      <c r="I9593" s="17"/>
      <c r="K9593" s="50"/>
      <c r="P9593" s="17"/>
    </row>
    <row r="9594" spans="6:16">
      <c r="F9594" s="13"/>
      <c r="G9594" s="50"/>
      <c r="I9594" s="17"/>
      <c r="K9594" s="50"/>
      <c r="P9594" s="17"/>
    </row>
    <row r="9595" spans="6:16">
      <c r="F9595" s="13"/>
      <c r="G9595" s="50"/>
      <c r="I9595" s="17"/>
      <c r="K9595" s="50"/>
      <c r="P9595" s="17"/>
    </row>
    <row r="9596" spans="6:16">
      <c r="F9596" s="13"/>
      <c r="G9596" s="50"/>
      <c r="I9596" s="17"/>
      <c r="K9596" s="50"/>
      <c r="P9596" s="17"/>
    </row>
    <row r="9597" spans="6:16">
      <c r="F9597" s="13"/>
      <c r="G9597" s="50"/>
      <c r="I9597" s="17"/>
      <c r="K9597" s="50"/>
      <c r="P9597" s="17"/>
    </row>
    <row r="9598" spans="6:16">
      <c r="F9598" s="13"/>
      <c r="G9598" s="50"/>
      <c r="I9598" s="17"/>
      <c r="K9598" s="50"/>
      <c r="P9598" s="17"/>
    </row>
    <row r="9599" spans="6:16">
      <c r="F9599" s="13"/>
      <c r="G9599" s="50"/>
      <c r="I9599" s="17"/>
      <c r="K9599" s="50"/>
      <c r="P9599" s="17"/>
    </row>
    <row r="9600" spans="6:16">
      <c r="F9600" s="13"/>
      <c r="G9600" s="50"/>
      <c r="I9600" s="17"/>
      <c r="K9600" s="50"/>
      <c r="P9600" s="17"/>
    </row>
    <row r="9601" spans="6:16">
      <c r="F9601" s="13"/>
      <c r="G9601" s="50"/>
      <c r="I9601" s="17"/>
      <c r="K9601" s="50"/>
      <c r="P9601" s="17"/>
    </row>
    <row r="9602" spans="6:16">
      <c r="F9602" s="13"/>
      <c r="G9602" s="50"/>
      <c r="I9602" s="17"/>
      <c r="K9602" s="50"/>
      <c r="P9602" s="17"/>
    </row>
    <row r="9603" spans="6:16">
      <c r="F9603" s="13"/>
      <c r="G9603" s="50"/>
      <c r="I9603" s="17"/>
      <c r="K9603" s="50"/>
      <c r="P9603" s="17"/>
    </row>
    <row r="9604" spans="6:16">
      <c r="F9604" s="13"/>
      <c r="G9604" s="50"/>
      <c r="I9604" s="17"/>
      <c r="K9604" s="50"/>
      <c r="P9604" s="17"/>
    </row>
    <row r="9605" spans="6:16">
      <c r="F9605" s="13"/>
      <c r="G9605" s="50"/>
      <c r="I9605" s="17"/>
      <c r="K9605" s="50"/>
      <c r="P9605" s="17"/>
    </row>
    <row r="9606" spans="6:16">
      <c r="F9606" s="13"/>
      <c r="G9606" s="50"/>
      <c r="I9606" s="17"/>
      <c r="K9606" s="50"/>
      <c r="P9606" s="17"/>
    </row>
    <row r="9607" spans="6:16">
      <c r="F9607" s="13"/>
      <c r="G9607" s="50"/>
      <c r="I9607" s="17"/>
      <c r="K9607" s="50"/>
      <c r="P9607" s="17"/>
    </row>
    <row r="9608" spans="6:16">
      <c r="F9608" s="13"/>
      <c r="G9608" s="50"/>
      <c r="I9608" s="17"/>
      <c r="K9608" s="50"/>
      <c r="P9608" s="17"/>
    </row>
    <row r="9609" spans="6:16">
      <c r="F9609" s="13"/>
      <c r="G9609" s="50"/>
      <c r="I9609" s="17"/>
      <c r="K9609" s="50"/>
      <c r="P9609" s="17"/>
    </row>
    <row r="9610" spans="6:16">
      <c r="F9610" s="13"/>
      <c r="G9610" s="50"/>
      <c r="I9610" s="17"/>
      <c r="K9610" s="50"/>
      <c r="P9610" s="17"/>
    </row>
    <row r="9611" spans="6:16">
      <c r="F9611" s="13"/>
      <c r="G9611" s="50"/>
      <c r="I9611" s="17"/>
      <c r="K9611" s="50"/>
      <c r="P9611" s="17"/>
    </row>
    <row r="9612" spans="6:16">
      <c r="F9612" s="13"/>
      <c r="G9612" s="50"/>
      <c r="I9612" s="17"/>
      <c r="K9612" s="50"/>
      <c r="P9612" s="17"/>
    </row>
    <row r="9613" spans="6:16">
      <c r="F9613" s="13"/>
      <c r="G9613" s="50"/>
      <c r="I9613" s="17"/>
      <c r="K9613" s="50"/>
      <c r="P9613" s="17"/>
    </row>
    <row r="9614" spans="6:16">
      <c r="F9614" s="13"/>
      <c r="G9614" s="50"/>
      <c r="I9614" s="17"/>
      <c r="K9614" s="50"/>
      <c r="P9614" s="17"/>
    </row>
    <row r="9615" spans="6:16">
      <c r="F9615" s="13"/>
      <c r="G9615" s="50"/>
      <c r="I9615" s="17"/>
      <c r="K9615" s="50"/>
      <c r="P9615" s="17"/>
    </row>
    <row r="9616" spans="6:16">
      <c r="F9616" s="13"/>
      <c r="G9616" s="50"/>
      <c r="I9616" s="17"/>
      <c r="K9616" s="50"/>
      <c r="P9616" s="17"/>
    </row>
    <row r="9617" spans="6:16">
      <c r="F9617" s="13"/>
      <c r="G9617" s="50"/>
      <c r="I9617" s="17"/>
      <c r="K9617" s="50"/>
      <c r="P9617" s="17"/>
    </row>
    <row r="9618" spans="6:16">
      <c r="F9618" s="13"/>
      <c r="G9618" s="50"/>
      <c r="I9618" s="17"/>
      <c r="K9618" s="50"/>
      <c r="P9618" s="17"/>
    </row>
    <row r="9619" spans="6:16">
      <c r="F9619" s="13"/>
      <c r="G9619" s="50"/>
      <c r="I9619" s="17"/>
      <c r="K9619" s="50"/>
      <c r="P9619" s="17"/>
    </row>
    <row r="9620" spans="6:16">
      <c r="F9620" s="13"/>
      <c r="G9620" s="50"/>
      <c r="I9620" s="17"/>
      <c r="K9620" s="50"/>
      <c r="P9620" s="17"/>
    </row>
    <row r="9621" spans="6:16">
      <c r="F9621" s="13"/>
      <c r="G9621" s="50"/>
      <c r="I9621" s="17"/>
      <c r="K9621" s="50"/>
      <c r="P9621" s="17"/>
    </row>
    <row r="9622" spans="6:16">
      <c r="F9622" s="13"/>
      <c r="G9622" s="50"/>
      <c r="I9622" s="17"/>
      <c r="K9622" s="50"/>
      <c r="P9622" s="17"/>
    </row>
    <row r="9623" spans="6:16">
      <c r="F9623" s="13"/>
      <c r="G9623" s="50"/>
      <c r="I9623" s="17"/>
      <c r="K9623" s="50"/>
      <c r="P9623" s="17"/>
    </row>
    <row r="9624" spans="6:16">
      <c r="F9624" s="13"/>
      <c r="G9624" s="50"/>
      <c r="I9624" s="17"/>
      <c r="K9624" s="50"/>
      <c r="P9624" s="17"/>
    </row>
    <row r="9625" spans="6:16">
      <c r="F9625" s="13"/>
      <c r="G9625" s="50"/>
      <c r="I9625" s="17"/>
      <c r="K9625" s="50"/>
      <c r="P9625" s="17"/>
    </row>
    <row r="9626" spans="6:16">
      <c r="F9626" s="13"/>
      <c r="G9626" s="50"/>
      <c r="I9626" s="17"/>
      <c r="K9626" s="50"/>
      <c r="P9626" s="17"/>
    </row>
    <row r="9627" spans="6:16">
      <c r="F9627" s="13"/>
      <c r="G9627" s="50"/>
      <c r="I9627" s="17"/>
      <c r="K9627" s="50"/>
      <c r="P9627" s="17"/>
    </row>
    <row r="9628" spans="6:16">
      <c r="F9628" s="13"/>
      <c r="G9628" s="50"/>
      <c r="I9628" s="17"/>
      <c r="K9628" s="50"/>
      <c r="P9628" s="17"/>
    </row>
    <row r="9629" spans="6:16">
      <c r="F9629" s="13"/>
      <c r="G9629" s="50"/>
      <c r="I9629" s="17"/>
      <c r="K9629" s="50"/>
      <c r="P9629" s="17"/>
    </row>
    <row r="9630" spans="6:16">
      <c r="F9630" s="13"/>
      <c r="G9630" s="50"/>
      <c r="I9630" s="17"/>
      <c r="K9630" s="50"/>
      <c r="P9630" s="17"/>
    </row>
    <row r="9631" spans="6:16">
      <c r="F9631" s="13"/>
      <c r="G9631" s="50"/>
      <c r="I9631" s="17"/>
      <c r="K9631" s="50"/>
      <c r="P9631" s="17"/>
    </row>
    <row r="9632" spans="6:16">
      <c r="F9632" s="13"/>
      <c r="G9632" s="50"/>
      <c r="I9632" s="17"/>
      <c r="K9632" s="50"/>
      <c r="P9632" s="17"/>
    </row>
    <row r="9633" spans="6:16">
      <c r="F9633" s="13"/>
      <c r="G9633" s="50"/>
      <c r="I9633" s="17"/>
      <c r="K9633" s="50"/>
      <c r="P9633" s="17"/>
    </row>
    <row r="9634" spans="6:16">
      <c r="F9634" s="13"/>
      <c r="G9634" s="50"/>
      <c r="I9634" s="17"/>
      <c r="K9634" s="50"/>
      <c r="P9634" s="17"/>
    </row>
    <row r="9635" spans="6:16">
      <c r="F9635" s="13"/>
      <c r="G9635" s="50"/>
      <c r="I9635" s="17"/>
      <c r="K9635" s="50"/>
      <c r="P9635" s="17"/>
    </row>
    <row r="9636" spans="6:16">
      <c r="F9636" s="13"/>
      <c r="G9636" s="50"/>
      <c r="I9636" s="17"/>
      <c r="K9636" s="50"/>
      <c r="P9636" s="17"/>
    </row>
    <row r="9637" spans="6:16">
      <c r="F9637" s="13"/>
      <c r="G9637" s="50"/>
      <c r="I9637" s="17"/>
      <c r="K9637" s="50"/>
      <c r="P9637" s="17"/>
    </row>
    <row r="9638" spans="6:16">
      <c r="F9638" s="13"/>
      <c r="G9638" s="50"/>
      <c r="I9638" s="17"/>
      <c r="K9638" s="50"/>
      <c r="P9638" s="17"/>
    </row>
    <row r="9639" spans="6:16">
      <c r="F9639" s="13"/>
      <c r="G9639" s="50"/>
      <c r="I9639" s="17"/>
      <c r="K9639" s="50"/>
      <c r="P9639" s="17"/>
    </row>
    <row r="9640" spans="6:16">
      <c r="F9640" s="13"/>
      <c r="G9640" s="50"/>
      <c r="I9640" s="17"/>
      <c r="K9640" s="50"/>
      <c r="P9640" s="17"/>
    </row>
    <row r="9641" spans="6:16">
      <c r="F9641" s="13"/>
      <c r="G9641" s="50"/>
      <c r="I9641" s="17"/>
      <c r="K9641" s="50"/>
      <c r="P9641" s="17"/>
    </row>
    <row r="9642" spans="6:16">
      <c r="F9642" s="13"/>
      <c r="G9642" s="50"/>
      <c r="I9642" s="17"/>
      <c r="K9642" s="50"/>
      <c r="P9642" s="17"/>
    </row>
    <row r="9643" spans="6:16">
      <c r="F9643" s="13"/>
      <c r="G9643" s="50"/>
      <c r="I9643" s="17"/>
      <c r="K9643" s="50"/>
      <c r="P9643" s="17"/>
    </row>
    <row r="9644" spans="6:16">
      <c r="F9644" s="13"/>
      <c r="G9644" s="50"/>
      <c r="I9644" s="17"/>
      <c r="K9644" s="50"/>
      <c r="P9644" s="17"/>
    </row>
    <row r="9645" spans="6:16">
      <c r="F9645" s="13"/>
      <c r="G9645" s="50"/>
      <c r="I9645" s="17"/>
      <c r="K9645" s="50"/>
      <c r="P9645" s="17"/>
    </row>
    <row r="9646" spans="6:16">
      <c r="F9646" s="13"/>
      <c r="G9646" s="50"/>
      <c r="I9646" s="17"/>
      <c r="K9646" s="50"/>
      <c r="P9646" s="17"/>
    </row>
    <row r="9647" spans="6:16">
      <c r="F9647" s="13"/>
      <c r="G9647" s="50"/>
      <c r="I9647" s="17"/>
      <c r="K9647" s="50"/>
      <c r="P9647" s="17"/>
    </row>
    <row r="9648" spans="6:16">
      <c r="F9648" s="13"/>
      <c r="G9648" s="50"/>
      <c r="I9648" s="17"/>
      <c r="K9648" s="50"/>
      <c r="P9648" s="17"/>
    </row>
    <row r="9649" spans="6:16">
      <c r="F9649" s="13"/>
      <c r="G9649" s="50"/>
      <c r="I9649" s="17"/>
      <c r="K9649" s="50"/>
      <c r="P9649" s="17"/>
    </row>
    <row r="9650" spans="6:16">
      <c r="F9650" s="13"/>
      <c r="G9650" s="50"/>
      <c r="I9650" s="17"/>
      <c r="K9650" s="50"/>
      <c r="P9650" s="17"/>
    </row>
    <row r="9651" spans="6:16">
      <c r="F9651" s="13"/>
      <c r="G9651" s="50"/>
      <c r="I9651" s="17"/>
      <c r="K9651" s="50"/>
      <c r="P9651" s="17"/>
    </row>
    <row r="9652" spans="6:16">
      <c r="F9652" s="13"/>
      <c r="G9652" s="50"/>
      <c r="I9652" s="17"/>
      <c r="K9652" s="50"/>
      <c r="P9652" s="17"/>
    </row>
    <row r="9653" spans="6:16">
      <c r="F9653" s="13"/>
      <c r="G9653" s="50"/>
      <c r="I9653" s="17"/>
      <c r="K9653" s="50"/>
      <c r="P9653" s="17"/>
    </row>
    <row r="9654" spans="6:16">
      <c r="F9654" s="13"/>
      <c r="G9654" s="50"/>
      <c r="I9654" s="17"/>
      <c r="K9654" s="50"/>
      <c r="P9654" s="17"/>
    </row>
    <row r="9655" spans="6:16">
      <c r="F9655" s="13"/>
      <c r="G9655" s="50"/>
      <c r="I9655" s="17"/>
      <c r="K9655" s="50"/>
      <c r="P9655" s="17"/>
    </row>
    <row r="9656" spans="6:16">
      <c r="F9656" s="13"/>
      <c r="G9656" s="50"/>
      <c r="I9656" s="17"/>
      <c r="K9656" s="50"/>
      <c r="P9656" s="17"/>
    </row>
    <row r="9657" spans="6:16">
      <c r="F9657" s="13"/>
      <c r="G9657" s="50"/>
      <c r="I9657" s="17"/>
      <c r="K9657" s="50"/>
      <c r="P9657" s="17"/>
    </row>
    <row r="9658" spans="6:16">
      <c r="F9658" s="13"/>
      <c r="G9658" s="50"/>
      <c r="I9658" s="17"/>
      <c r="K9658" s="50"/>
      <c r="P9658" s="17"/>
    </row>
    <row r="9659" spans="6:16">
      <c r="F9659" s="13"/>
      <c r="G9659" s="50"/>
      <c r="I9659" s="17"/>
      <c r="K9659" s="50"/>
      <c r="P9659" s="17"/>
    </row>
    <row r="9660" spans="6:16">
      <c r="F9660" s="13"/>
      <c r="G9660" s="50"/>
      <c r="I9660" s="17"/>
      <c r="K9660" s="50"/>
      <c r="P9660" s="17"/>
    </row>
    <row r="9661" spans="6:16">
      <c r="F9661" s="13"/>
      <c r="G9661" s="50"/>
      <c r="I9661" s="17"/>
      <c r="K9661" s="50"/>
      <c r="P9661" s="17"/>
    </row>
    <row r="9662" spans="6:16">
      <c r="F9662" s="13"/>
      <c r="G9662" s="50"/>
      <c r="I9662" s="17"/>
      <c r="K9662" s="50"/>
      <c r="P9662" s="17"/>
    </row>
    <row r="9663" spans="6:16">
      <c r="F9663" s="13"/>
      <c r="G9663" s="50"/>
      <c r="I9663" s="17"/>
      <c r="K9663" s="50"/>
      <c r="P9663" s="17"/>
    </row>
    <row r="9664" spans="6:16">
      <c r="F9664" s="13"/>
      <c r="G9664" s="50"/>
      <c r="I9664" s="17"/>
      <c r="K9664" s="50"/>
      <c r="P9664" s="17"/>
    </row>
    <row r="9665" spans="6:16">
      <c r="F9665" s="13"/>
      <c r="G9665" s="50"/>
      <c r="I9665" s="17"/>
      <c r="K9665" s="50"/>
      <c r="P9665" s="17"/>
    </row>
    <row r="9666" spans="6:16">
      <c r="F9666" s="13"/>
      <c r="G9666" s="50"/>
      <c r="I9666" s="17"/>
      <c r="K9666" s="50"/>
      <c r="P9666" s="17"/>
    </row>
    <row r="9667" spans="6:16">
      <c r="F9667" s="13"/>
      <c r="G9667" s="50"/>
      <c r="I9667" s="17"/>
      <c r="K9667" s="50"/>
      <c r="P9667" s="17"/>
    </row>
    <row r="9668" spans="6:16">
      <c r="F9668" s="13"/>
      <c r="G9668" s="50"/>
      <c r="I9668" s="17"/>
      <c r="K9668" s="50"/>
      <c r="P9668" s="17"/>
    </row>
    <row r="9669" spans="6:16">
      <c r="F9669" s="13"/>
      <c r="G9669" s="50"/>
      <c r="I9669" s="17"/>
      <c r="K9669" s="50"/>
      <c r="P9669" s="17"/>
    </row>
    <row r="9670" spans="6:16">
      <c r="F9670" s="13"/>
      <c r="G9670" s="50"/>
      <c r="I9670" s="17"/>
      <c r="K9670" s="50"/>
      <c r="P9670" s="17"/>
    </row>
    <row r="9671" spans="6:16">
      <c r="F9671" s="13"/>
      <c r="G9671" s="50"/>
      <c r="I9671" s="17"/>
      <c r="K9671" s="50"/>
      <c r="P9671" s="17"/>
    </row>
    <row r="9672" spans="6:16">
      <c r="F9672" s="13"/>
      <c r="G9672" s="50"/>
      <c r="I9672" s="17"/>
      <c r="K9672" s="50"/>
      <c r="P9672" s="17"/>
    </row>
    <row r="9673" spans="6:16">
      <c r="F9673" s="13"/>
      <c r="G9673" s="50"/>
      <c r="I9673" s="17"/>
      <c r="K9673" s="50"/>
      <c r="P9673" s="17"/>
    </row>
    <row r="9674" spans="6:16">
      <c r="F9674" s="13"/>
      <c r="G9674" s="50"/>
      <c r="I9674" s="17"/>
      <c r="K9674" s="50"/>
      <c r="P9674" s="17"/>
    </row>
    <row r="9675" spans="6:16">
      <c r="F9675" s="13"/>
      <c r="G9675" s="50"/>
      <c r="I9675" s="17"/>
      <c r="K9675" s="50"/>
      <c r="P9675" s="17"/>
    </row>
    <row r="9676" spans="6:16">
      <c r="F9676" s="13"/>
      <c r="G9676" s="50"/>
      <c r="I9676" s="17"/>
      <c r="K9676" s="50"/>
      <c r="P9676" s="17"/>
    </row>
    <row r="9677" spans="6:16">
      <c r="F9677" s="13"/>
      <c r="G9677" s="50"/>
      <c r="I9677" s="17"/>
      <c r="K9677" s="50"/>
      <c r="P9677" s="17"/>
    </row>
    <row r="9678" spans="6:16">
      <c r="F9678" s="13"/>
      <c r="G9678" s="50"/>
      <c r="I9678" s="17"/>
      <c r="K9678" s="50"/>
      <c r="P9678" s="17"/>
    </row>
    <row r="9679" spans="6:16">
      <c r="F9679" s="13"/>
      <c r="G9679" s="50"/>
      <c r="I9679" s="17"/>
      <c r="K9679" s="50"/>
      <c r="P9679" s="17"/>
    </row>
    <row r="9680" spans="6:16">
      <c r="F9680" s="13"/>
      <c r="G9680" s="50"/>
      <c r="I9680" s="17"/>
      <c r="K9680" s="50"/>
      <c r="P9680" s="17"/>
    </row>
    <row r="9681" spans="6:16">
      <c r="F9681" s="13"/>
      <c r="G9681" s="50"/>
      <c r="I9681" s="17"/>
      <c r="K9681" s="50"/>
      <c r="P9681" s="17"/>
    </row>
    <row r="9682" spans="6:16">
      <c r="F9682" s="13"/>
      <c r="G9682" s="50"/>
      <c r="I9682" s="17"/>
      <c r="K9682" s="50"/>
      <c r="P9682" s="17"/>
    </row>
    <row r="9683" spans="6:16">
      <c r="F9683" s="13"/>
      <c r="G9683" s="50"/>
      <c r="I9683" s="17"/>
      <c r="K9683" s="50"/>
      <c r="P9683" s="17"/>
    </row>
    <row r="9684" spans="6:16">
      <c r="F9684" s="13"/>
      <c r="G9684" s="50"/>
      <c r="I9684" s="17"/>
      <c r="K9684" s="50"/>
      <c r="P9684" s="17"/>
    </row>
    <row r="9685" spans="6:16">
      <c r="F9685" s="13"/>
      <c r="G9685" s="50"/>
      <c r="I9685" s="17"/>
      <c r="K9685" s="50"/>
      <c r="P9685" s="17"/>
    </row>
    <row r="9686" spans="6:16">
      <c r="F9686" s="13"/>
      <c r="G9686" s="50"/>
      <c r="I9686" s="17"/>
      <c r="K9686" s="50"/>
      <c r="P9686" s="17"/>
    </row>
    <row r="9687" spans="6:16">
      <c r="F9687" s="13"/>
      <c r="G9687" s="50"/>
      <c r="I9687" s="17"/>
      <c r="K9687" s="50"/>
      <c r="P9687" s="17"/>
    </row>
    <row r="9688" spans="6:16">
      <c r="F9688" s="13"/>
      <c r="G9688" s="50"/>
      <c r="I9688" s="17"/>
      <c r="K9688" s="50"/>
      <c r="P9688" s="17"/>
    </row>
    <row r="9689" spans="6:16">
      <c r="F9689" s="13"/>
      <c r="G9689" s="50"/>
      <c r="I9689" s="17"/>
      <c r="K9689" s="50"/>
      <c r="P9689" s="17"/>
    </row>
    <row r="9690" spans="6:16">
      <c r="F9690" s="13"/>
      <c r="G9690" s="50"/>
      <c r="I9690" s="17"/>
      <c r="K9690" s="50"/>
      <c r="P9690" s="17"/>
    </row>
    <row r="9691" spans="6:16">
      <c r="F9691" s="13"/>
      <c r="G9691" s="50"/>
      <c r="I9691" s="17"/>
      <c r="K9691" s="50"/>
      <c r="P9691" s="17"/>
    </row>
    <row r="9692" spans="6:16">
      <c r="F9692" s="13"/>
      <c r="G9692" s="50"/>
      <c r="I9692" s="17"/>
      <c r="K9692" s="50"/>
      <c r="P9692" s="17"/>
    </row>
    <row r="9693" spans="6:16">
      <c r="F9693" s="13"/>
      <c r="G9693" s="50"/>
      <c r="I9693" s="17"/>
      <c r="K9693" s="50"/>
      <c r="P9693" s="17"/>
    </row>
    <row r="9694" spans="6:16">
      <c r="F9694" s="13"/>
      <c r="G9694" s="50"/>
      <c r="I9694" s="17"/>
      <c r="K9694" s="50"/>
      <c r="P9694" s="17"/>
    </row>
    <row r="9695" spans="6:16">
      <c r="F9695" s="13"/>
      <c r="G9695" s="50"/>
      <c r="I9695" s="17"/>
      <c r="K9695" s="50"/>
      <c r="P9695" s="17"/>
    </row>
    <row r="9696" spans="6:16">
      <c r="F9696" s="13"/>
      <c r="G9696" s="50"/>
      <c r="I9696" s="17"/>
      <c r="K9696" s="50"/>
      <c r="P9696" s="17"/>
    </row>
    <row r="9697" spans="6:16">
      <c r="F9697" s="13"/>
      <c r="G9697" s="50"/>
      <c r="I9697" s="17"/>
      <c r="K9697" s="50"/>
      <c r="P9697" s="17"/>
    </row>
    <row r="9698" spans="6:16">
      <c r="F9698" s="13"/>
      <c r="G9698" s="50"/>
      <c r="I9698" s="17"/>
      <c r="K9698" s="50"/>
      <c r="P9698" s="17"/>
    </row>
    <row r="9699" spans="6:16">
      <c r="F9699" s="13"/>
      <c r="G9699" s="50"/>
      <c r="I9699" s="17"/>
      <c r="K9699" s="50"/>
      <c r="P9699" s="17"/>
    </row>
    <row r="9700" spans="6:16">
      <c r="F9700" s="13"/>
      <c r="G9700" s="50"/>
      <c r="I9700" s="17"/>
      <c r="K9700" s="50"/>
      <c r="P9700" s="17"/>
    </row>
    <row r="9701" spans="6:16">
      <c r="F9701" s="13"/>
      <c r="G9701" s="50"/>
      <c r="I9701" s="17"/>
      <c r="K9701" s="50"/>
      <c r="P9701" s="17"/>
    </row>
    <row r="9702" spans="6:16">
      <c r="F9702" s="13"/>
      <c r="G9702" s="50"/>
      <c r="I9702" s="17"/>
      <c r="K9702" s="50"/>
      <c r="P9702" s="17"/>
    </row>
    <row r="9703" spans="6:16">
      <c r="F9703" s="13"/>
      <c r="G9703" s="50"/>
      <c r="I9703" s="17"/>
      <c r="K9703" s="50"/>
      <c r="P9703" s="17"/>
    </row>
    <row r="9704" spans="6:16">
      <c r="F9704" s="13"/>
      <c r="G9704" s="50"/>
      <c r="I9704" s="17"/>
      <c r="K9704" s="50"/>
      <c r="P9704" s="17"/>
    </row>
    <row r="9705" spans="6:16">
      <c r="F9705" s="13"/>
      <c r="G9705" s="50"/>
      <c r="I9705" s="17"/>
      <c r="K9705" s="50"/>
      <c r="P9705" s="17"/>
    </row>
    <row r="9706" spans="6:16">
      <c r="F9706" s="13"/>
      <c r="G9706" s="50"/>
      <c r="I9706" s="17"/>
      <c r="K9706" s="50"/>
      <c r="P9706" s="17"/>
    </row>
    <row r="9707" spans="6:16">
      <c r="F9707" s="13"/>
      <c r="G9707" s="50"/>
      <c r="I9707" s="17"/>
      <c r="K9707" s="50"/>
      <c r="P9707" s="17"/>
    </row>
    <row r="9708" spans="6:16">
      <c r="F9708" s="13"/>
      <c r="G9708" s="50"/>
      <c r="I9708" s="17"/>
      <c r="K9708" s="50"/>
      <c r="P9708" s="17"/>
    </row>
    <row r="9709" spans="6:16">
      <c r="F9709" s="13"/>
      <c r="G9709" s="50"/>
      <c r="I9709" s="17"/>
      <c r="K9709" s="50"/>
      <c r="P9709" s="17"/>
    </row>
    <row r="9710" spans="6:16">
      <c r="F9710" s="13"/>
      <c r="G9710" s="50"/>
      <c r="I9710" s="17"/>
      <c r="K9710" s="50"/>
      <c r="P9710" s="17"/>
    </row>
    <row r="9711" spans="6:16">
      <c r="F9711" s="13"/>
      <c r="G9711" s="50"/>
      <c r="I9711" s="17"/>
      <c r="K9711" s="50"/>
      <c r="P9711" s="17"/>
    </row>
    <row r="9712" spans="6:16">
      <c r="F9712" s="13"/>
      <c r="G9712" s="50"/>
      <c r="I9712" s="17"/>
      <c r="K9712" s="50"/>
      <c r="P9712" s="17"/>
    </row>
    <row r="9713" spans="6:16">
      <c r="F9713" s="13"/>
      <c r="G9713" s="50"/>
      <c r="I9713" s="17"/>
      <c r="K9713" s="50"/>
      <c r="P9713" s="17"/>
    </row>
    <row r="9714" spans="6:16">
      <c r="F9714" s="13"/>
      <c r="G9714" s="50"/>
      <c r="I9714" s="17"/>
      <c r="K9714" s="50"/>
      <c r="P9714" s="17"/>
    </row>
    <row r="9715" spans="6:16">
      <c r="F9715" s="13"/>
      <c r="G9715" s="50"/>
      <c r="I9715" s="17"/>
      <c r="K9715" s="50"/>
      <c r="P9715" s="17"/>
    </row>
    <row r="9716" spans="6:16">
      <c r="F9716" s="13"/>
      <c r="G9716" s="50"/>
      <c r="I9716" s="17"/>
      <c r="K9716" s="50"/>
      <c r="P9716" s="17"/>
    </row>
    <row r="9717" spans="6:16">
      <c r="F9717" s="13"/>
      <c r="G9717" s="50"/>
      <c r="I9717" s="17"/>
      <c r="K9717" s="50"/>
      <c r="P9717" s="17"/>
    </row>
    <row r="9718" spans="6:16">
      <c r="F9718" s="13"/>
      <c r="G9718" s="50"/>
      <c r="I9718" s="17"/>
      <c r="K9718" s="50"/>
      <c r="P9718" s="17"/>
    </row>
    <row r="9719" spans="6:16">
      <c r="F9719" s="13"/>
      <c r="G9719" s="50"/>
      <c r="I9719" s="17"/>
      <c r="K9719" s="50"/>
      <c r="P9719" s="17"/>
    </row>
    <row r="9720" spans="6:16">
      <c r="F9720" s="13"/>
      <c r="G9720" s="50"/>
      <c r="I9720" s="17"/>
      <c r="K9720" s="50"/>
      <c r="P9720" s="17"/>
    </row>
    <row r="9721" spans="6:16">
      <c r="F9721" s="13"/>
      <c r="G9721" s="50"/>
      <c r="I9721" s="17"/>
      <c r="K9721" s="50"/>
      <c r="P9721" s="17"/>
    </row>
    <row r="9722" spans="6:16">
      <c r="F9722" s="13"/>
      <c r="G9722" s="50"/>
      <c r="I9722" s="17"/>
      <c r="K9722" s="50"/>
      <c r="P9722" s="17"/>
    </row>
    <row r="9723" spans="6:16">
      <c r="F9723" s="13"/>
      <c r="G9723" s="50"/>
      <c r="I9723" s="17"/>
      <c r="K9723" s="50"/>
      <c r="P9723" s="17"/>
    </row>
    <row r="9724" spans="6:16">
      <c r="F9724" s="13"/>
      <c r="G9724" s="50"/>
      <c r="I9724" s="17"/>
      <c r="K9724" s="50"/>
      <c r="P9724" s="17"/>
    </row>
    <row r="9725" spans="6:16">
      <c r="F9725" s="13"/>
      <c r="G9725" s="50"/>
      <c r="I9725" s="17"/>
      <c r="K9725" s="50"/>
      <c r="P9725" s="17"/>
    </row>
    <row r="9726" spans="6:16">
      <c r="F9726" s="13"/>
      <c r="G9726" s="50"/>
      <c r="I9726" s="17"/>
      <c r="K9726" s="50"/>
      <c r="P9726" s="17"/>
    </row>
    <row r="9727" spans="6:16">
      <c r="F9727" s="13"/>
      <c r="G9727" s="50"/>
      <c r="I9727" s="17"/>
      <c r="K9727" s="50"/>
      <c r="P9727" s="17"/>
    </row>
    <row r="9728" spans="6:16">
      <c r="F9728" s="13"/>
      <c r="G9728" s="50"/>
      <c r="I9728" s="17"/>
      <c r="K9728" s="50"/>
      <c r="P9728" s="17"/>
    </row>
    <row r="9729" spans="6:16">
      <c r="F9729" s="13"/>
      <c r="G9729" s="50"/>
      <c r="I9729" s="17"/>
      <c r="K9729" s="50"/>
      <c r="P9729" s="17"/>
    </row>
    <row r="9730" spans="6:16">
      <c r="F9730" s="13"/>
      <c r="G9730" s="50"/>
      <c r="I9730" s="17"/>
      <c r="K9730" s="50"/>
      <c r="P9730" s="17"/>
    </row>
    <row r="9731" spans="6:16">
      <c r="F9731" s="13"/>
      <c r="G9731" s="50"/>
      <c r="I9731" s="17"/>
      <c r="K9731" s="50"/>
      <c r="P9731" s="17"/>
    </row>
    <row r="9732" spans="6:16">
      <c r="F9732" s="13"/>
      <c r="G9732" s="50"/>
      <c r="I9732" s="17"/>
      <c r="K9732" s="50"/>
      <c r="P9732" s="17"/>
    </row>
    <row r="9733" spans="6:16">
      <c r="F9733" s="13"/>
      <c r="G9733" s="50"/>
      <c r="I9733" s="17"/>
      <c r="K9733" s="50"/>
      <c r="P9733" s="17"/>
    </row>
    <row r="9734" spans="6:16">
      <c r="F9734" s="13"/>
      <c r="G9734" s="50"/>
      <c r="I9734" s="17"/>
      <c r="K9734" s="50"/>
      <c r="P9734" s="17"/>
    </row>
    <row r="9735" spans="6:16">
      <c r="F9735" s="13"/>
      <c r="G9735" s="50"/>
      <c r="I9735" s="17"/>
      <c r="K9735" s="50"/>
      <c r="P9735" s="17"/>
    </row>
    <row r="9736" spans="6:16">
      <c r="F9736" s="13"/>
      <c r="G9736" s="50"/>
      <c r="I9736" s="17"/>
      <c r="K9736" s="50"/>
      <c r="P9736" s="17"/>
    </row>
    <row r="9737" spans="6:16">
      <c r="F9737" s="13"/>
      <c r="G9737" s="50"/>
      <c r="I9737" s="17"/>
      <c r="K9737" s="50"/>
      <c r="P9737" s="17"/>
    </row>
    <row r="9738" spans="6:16">
      <c r="F9738" s="13"/>
      <c r="G9738" s="50"/>
      <c r="I9738" s="17"/>
      <c r="K9738" s="50"/>
      <c r="P9738" s="17"/>
    </row>
    <row r="9739" spans="6:16">
      <c r="F9739" s="13"/>
      <c r="G9739" s="50"/>
      <c r="I9739" s="17"/>
      <c r="K9739" s="50"/>
      <c r="P9739" s="17"/>
    </row>
    <row r="9740" spans="6:16">
      <c r="F9740" s="13"/>
      <c r="G9740" s="50"/>
      <c r="I9740" s="17"/>
      <c r="K9740" s="50"/>
      <c r="P9740" s="17"/>
    </row>
    <row r="9741" spans="6:16">
      <c r="F9741" s="13"/>
      <c r="G9741" s="50"/>
      <c r="I9741" s="17"/>
      <c r="K9741" s="50"/>
      <c r="P9741" s="17"/>
    </row>
    <row r="9742" spans="6:16">
      <c r="F9742" s="13"/>
      <c r="G9742" s="50"/>
      <c r="I9742" s="17"/>
      <c r="K9742" s="50"/>
      <c r="P9742" s="17"/>
    </row>
    <row r="9743" spans="6:16">
      <c r="F9743" s="13"/>
      <c r="G9743" s="50"/>
      <c r="I9743" s="17"/>
      <c r="K9743" s="50"/>
      <c r="P9743" s="17"/>
    </row>
    <row r="9744" spans="6:16">
      <c r="F9744" s="13"/>
      <c r="G9744" s="50"/>
      <c r="I9744" s="17"/>
      <c r="K9744" s="50"/>
      <c r="P9744" s="17"/>
    </row>
    <row r="9745" spans="6:16">
      <c r="F9745" s="13"/>
      <c r="G9745" s="50"/>
      <c r="I9745" s="17"/>
      <c r="K9745" s="50"/>
      <c r="P9745" s="17"/>
    </row>
    <row r="9746" spans="6:16">
      <c r="F9746" s="13"/>
      <c r="G9746" s="50"/>
      <c r="I9746" s="17"/>
      <c r="K9746" s="50"/>
      <c r="P9746" s="17"/>
    </row>
    <row r="9747" spans="6:16">
      <c r="F9747" s="13"/>
      <c r="G9747" s="50"/>
      <c r="I9747" s="17"/>
      <c r="K9747" s="50"/>
      <c r="P9747" s="17"/>
    </row>
    <row r="9748" spans="6:16">
      <c r="F9748" s="13"/>
      <c r="G9748" s="50"/>
      <c r="I9748" s="17"/>
      <c r="K9748" s="50"/>
      <c r="P9748" s="17"/>
    </row>
    <row r="9749" spans="6:16">
      <c r="F9749" s="13"/>
      <c r="G9749" s="50"/>
      <c r="I9749" s="17"/>
      <c r="K9749" s="50"/>
      <c r="P9749" s="17"/>
    </row>
    <row r="9750" spans="6:16">
      <c r="F9750" s="13"/>
      <c r="G9750" s="50"/>
      <c r="I9750" s="17"/>
      <c r="K9750" s="50"/>
      <c r="P9750" s="17"/>
    </row>
    <row r="9751" spans="6:16">
      <c r="F9751" s="13"/>
      <c r="G9751" s="50"/>
      <c r="I9751" s="17"/>
      <c r="K9751" s="50"/>
      <c r="P9751" s="17"/>
    </row>
    <row r="9752" spans="6:16">
      <c r="F9752" s="13"/>
      <c r="G9752" s="50"/>
      <c r="I9752" s="17"/>
      <c r="K9752" s="50"/>
      <c r="P9752" s="17"/>
    </row>
    <row r="9753" spans="6:16">
      <c r="F9753" s="13"/>
      <c r="G9753" s="50"/>
      <c r="I9753" s="17"/>
      <c r="K9753" s="50"/>
      <c r="P9753" s="17"/>
    </row>
    <row r="9754" spans="6:16">
      <c r="F9754" s="13"/>
      <c r="G9754" s="50"/>
      <c r="I9754" s="17"/>
      <c r="K9754" s="50"/>
      <c r="P9754" s="17"/>
    </row>
    <row r="9755" spans="6:16">
      <c r="F9755" s="13"/>
      <c r="G9755" s="50"/>
      <c r="I9755" s="17"/>
      <c r="K9755" s="50"/>
      <c r="P9755" s="17"/>
    </row>
    <row r="9756" spans="6:16">
      <c r="F9756" s="13"/>
      <c r="G9756" s="50"/>
      <c r="I9756" s="17"/>
      <c r="K9756" s="50"/>
      <c r="P9756" s="17"/>
    </row>
    <row r="9757" spans="6:16">
      <c r="F9757" s="13"/>
      <c r="G9757" s="50"/>
      <c r="I9757" s="17"/>
      <c r="K9757" s="50"/>
      <c r="P9757" s="17"/>
    </row>
    <row r="9758" spans="6:16">
      <c r="F9758" s="13"/>
      <c r="G9758" s="50"/>
      <c r="I9758" s="17"/>
      <c r="K9758" s="50"/>
      <c r="P9758" s="17"/>
    </row>
    <row r="9759" spans="6:16">
      <c r="F9759" s="13"/>
      <c r="G9759" s="50"/>
      <c r="I9759" s="17"/>
      <c r="K9759" s="50"/>
      <c r="P9759" s="17"/>
    </row>
    <row r="9760" spans="6:16">
      <c r="F9760" s="13"/>
      <c r="G9760" s="50"/>
      <c r="I9760" s="17"/>
      <c r="K9760" s="50"/>
      <c r="P9760" s="17"/>
    </row>
    <row r="9761" spans="6:16">
      <c r="F9761" s="13"/>
      <c r="G9761" s="50"/>
      <c r="I9761" s="17"/>
      <c r="K9761" s="50"/>
      <c r="P9761" s="17"/>
    </row>
    <row r="9762" spans="6:16">
      <c r="F9762" s="13"/>
      <c r="G9762" s="50"/>
      <c r="I9762" s="17"/>
      <c r="K9762" s="50"/>
      <c r="P9762" s="17"/>
    </row>
    <row r="9763" spans="6:16">
      <c r="F9763" s="13"/>
      <c r="G9763" s="50"/>
      <c r="I9763" s="17"/>
      <c r="K9763" s="50"/>
      <c r="P9763" s="17"/>
    </row>
    <row r="9764" spans="6:16">
      <c r="F9764" s="13"/>
      <c r="G9764" s="50"/>
      <c r="I9764" s="17"/>
      <c r="K9764" s="50"/>
      <c r="P9764" s="17"/>
    </row>
    <row r="9765" spans="6:16">
      <c r="F9765" s="13"/>
      <c r="G9765" s="50"/>
      <c r="I9765" s="17"/>
      <c r="K9765" s="50"/>
      <c r="P9765" s="17"/>
    </row>
    <row r="9766" spans="6:16">
      <c r="F9766" s="13"/>
      <c r="G9766" s="50"/>
      <c r="I9766" s="17"/>
      <c r="K9766" s="50"/>
      <c r="P9766" s="17"/>
    </row>
    <row r="9767" spans="6:16">
      <c r="F9767" s="13"/>
      <c r="G9767" s="50"/>
      <c r="I9767" s="17"/>
      <c r="K9767" s="50"/>
      <c r="P9767" s="17"/>
    </row>
    <row r="9768" spans="6:16">
      <c r="F9768" s="13"/>
      <c r="G9768" s="50"/>
      <c r="I9768" s="17"/>
      <c r="K9768" s="50"/>
      <c r="P9768" s="17"/>
    </row>
    <row r="9769" spans="6:16">
      <c r="F9769" s="13"/>
      <c r="G9769" s="50"/>
      <c r="I9769" s="17"/>
      <c r="K9769" s="50"/>
      <c r="P9769" s="17"/>
    </row>
    <row r="9770" spans="6:16">
      <c r="F9770" s="13"/>
      <c r="G9770" s="50"/>
      <c r="I9770" s="17"/>
      <c r="K9770" s="50"/>
      <c r="P9770" s="17"/>
    </row>
    <row r="9771" spans="6:16">
      <c r="F9771" s="13"/>
      <c r="G9771" s="50"/>
      <c r="I9771" s="17"/>
      <c r="K9771" s="50"/>
      <c r="P9771" s="17"/>
    </row>
    <row r="9772" spans="6:16">
      <c r="F9772" s="13"/>
      <c r="G9772" s="50"/>
      <c r="I9772" s="17"/>
      <c r="K9772" s="50"/>
      <c r="P9772" s="17"/>
    </row>
    <row r="9773" spans="6:16">
      <c r="F9773" s="13"/>
      <c r="G9773" s="50"/>
      <c r="I9773" s="17"/>
      <c r="K9773" s="50"/>
      <c r="P9773" s="17"/>
    </row>
    <row r="9774" spans="6:16">
      <c r="F9774" s="13"/>
      <c r="G9774" s="50"/>
      <c r="I9774" s="17"/>
      <c r="K9774" s="50"/>
      <c r="P9774" s="17"/>
    </row>
    <row r="9775" spans="6:16">
      <c r="F9775" s="13"/>
      <c r="G9775" s="50"/>
      <c r="I9775" s="17"/>
      <c r="K9775" s="50"/>
      <c r="P9775" s="17"/>
    </row>
    <row r="9776" spans="6:16">
      <c r="F9776" s="13"/>
      <c r="G9776" s="50"/>
      <c r="I9776" s="17"/>
      <c r="K9776" s="50"/>
      <c r="P9776" s="17"/>
    </row>
    <row r="9777" spans="6:16">
      <c r="F9777" s="13"/>
      <c r="G9777" s="50"/>
      <c r="I9777" s="17"/>
      <c r="K9777" s="50"/>
      <c r="P9777" s="17"/>
    </row>
    <row r="9778" spans="6:16">
      <c r="F9778" s="13"/>
      <c r="G9778" s="50"/>
      <c r="I9778" s="17"/>
      <c r="K9778" s="50"/>
      <c r="P9778" s="17"/>
    </row>
    <row r="9779" spans="6:16">
      <c r="F9779" s="13"/>
      <c r="G9779" s="50"/>
      <c r="I9779" s="17"/>
      <c r="K9779" s="50"/>
      <c r="P9779" s="17"/>
    </row>
    <row r="9780" spans="6:16">
      <c r="F9780" s="13"/>
      <c r="G9780" s="50"/>
      <c r="I9780" s="17"/>
      <c r="K9780" s="50"/>
      <c r="P9780" s="17"/>
    </row>
    <row r="9781" spans="6:16">
      <c r="F9781" s="13"/>
      <c r="G9781" s="50"/>
      <c r="I9781" s="17"/>
      <c r="K9781" s="50"/>
      <c r="P9781" s="17"/>
    </row>
    <row r="9782" spans="6:16">
      <c r="F9782" s="13"/>
      <c r="G9782" s="50"/>
      <c r="I9782" s="17"/>
      <c r="K9782" s="50"/>
      <c r="P9782" s="17"/>
    </row>
    <row r="9783" spans="6:16">
      <c r="F9783" s="13"/>
      <c r="G9783" s="50"/>
      <c r="I9783" s="17"/>
      <c r="K9783" s="50"/>
      <c r="P9783" s="17"/>
    </row>
    <row r="9784" spans="6:16">
      <c r="F9784" s="13"/>
      <c r="G9784" s="50"/>
      <c r="I9784" s="17"/>
      <c r="K9784" s="50"/>
      <c r="P9784" s="17"/>
    </row>
    <row r="9785" spans="6:16">
      <c r="F9785" s="13"/>
      <c r="G9785" s="50"/>
      <c r="I9785" s="17"/>
      <c r="K9785" s="50"/>
      <c r="P9785" s="17"/>
    </row>
    <row r="9786" spans="6:16">
      <c r="F9786" s="13"/>
      <c r="G9786" s="50"/>
      <c r="I9786" s="17"/>
      <c r="K9786" s="50"/>
      <c r="P9786" s="17"/>
    </row>
    <row r="9787" spans="6:16">
      <c r="F9787" s="13"/>
      <c r="G9787" s="50"/>
      <c r="I9787" s="17"/>
      <c r="K9787" s="50"/>
      <c r="P9787" s="17"/>
    </row>
    <row r="9788" spans="6:16">
      <c r="F9788" s="13"/>
      <c r="G9788" s="50"/>
      <c r="I9788" s="17"/>
      <c r="K9788" s="50"/>
      <c r="P9788" s="17"/>
    </row>
    <row r="9789" spans="6:16">
      <c r="F9789" s="13"/>
      <c r="G9789" s="50"/>
      <c r="I9789" s="17"/>
      <c r="K9789" s="50"/>
      <c r="P9789" s="17"/>
    </row>
    <row r="9790" spans="6:16">
      <c r="F9790" s="13"/>
      <c r="G9790" s="50"/>
      <c r="I9790" s="17"/>
      <c r="K9790" s="50"/>
      <c r="P9790" s="17"/>
    </row>
    <row r="9791" spans="6:16">
      <c r="F9791" s="13"/>
      <c r="G9791" s="50"/>
      <c r="I9791" s="17"/>
      <c r="K9791" s="50"/>
      <c r="P9791" s="17"/>
    </row>
    <row r="9792" spans="6:16">
      <c r="F9792" s="13"/>
      <c r="G9792" s="50"/>
      <c r="I9792" s="17"/>
      <c r="K9792" s="50"/>
      <c r="P9792" s="17"/>
    </row>
    <row r="9793" spans="6:16">
      <c r="F9793" s="13"/>
      <c r="G9793" s="50"/>
      <c r="I9793" s="17"/>
      <c r="K9793" s="50"/>
      <c r="P9793" s="17"/>
    </row>
    <row r="9794" spans="6:16">
      <c r="F9794" s="13"/>
      <c r="G9794" s="50"/>
      <c r="I9794" s="17"/>
      <c r="K9794" s="50"/>
      <c r="P9794" s="17"/>
    </row>
    <row r="9795" spans="6:16">
      <c r="F9795" s="13"/>
      <c r="G9795" s="50"/>
      <c r="I9795" s="17"/>
      <c r="K9795" s="50"/>
      <c r="P9795" s="17"/>
    </row>
    <row r="9796" spans="6:16">
      <c r="F9796" s="13"/>
      <c r="G9796" s="50"/>
      <c r="I9796" s="17"/>
      <c r="K9796" s="50"/>
      <c r="P9796" s="17"/>
    </row>
    <row r="9797" spans="6:16">
      <c r="F9797" s="13"/>
      <c r="G9797" s="50"/>
      <c r="I9797" s="17"/>
      <c r="K9797" s="50"/>
      <c r="P9797" s="17"/>
    </row>
    <row r="9798" spans="6:16">
      <c r="F9798" s="13"/>
      <c r="G9798" s="50"/>
      <c r="I9798" s="17"/>
      <c r="K9798" s="50"/>
      <c r="P9798" s="17"/>
    </row>
    <row r="9799" spans="6:16">
      <c r="F9799" s="13"/>
      <c r="G9799" s="50"/>
      <c r="I9799" s="17"/>
      <c r="K9799" s="50"/>
      <c r="P9799" s="17"/>
    </row>
    <row r="9800" spans="6:16">
      <c r="F9800" s="13"/>
      <c r="G9800" s="50"/>
      <c r="I9800" s="17"/>
      <c r="K9800" s="50"/>
      <c r="P9800" s="17"/>
    </row>
    <row r="9801" spans="6:16">
      <c r="F9801" s="13"/>
      <c r="G9801" s="50"/>
      <c r="I9801" s="17"/>
      <c r="K9801" s="50"/>
      <c r="P9801" s="17"/>
    </row>
    <row r="9802" spans="6:16">
      <c r="F9802" s="13"/>
      <c r="G9802" s="50"/>
      <c r="I9802" s="17"/>
      <c r="K9802" s="50"/>
      <c r="P9802" s="17"/>
    </row>
    <row r="9803" spans="6:16">
      <c r="F9803" s="13"/>
      <c r="G9803" s="50"/>
      <c r="I9803" s="17"/>
      <c r="K9803" s="50"/>
      <c r="P9803" s="17"/>
    </row>
    <row r="9804" spans="6:16">
      <c r="F9804" s="13"/>
      <c r="G9804" s="50"/>
      <c r="I9804" s="17"/>
      <c r="K9804" s="50"/>
      <c r="P9804" s="17"/>
    </row>
    <row r="9805" spans="6:16">
      <c r="F9805" s="13"/>
      <c r="G9805" s="50"/>
      <c r="I9805" s="17"/>
      <c r="K9805" s="50"/>
      <c r="P9805" s="17"/>
    </row>
    <row r="9806" spans="6:16">
      <c r="F9806" s="13"/>
      <c r="G9806" s="50"/>
      <c r="I9806" s="17"/>
      <c r="K9806" s="50"/>
      <c r="P9806" s="17"/>
    </row>
    <row r="9807" spans="6:16">
      <c r="F9807" s="13"/>
      <c r="G9807" s="50"/>
      <c r="I9807" s="17"/>
      <c r="K9807" s="50"/>
      <c r="P9807" s="17"/>
    </row>
    <row r="9808" spans="6:16">
      <c r="F9808" s="13"/>
      <c r="G9808" s="50"/>
      <c r="I9808" s="17"/>
      <c r="K9808" s="50"/>
      <c r="P9808" s="17"/>
    </row>
    <row r="9809" spans="6:16">
      <c r="F9809" s="13"/>
      <c r="G9809" s="50"/>
      <c r="I9809" s="17"/>
      <c r="K9809" s="50"/>
      <c r="P9809" s="17"/>
    </row>
    <row r="9810" spans="6:16">
      <c r="F9810" s="13"/>
      <c r="G9810" s="50"/>
      <c r="I9810" s="17"/>
      <c r="K9810" s="50"/>
      <c r="P9810" s="17"/>
    </row>
    <row r="9811" spans="6:16">
      <c r="F9811" s="13"/>
      <c r="G9811" s="50"/>
      <c r="I9811" s="17"/>
      <c r="K9811" s="50"/>
      <c r="P9811" s="17"/>
    </row>
    <row r="9812" spans="6:16">
      <c r="F9812" s="13"/>
      <c r="G9812" s="50"/>
      <c r="I9812" s="17"/>
      <c r="K9812" s="50"/>
      <c r="P9812" s="17"/>
    </row>
    <row r="9813" spans="6:16">
      <c r="F9813" s="13"/>
      <c r="G9813" s="50"/>
      <c r="I9813" s="17"/>
      <c r="K9813" s="50"/>
      <c r="P9813" s="17"/>
    </row>
    <row r="9814" spans="6:16">
      <c r="F9814" s="13"/>
      <c r="G9814" s="50"/>
      <c r="I9814" s="17"/>
      <c r="K9814" s="50"/>
      <c r="P9814" s="17"/>
    </row>
    <row r="9815" spans="6:16">
      <c r="F9815" s="13"/>
      <c r="G9815" s="50"/>
      <c r="I9815" s="17"/>
      <c r="K9815" s="50"/>
      <c r="P9815" s="17"/>
    </row>
    <row r="9816" spans="6:16">
      <c r="F9816" s="13"/>
      <c r="G9816" s="50"/>
      <c r="I9816" s="17"/>
      <c r="K9816" s="50"/>
      <c r="P9816" s="17"/>
    </row>
    <row r="9817" spans="6:16">
      <c r="F9817" s="13"/>
      <c r="G9817" s="50"/>
      <c r="I9817" s="17"/>
      <c r="K9817" s="50"/>
      <c r="P9817" s="17"/>
    </row>
    <row r="9818" spans="6:16">
      <c r="F9818" s="13"/>
      <c r="G9818" s="50"/>
      <c r="I9818" s="17"/>
      <c r="K9818" s="50"/>
      <c r="P9818" s="17"/>
    </row>
    <row r="9819" spans="6:16">
      <c r="F9819" s="13"/>
      <c r="G9819" s="50"/>
      <c r="I9819" s="17"/>
      <c r="K9819" s="50"/>
      <c r="P9819" s="17"/>
    </row>
    <row r="9820" spans="6:16">
      <c r="F9820" s="13"/>
      <c r="G9820" s="50"/>
      <c r="I9820" s="17"/>
      <c r="K9820" s="50"/>
      <c r="P9820" s="17"/>
    </row>
    <row r="9821" spans="6:16">
      <c r="F9821" s="13"/>
      <c r="G9821" s="50"/>
      <c r="I9821" s="17"/>
      <c r="K9821" s="50"/>
      <c r="P9821" s="17"/>
    </row>
    <row r="9822" spans="6:16">
      <c r="F9822" s="13"/>
      <c r="G9822" s="50"/>
      <c r="I9822" s="17"/>
      <c r="K9822" s="50"/>
      <c r="P9822" s="17"/>
    </row>
    <row r="9823" spans="6:16">
      <c r="F9823" s="13"/>
      <c r="G9823" s="50"/>
      <c r="I9823" s="17"/>
      <c r="K9823" s="50"/>
      <c r="P9823" s="17"/>
    </row>
    <row r="9824" spans="6:16">
      <c r="F9824" s="13"/>
      <c r="G9824" s="50"/>
      <c r="I9824" s="17"/>
      <c r="K9824" s="50"/>
      <c r="P9824" s="17"/>
    </row>
    <row r="9825" spans="6:16">
      <c r="F9825" s="13"/>
      <c r="G9825" s="50"/>
      <c r="I9825" s="17"/>
      <c r="K9825" s="50"/>
      <c r="P9825" s="17"/>
    </row>
    <row r="9826" spans="6:16">
      <c r="F9826" s="13"/>
      <c r="G9826" s="50"/>
      <c r="I9826" s="17"/>
      <c r="K9826" s="50"/>
      <c r="P9826" s="17"/>
    </row>
    <row r="9827" spans="6:16">
      <c r="F9827" s="13"/>
      <c r="G9827" s="50"/>
      <c r="I9827" s="17"/>
      <c r="K9827" s="50"/>
      <c r="P9827" s="17"/>
    </row>
    <row r="9828" spans="6:16">
      <c r="F9828" s="13"/>
      <c r="G9828" s="50"/>
      <c r="I9828" s="17"/>
      <c r="K9828" s="50"/>
      <c r="P9828" s="17"/>
    </row>
    <row r="9829" spans="6:16">
      <c r="F9829" s="13"/>
      <c r="G9829" s="50"/>
      <c r="I9829" s="17"/>
      <c r="K9829" s="50"/>
      <c r="P9829" s="17"/>
    </row>
    <row r="9830" spans="6:16">
      <c r="F9830" s="13"/>
      <c r="G9830" s="50"/>
      <c r="I9830" s="17"/>
      <c r="K9830" s="50"/>
      <c r="P9830" s="17"/>
    </row>
    <row r="9831" spans="6:16">
      <c r="F9831" s="13"/>
      <c r="G9831" s="50"/>
      <c r="I9831" s="17"/>
      <c r="K9831" s="50"/>
      <c r="P9831" s="17"/>
    </row>
    <row r="9832" spans="6:16">
      <c r="F9832" s="13"/>
      <c r="G9832" s="50"/>
      <c r="I9832" s="17"/>
      <c r="K9832" s="50"/>
      <c r="P9832" s="17"/>
    </row>
    <row r="9833" spans="6:16">
      <c r="F9833" s="13"/>
      <c r="G9833" s="50"/>
      <c r="I9833" s="17"/>
      <c r="K9833" s="50"/>
      <c r="P9833" s="17"/>
    </row>
    <row r="9834" spans="6:16">
      <c r="F9834" s="13"/>
      <c r="G9834" s="50"/>
      <c r="I9834" s="17"/>
      <c r="K9834" s="50"/>
      <c r="P9834" s="17"/>
    </row>
    <row r="9835" spans="6:16">
      <c r="F9835" s="13"/>
      <c r="G9835" s="50"/>
      <c r="I9835" s="17"/>
      <c r="K9835" s="50"/>
      <c r="P9835" s="17"/>
    </row>
    <row r="9836" spans="6:16">
      <c r="F9836" s="13"/>
      <c r="G9836" s="50"/>
      <c r="I9836" s="17"/>
      <c r="K9836" s="50"/>
      <c r="P9836" s="17"/>
    </row>
    <row r="9837" spans="6:16">
      <c r="F9837" s="13"/>
      <c r="G9837" s="50"/>
      <c r="I9837" s="17"/>
      <c r="K9837" s="50"/>
      <c r="P9837" s="17"/>
    </row>
    <row r="9838" spans="6:16">
      <c r="F9838" s="13"/>
      <c r="G9838" s="50"/>
      <c r="I9838" s="17"/>
      <c r="K9838" s="50"/>
      <c r="P9838" s="17"/>
    </row>
    <row r="9839" spans="6:16">
      <c r="F9839" s="13"/>
      <c r="G9839" s="50"/>
      <c r="I9839" s="17"/>
      <c r="K9839" s="50"/>
      <c r="P9839" s="17"/>
    </row>
    <row r="9840" spans="6:16">
      <c r="F9840" s="13"/>
      <c r="G9840" s="50"/>
      <c r="I9840" s="17"/>
      <c r="K9840" s="50"/>
      <c r="P9840" s="17"/>
    </row>
    <row r="9841" spans="6:16">
      <c r="F9841" s="13"/>
      <c r="G9841" s="50"/>
      <c r="I9841" s="17"/>
      <c r="K9841" s="50"/>
      <c r="P9841" s="17"/>
    </row>
    <row r="9842" spans="6:16">
      <c r="F9842" s="13"/>
      <c r="G9842" s="50"/>
      <c r="I9842" s="17"/>
      <c r="K9842" s="50"/>
      <c r="P9842" s="17"/>
    </row>
    <row r="9843" spans="6:16">
      <c r="F9843" s="13"/>
      <c r="G9843" s="50"/>
      <c r="I9843" s="17"/>
      <c r="K9843" s="50"/>
      <c r="P9843" s="17"/>
    </row>
    <row r="9844" spans="6:16">
      <c r="F9844" s="13"/>
      <c r="G9844" s="50"/>
      <c r="I9844" s="17"/>
      <c r="K9844" s="50"/>
      <c r="P9844" s="17"/>
    </row>
    <row r="9845" spans="6:16">
      <c r="F9845" s="13"/>
      <c r="G9845" s="50"/>
      <c r="I9845" s="17"/>
      <c r="K9845" s="50"/>
      <c r="P9845" s="17"/>
    </row>
    <row r="9846" spans="6:16">
      <c r="F9846" s="13"/>
      <c r="G9846" s="50"/>
      <c r="I9846" s="17"/>
      <c r="K9846" s="50"/>
      <c r="P9846" s="17"/>
    </row>
    <row r="9847" spans="6:16">
      <c r="F9847" s="13"/>
      <c r="G9847" s="50"/>
      <c r="I9847" s="17"/>
      <c r="K9847" s="50"/>
      <c r="P9847" s="17"/>
    </row>
    <row r="9848" spans="6:16">
      <c r="F9848" s="13"/>
      <c r="G9848" s="50"/>
      <c r="I9848" s="17"/>
      <c r="K9848" s="50"/>
      <c r="P9848" s="17"/>
    </row>
    <row r="9849" spans="6:16">
      <c r="F9849" s="13"/>
      <c r="G9849" s="50"/>
      <c r="I9849" s="17"/>
      <c r="K9849" s="50"/>
      <c r="P9849" s="17"/>
    </row>
    <row r="9850" spans="6:16">
      <c r="F9850" s="13"/>
      <c r="G9850" s="50"/>
      <c r="I9850" s="17"/>
      <c r="K9850" s="50"/>
      <c r="P9850" s="17"/>
    </row>
    <row r="9851" spans="6:16">
      <c r="F9851" s="13"/>
      <c r="G9851" s="50"/>
      <c r="I9851" s="17"/>
      <c r="K9851" s="50"/>
      <c r="P9851" s="17"/>
    </row>
    <row r="9852" spans="6:16">
      <c r="F9852" s="13"/>
      <c r="G9852" s="50"/>
      <c r="I9852" s="17"/>
      <c r="K9852" s="50"/>
      <c r="P9852" s="17"/>
    </row>
    <row r="9853" spans="6:16">
      <c r="F9853" s="13"/>
      <c r="G9853" s="50"/>
      <c r="I9853" s="17"/>
      <c r="K9853" s="50"/>
      <c r="P9853" s="17"/>
    </row>
    <row r="9854" spans="6:16">
      <c r="F9854" s="13"/>
      <c r="G9854" s="50"/>
      <c r="I9854" s="17"/>
      <c r="K9854" s="50"/>
      <c r="P9854" s="17"/>
    </row>
    <row r="9855" spans="6:16">
      <c r="F9855" s="13"/>
      <c r="G9855" s="50"/>
      <c r="I9855" s="17"/>
      <c r="K9855" s="50"/>
      <c r="P9855" s="17"/>
    </row>
    <row r="9856" spans="6:16">
      <c r="F9856" s="13"/>
      <c r="G9856" s="50"/>
      <c r="I9856" s="17"/>
      <c r="K9856" s="50"/>
      <c r="P9856" s="17"/>
    </row>
    <row r="9857" spans="6:16">
      <c r="F9857" s="13"/>
      <c r="G9857" s="50"/>
      <c r="I9857" s="17"/>
      <c r="K9857" s="50"/>
      <c r="P9857" s="17"/>
    </row>
    <row r="9858" spans="6:16">
      <c r="F9858" s="13"/>
      <c r="G9858" s="50"/>
      <c r="I9858" s="17"/>
      <c r="K9858" s="50"/>
      <c r="P9858" s="17"/>
    </row>
    <row r="9859" spans="6:16">
      <c r="F9859" s="13"/>
      <c r="G9859" s="50"/>
      <c r="I9859" s="17"/>
      <c r="K9859" s="50"/>
      <c r="P9859" s="17"/>
    </row>
    <row r="9860" spans="6:16">
      <c r="F9860" s="13"/>
      <c r="G9860" s="50"/>
      <c r="I9860" s="17"/>
      <c r="K9860" s="50"/>
      <c r="P9860" s="17"/>
    </row>
    <row r="9861" spans="6:16">
      <c r="F9861" s="13"/>
      <c r="G9861" s="50"/>
      <c r="I9861" s="17"/>
      <c r="K9861" s="50"/>
      <c r="P9861" s="17"/>
    </row>
    <row r="9862" spans="6:16">
      <c r="F9862" s="13"/>
      <c r="G9862" s="50"/>
      <c r="I9862" s="17"/>
      <c r="K9862" s="50"/>
      <c r="P9862" s="17"/>
    </row>
    <row r="9863" spans="6:16">
      <c r="F9863" s="13"/>
      <c r="G9863" s="50"/>
      <c r="I9863" s="17"/>
      <c r="K9863" s="50"/>
      <c r="P9863" s="17"/>
    </row>
    <row r="9864" spans="6:16">
      <c r="F9864" s="13"/>
      <c r="G9864" s="50"/>
      <c r="I9864" s="17"/>
      <c r="K9864" s="50"/>
      <c r="P9864" s="17"/>
    </row>
    <row r="9865" spans="6:16">
      <c r="F9865" s="13"/>
      <c r="G9865" s="50"/>
      <c r="I9865" s="17"/>
      <c r="K9865" s="50"/>
      <c r="P9865" s="17"/>
    </row>
    <row r="9866" spans="6:16">
      <c r="F9866" s="13"/>
      <c r="G9866" s="50"/>
      <c r="I9866" s="17"/>
      <c r="K9866" s="50"/>
      <c r="P9866" s="17"/>
    </row>
    <row r="9867" spans="6:16">
      <c r="F9867" s="13"/>
      <c r="G9867" s="50"/>
      <c r="I9867" s="17"/>
      <c r="K9867" s="50"/>
      <c r="P9867" s="17"/>
    </row>
    <row r="9868" spans="6:16">
      <c r="F9868" s="13"/>
      <c r="G9868" s="50"/>
      <c r="I9868" s="17"/>
      <c r="K9868" s="50"/>
      <c r="P9868" s="17"/>
    </row>
    <row r="9869" spans="6:16">
      <c r="F9869" s="13"/>
      <c r="G9869" s="50"/>
      <c r="I9869" s="17"/>
      <c r="K9869" s="50"/>
      <c r="P9869" s="17"/>
    </row>
    <row r="9870" spans="6:16">
      <c r="F9870" s="13"/>
      <c r="G9870" s="50"/>
      <c r="I9870" s="17"/>
      <c r="K9870" s="50"/>
      <c r="P9870" s="17"/>
    </row>
    <row r="9871" spans="6:16">
      <c r="F9871" s="13"/>
      <c r="G9871" s="50"/>
      <c r="I9871" s="17"/>
      <c r="K9871" s="50"/>
      <c r="P9871" s="17"/>
    </row>
    <row r="9872" spans="6:16">
      <c r="F9872" s="13"/>
      <c r="G9872" s="50"/>
      <c r="I9872" s="17"/>
      <c r="K9872" s="50"/>
      <c r="P9872" s="17"/>
    </row>
    <row r="9873" spans="6:16">
      <c r="F9873" s="13"/>
      <c r="G9873" s="50"/>
      <c r="I9873" s="17"/>
      <c r="K9873" s="50"/>
      <c r="P9873" s="17"/>
    </row>
    <row r="9874" spans="6:16">
      <c r="F9874" s="13"/>
      <c r="G9874" s="50"/>
      <c r="I9874" s="17"/>
      <c r="K9874" s="50"/>
      <c r="P9874" s="17"/>
    </row>
    <row r="9875" spans="6:16">
      <c r="F9875" s="13"/>
      <c r="G9875" s="50"/>
      <c r="I9875" s="17"/>
      <c r="K9875" s="50"/>
      <c r="P9875" s="17"/>
    </row>
    <row r="9876" spans="6:16">
      <c r="F9876" s="13"/>
      <c r="G9876" s="50"/>
      <c r="I9876" s="17"/>
      <c r="K9876" s="50"/>
      <c r="P9876" s="17"/>
    </row>
    <row r="9877" spans="6:16">
      <c r="F9877" s="13"/>
      <c r="G9877" s="50"/>
      <c r="I9877" s="17"/>
      <c r="K9877" s="50"/>
      <c r="P9877" s="17"/>
    </row>
    <row r="9878" spans="6:16">
      <c r="F9878" s="13"/>
      <c r="G9878" s="50"/>
      <c r="I9878" s="17"/>
      <c r="K9878" s="50"/>
      <c r="P9878" s="17"/>
    </row>
    <row r="9879" spans="6:16">
      <c r="F9879" s="13"/>
      <c r="G9879" s="50"/>
      <c r="I9879" s="17"/>
      <c r="K9879" s="50"/>
      <c r="P9879" s="17"/>
    </row>
    <row r="9880" spans="6:16">
      <c r="F9880" s="13"/>
      <c r="G9880" s="50"/>
      <c r="I9880" s="17"/>
      <c r="K9880" s="50"/>
      <c r="P9880" s="17"/>
    </row>
    <row r="9881" spans="6:16">
      <c r="F9881" s="13"/>
      <c r="G9881" s="50"/>
      <c r="I9881" s="17"/>
      <c r="K9881" s="50"/>
      <c r="P9881" s="17"/>
    </row>
    <row r="9882" spans="6:16">
      <c r="F9882" s="13"/>
      <c r="G9882" s="50"/>
      <c r="I9882" s="17"/>
      <c r="K9882" s="50"/>
      <c r="P9882" s="17"/>
    </row>
    <row r="9883" spans="6:16">
      <c r="F9883" s="13"/>
      <c r="G9883" s="50"/>
      <c r="I9883" s="17"/>
      <c r="K9883" s="50"/>
      <c r="P9883" s="17"/>
    </row>
    <row r="9884" spans="6:16">
      <c r="F9884" s="13"/>
      <c r="G9884" s="50"/>
      <c r="I9884" s="17"/>
      <c r="K9884" s="50"/>
      <c r="P9884" s="17"/>
    </row>
    <row r="9885" spans="6:16">
      <c r="F9885" s="13"/>
      <c r="G9885" s="50"/>
      <c r="I9885" s="17"/>
      <c r="K9885" s="50"/>
      <c r="P9885" s="17"/>
    </row>
    <row r="9886" spans="6:16">
      <c r="F9886" s="13"/>
      <c r="G9886" s="50"/>
      <c r="I9886" s="17"/>
      <c r="K9886" s="50"/>
      <c r="P9886" s="17"/>
    </row>
    <row r="9887" spans="6:16">
      <c r="F9887" s="13"/>
      <c r="G9887" s="50"/>
      <c r="I9887" s="17"/>
      <c r="K9887" s="50"/>
      <c r="P9887" s="17"/>
    </row>
    <row r="9888" spans="6:16">
      <c r="F9888" s="13"/>
      <c r="G9888" s="50"/>
      <c r="I9888" s="17"/>
      <c r="K9888" s="50"/>
      <c r="P9888" s="17"/>
    </row>
    <row r="9889" spans="6:16">
      <c r="F9889" s="13"/>
      <c r="G9889" s="50"/>
      <c r="I9889" s="17"/>
      <c r="K9889" s="50"/>
      <c r="P9889" s="17"/>
    </row>
    <row r="9890" spans="6:16">
      <c r="F9890" s="13"/>
      <c r="G9890" s="50"/>
      <c r="I9890" s="17"/>
      <c r="K9890" s="50"/>
      <c r="P9890" s="17"/>
    </row>
    <row r="9891" spans="6:16">
      <c r="F9891" s="13"/>
      <c r="G9891" s="50"/>
      <c r="I9891" s="17"/>
      <c r="K9891" s="50"/>
      <c r="P9891" s="17"/>
    </row>
    <row r="9892" spans="6:16">
      <c r="F9892" s="13"/>
      <c r="G9892" s="50"/>
      <c r="I9892" s="17"/>
      <c r="K9892" s="50"/>
      <c r="P9892" s="17"/>
    </row>
    <row r="9893" spans="6:16">
      <c r="F9893" s="13"/>
      <c r="G9893" s="50"/>
      <c r="I9893" s="17"/>
      <c r="K9893" s="50"/>
      <c r="P9893" s="17"/>
    </row>
    <row r="9894" spans="6:16">
      <c r="F9894" s="13"/>
      <c r="G9894" s="50"/>
      <c r="I9894" s="17"/>
      <c r="K9894" s="50"/>
      <c r="P9894" s="17"/>
    </row>
    <row r="9895" spans="6:16">
      <c r="F9895" s="13"/>
      <c r="G9895" s="50"/>
      <c r="I9895" s="17"/>
      <c r="K9895" s="50"/>
      <c r="P9895" s="17"/>
    </row>
    <row r="9896" spans="6:16">
      <c r="F9896" s="13"/>
      <c r="G9896" s="50"/>
      <c r="I9896" s="17"/>
      <c r="K9896" s="50"/>
      <c r="P9896" s="17"/>
    </row>
    <row r="9897" spans="6:16">
      <c r="F9897" s="13"/>
      <c r="G9897" s="50"/>
      <c r="I9897" s="17"/>
      <c r="K9897" s="50"/>
      <c r="P9897" s="17"/>
    </row>
    <row r="9898" spans="6:16">
      <c r="F9898" s="13"/>
      <c r="G9898" s="50"/>
      <c r="I9898" s="17"/>
      <c r="K9898" s="50"/>
      <c r="P9898" s="17"/>
    </row>
    <row r="9899" spans="6:16">
      <c r="F9899" s="13"/>
      <c r="G9899" s="50"/>
      <c r="I9899" s="17"/>
      <c r="K9899" s="50"/>
      <c r="P9899" s="17"/>
    </row>
    <row r="9900" spans="6:16">
      <c r="F9900" s="13"/>
      <c r="G9900" s="50"/>
      <c r="I9900" s="17"/>
      <c r="K9900" s="50"/>
      <c r="P9900" s="17"/>
    </row>
    <row r="9901" spans="6:16">
      <c r="F9901" s="13"/>
      <c r="G9901" s="50"/>
      <c r="I9901" s="17"/>
      <c r="K9901" s="50"/>
      <c r="P9901" s="17"/>
    </row>
    <row r="9902" spans="6:16">
      <c r="F9902" s="13"/>
      <c r="G9902" s="50"/>
      <c r="I9902" s="17"/>
      <c r="K9902" s="50"/>
      <c r="P9902" s="17"/>
    </row>
    <row r="9903" spans="6:16">
      <c r="F9903" s="13"/>
      <c r="G9903" s="50"/>
      <c r="I9903" s="17"/>
      <c r="K9903" s="50"/>
      <c r="P9903" s="17"/>
    </row>
    <row r="9904" spans="6:16">
      <c r="F9904" s="13"/>
      <c r="G9904" s="50"/>
      <c r="I9904" s="17"/>
      <c r="K9904" s="50"/>
      <c r="P9904" s="17"/>
    </row>
    <row r="9905" spans="6:16">
      <c r="F9905" s="13"/>
      <c r="G9905" s="50"/>
      <c r="I9905" s="17"/>
      <c r="K9905" s="50"/>
      <c r="P9905" s="17"/>
    </row>
    <row r="9906" spans="6:16">
      <c r="F9906" s="13"/>
      <c r="G9906" s="50"/>
      <c r="I9906" s="17"/>
      <c r="K9906" s="50"/>
      <c r="P9906" s="17"/>
    </row>
    <row r="9907" spans="6:16">
      <c r="F9907" s="13"/>
      <c r="G9907" s="50"/>
      <c r="I9907" s="17"/>
      <c r="K9907" s="50"/>
      <c r="P9907" s="17"/>
    </row>
    <row r="9908" spans="6:16">
      <c r="F9908" s="13"/>
      <c r="G9908" s="50"/>
      <c r="I9908" s="17"/>
      <c r="K9908" s="50"/>
      <c r="P9908" s="17"/>
    </row>
    <row r="9909" spans="6:16">
      <c r="F9909" s="13"/>
      <c r="G9909" s="50"/>
      <c r="I9909" s="17"/>
      <c r="K9909" s="50"/>
      <c r="P9909" s="17"/>
    </row>
    <row r="9910" spans="6:16">
      <c r="F9910" s="13"/>
      <c r="G9910" s="50"/>
      <c r="I9910" s="17"/>
      <c r="K9910" s="50"/>
      <c r="P9910" s="17"/>
    </row>
    <row r="9911" spans="6:16">
      <c r="F9911" s="13"/>
      <c r="G9911" s="50"/>
      <c r="I9911" s="17"/>
      <c r="K9911" s="50"/>
      <c r="P9911" s="17"/>
    </row>
    <row r="9912" spans="6:16">
      <c r="F9912" s="13"/>
      <c r="G9912" s="50"/>
      <c r="I9912" s="17"/>
      <c r="K9912" s="50"/>
      <c r="P9912" s="17"/>
    </row>
    <row r="9913" spans="6:16">
      <c r="F9913" s="13"/>
      <c r="G9913" s="50"/>
      <c r="I9913" s="17"/>
      <c r="K9913" s="50"/>
      <c r="P9913" s="17"/>
    </row>
    <row r="9914" spans="6:16">
      <c r="F9914" s="13"/>
      <c r="G9914" s="50"/>
      <c r="I9914" s="17"/>
      <c r="K9914" s="50"/>
      <c r="P9914" s="17"/>
    </row>
    <row r="9915" spans="6:16">
      <c r="F9915" s="13"/>
      <c r="G9915" s="50"/>
      <c r="I9915" s="17"/>
      <c r="K9915" s="50"/>
      <c r="P9915" s="17"/>
    </row>
    <row r="9916" spans="6:16">
      <c r="F9916" s="13"/>
      <c r="G9916" s="50"/>
      <c r="I9916" s="17"/>
      <c r="K9916" s="50"/>
      <c r="P9916" s="17"/>
    </row>
    <row r="9917" spans="6:16">
      <c r="F9917" s="13"/>
      <c r="G9917" s="50"/>
      <c r="I9917" s="17"/>
      <c r="K9917" s="50"/>
      <c r="P9917" s="17"/>
    </row>
    <row r="9918" spans="6:16">
      <c r="F9918" s="13"/>
      <c r="G9918" s="50"/>
      <c r="I9918" s="17"/>
      <c r="K9918" s="50"/>
      <c r="P9918" s="17"/>
    </row>
    <row r="9919" spans="6:16">
      <c r="F9919" s="13"/>
      <c r="G9919" s="50"/>
      <c r="I9919" s="17"/>
      <c r="K9919" s="50"/>
      <c r="P9919" s="17"/>
    </row>
    <row r="9920" spans="6:16">
      <c r="F9920" s="13"/>
      <c r="G9920" s="50"/>
      <c r="I9920" s="17"/>
      <c r="K9920" s="50"/>
      <c r="P9920" s="17"/>
    </row>
    <row r="9921" spans="6:16">
      <c r="F9921" s="13"/>
      <c r="G9921" s="50"/>
      <c r="I9921" s="17"/>
      <c r="K9921" s="50"/>
      <c r="P9921" s="17"/>
    </row>
    <row r="9922" spans="6:16">
      <c r="F9922" s="13"/>
      <c r="G9922" s="50"/>
      <c r="I9922" s="17"/>
      <c r="K9922" s="50"/>
      <c r="P9922" s="17"/>
    </row>
    <row r="9923" spans="6:16">
      <c r="F9923" s="13"/>
      <c r="G9923" s="50"/>
      <c r="I9923" s="17"/>
      <c r="K9923" s="50"/>
      <c r="P9923" s="17"/>
    </row>
    <row r="9924" spans="6:16">
      <c r="F9924" s="13"/>
      <c r="G9924" s="50"/>
      <c r="I9924" s="17"/>
      <c r="K9924" s="50"/>
      <c r="P9924" s="17"/>
    </row>
    <row r="9925" spans="6:16">
      <c r="F9925" s="13"/>
      <c r="G9925" s="50"/>
      <c r="I9925" s="17"/>
      <c r="K9925" s="50"/>
      <c r="P9925" s="17"/>
    </row>
    <row r="9926" spans="6:16">
      <c r="F9926" s="13"/>
      <c r="G9926" s="50"/>
      <c r="I9926" s="17"/>
      <c r="K9926" s="50"/>
      <c r="P9926" s="17"/>
    </row>
    <row r="9927" spans="6:16">
      <c r="F9927" s="13"/>
      <c r="G9927" s="50"/>
      <c r="I9927" s="17"/>
      <c r="K9927" s="50"/>
      <c r="P9927" s="17"/>
    </row>
    <row r="9928" spans="6:16">
      <c r="F9928" s="13"/>
      <c r="G9928" s="50"/>
      <c r="I9928" s="17"/>
      <c r="K9928" s="50"/>
      <c r="P9928" s="17"/>
    </row>
    <row r="9929" spans="6:16">
      <c r="F9929" s="13"/>
      <c r="G9929" s="50"/>
      <c r="I9929" s="17"/>
      <c r="K9929" s="50"/>
      <c r="P9929" s="17"/>
    </row>
    <row r="9930" spans="6:16">
      <c r="F9930" s="13"/>
      <c r="G9930" s="50"/>
      <c r="I9930" s="17"/>
      <c r="K9930" s="50"/>
      <c r="P9930" s="17"/>
    </row>
    <row r="9931" spans="6:16">
      <c r="F9931" s="13"/>
      <c r="G9931" s="50"/>
      <c r="I9931" s="17"/>
      <c r="K9931" s="50"/>
      <c r="P9931" s="17"/>
    </row>
    <row r="9932" spans="6:16">
      <c r="F9932" s="13"/>
      <c r="G9932" s="50"/>
      <c r="I9932" s="17"/>
      <c r="K9932" s="50"/>
      <c r="P9932" s="17"/>
    </row>
    <row r="9933" spans="6:16">
      <c r="F9933" s="13"/>
      <c r="G9933" s="50"/>
      <c r="I9933" s="17"/>
      <c r="K9933" s="50"/>
      <c r="P9933" s="17"/>
    </row>
    <row r="9934" spans="6:16">
      <c r="F9934" s="13"/>
      <c r="G9934" s="50"/>
      <c r="I9934" s="17"/>
      <c r="K9934" s="50"/>
      <c r="P9934" s="17"/>
    </row>
    <row r="9935" spans="6:16">
      <c r="F9935" s="13"/>
      <c r="G9935" s="50"/>
      <c r="I9935" s="17"/>
      <c r="K9935" s="50"/>
      <c r="P9935" s="17"/>
    </row>
    <row r="9936" spans="6:16">
      <c r="F9936" s="13"/>
      <c r="G9936" s="50"/>
      <c r="I9936" s="17"/>
      <c r="K9936" s="50"/>
      <c r="P9936" s="17"/>
    </row>
    <row r="9937" spans="6:16">
      <c r="F9937" s="13"/>
      <c r="G9937" s="50"/>
      <c r="I9937" s="17"/>
      <c r="K9937" s="50"/>
      <c r="P9937" s="17"/>
    </row>
    <row r="9938" spans="6:16">
      <c r="F9938" s="13"/>
      <c r="G9938" s="50"/>
      <c r="I9938" s="17"/>
      <c r="K9938" s="50"/>
      <c r="P9938" s="17"/>
    </row>
    <row r="9939" spans="6:16">
      <c r="F9939" s="13"/>
      <c r="G9939" s="50"/>
      <c r="I9939" s="17"/>
      <c r="K9939" s="50"/>
      <c r="P9939" s="17"/>
    </row>
    <row r="9940" spans="6:16">
      <c r="F9940" s="13"/>
      <c r="G9940" s="50"/>
      <c r="I9940" s="17"/>
      <c r="K9940" s="50"/>
      <c r="P9940" s="17"/>
    </row>
    <row r="9941" spans="6:16">
      <c r="F9941" s="13"/>
      <c r="G9941" s="50"/>
      <c r="I9941" s="17"/>
      <c r="K9941" s="50"/>
      <c r="P9941" s="17"/>
    </row>
    <row r="9942" spans="6:16">
      <c r="F9942" s="13"/>
      <c r="G9942" s="50"/>
      <c r="I9942" s="17"/>
      <c r="K9942" s="50"/>
      <c r="P9942" s="17"/>
    </row>
    <row r="9943" spans="6:16">
      <c r="F9943" s="13"/>
      <c r="G9943" s="50"/>
      <c r="I9943" s="17"/>
      <c r="K9943" s="50"/>
      <c r="P9943" s="17"/>
    </row>
    <row r="9944" spans="6:16">
      <c r="F9944" s="13"/>
      <c r="G9944" s="50"/>
      <c r="I9944" s="17"/>
      <c r="K9944" s="50"/>
      <c r="P9944" s="17"/>
    </row>
    <row r="9945" spans="6:16">
      <c r="F9945" s="13"/>
      <c r="G9945" s="50"/>
      <c r="I9945" s="17"/>
      <c r="K9945" s="50"/>
      <c r="P9945" s="17"/>
    </row>
    <row r="9946" spans="6:16">
      <c r="F9946" s="13"/>
      <c r="G9946" s="50"/>
      <c r="I9946" s="17"/>
      <c r="K9946" s="50"/>
      <c r="P9946" s="17"/>
    </row>
    <row r="9947" spans="6:16">
      <c r="F9947" s="13"/>
      <c r="G9947" s="50"/>
      <c r="I9947" s="17"/>
      <c r="K9947" s="50"/>
      <c r="P9947" s="17"/>
    </row>
    <row r="9948" spans="6:16">
      <c r="F9948" s="13"/>
      <c r="G9948" s="50"/>
      <c r="I9948" s="17"/>
      <c r="K9948" s="50"/>
      <c r="P9948" s="17"/>
    </row>
    <row r="9949" spans="6:16">
      <c r="F9949" s="13"/>
      <c r="G9949" s="50"/>
      <c r="I9949" s="17"/>
      <c r="K9949" s="50"/>
      <c r="P9949" s="17"/>
    </row>
    <row r="9950" spans="6:16">
      <c r="F9950" s="13"/>
      <c r="G9950" s="50"/>
      <c r="I9950" s="17"/>
      <c r="K9950" s="50"/>
      <c r="P9950" s="17"/>
    </row>
    <row r="9951" spans="6:16">
      <c r="F9951" s="13"/>
      <c r="G9951" s="50"/>
      <c r="I9951" s="17"/>
      <c r="K9951" s="50"/>
      <c r="P9951" s="17"/>
    </row>
    <row r="9952" spans="6:16">
      <c r="F9952" s="13"/>
      <c r="G9952" s="50"/>
      <c r="I9952" s="17"/>
      <c r="K9952" s="50"/>
      <c r="P9952" s="17"/>
    </row>
    <row r="9953" spans="6:16">
      <c r="F9953" s="13"/>
      <c r="G9953" s="50"/>
      <c r="I9953" s="17"/>
      <c r="K9953" s="50"/>
      <c r="P9953" s="17"/>
    </row>
    <row r="9954" spans="6:16">
      <c r="F9954" s="13"/>
      <c r="G9954" s="50"/>
      <c r="I9954" s="17"/>
      <c r="K9954" s="50"/>
      <c r="P9954" s="17"/>
    </row>
    <row r="9955" spans="6:16">
      <c r="F9955" s="13"/>
      <c r="G9955" s="50"/>
      <c r="I9955" s="17"/>
      <c r="K9955" s="50"/>
      <c r="P9955" s="17"/>
    </row>
    <row r="9956" spans="6:16">
      <c r="F9956" s="13"/>
      <c r="G9956" s="50"/>
      <c r="I9956" s="17"/>
      <c r="K9956" s="50"/>
      <c r="P9956" s="17"/>
    </row>
    <row r="9957" spans="6:16">
      <c r="F9957" s="13"/>
      <c r="G9957" s="50"/>
      <c r="I9957" s="17"/>
      <c r="K9957" s="50"/>
      <c r="P9957" s="17"/>
    </row>
    <row r="9958" spans="6:16">
      <c r="F9958" s="13"/>
      <c r="G9958" s="50"/>
      <c r="I9958" s="17"/>
      <c r="K9958" s="50"/>
      <c r="P9958" s="17"/>
    </row>
    <row r="9959" spans="6:16">
      <c r="F9959" s="13"/>
      <c r="G9959" s="50"/>
      <c r="I9959" s="17"/>
      <c r="K9959" s="50"/>
      <c r="P9959" s="17"/>
    </row>
    <row r="9960" spans="6:16">
      <c r="F9960" s="13"/>
      <c r="G9960" s="50"/>
      <c r="I9960" s="17"/>
      <c r="K9960" s="50"/>
      <c r="P9960" s="17"/>
    </row>
    <row r="9961" spans="6:16">
      <c r="F9961" s="13"/>
      <c r="G9961" s="50"/>
      <c r="I9961" s="17"/>
      <c r="K9961" s="50"/>
      <c r="P9961" s="17"/>
    </row>
    <row r="9962" spans="6:16">
      <c r="F9962" s="13"/>
      <c r="G9962" s="50"/>
      <c r="I9962" s="17"/>
      <c r="K9962" s="50"/>
      <c r="P9962" s="17"/>
    </row>
    <row r="9963" spans="6:16">
      <c r="F9963" s="13"/>
      <c r="G9963" s="50"/>
      <c r="I9963" s="17"/>
      <c r="K9963" s="50"/>
      <c r="P9963" s="17"/>
    </row>
    <row r="9964" spans="6:16">
      <c r="F9964" s="13"/>
      <c r="G9964" s="50"/>
      <c r="I9964" s="17"/>
      <c r="K9964" s="50"/>
      <c r="P9964" s="17"/>
    </row>
    <row r="9965" spans="6:16">
      <c r="F9965" s="13"/>
      <c r="G9965" s="50"/>
      <c r="I9965" s="17"/>
      <c r="K9965" s="50"/>
      <c r="P9965" s="17"/>
    </row>
    <row r="9966" spans="6:16">
      <c r="F9966" s="13"/>
      <c r="G9966" s="50"/>
      <c r="I9966" s="17"/>
      <c r="K9966" s="50"/>
      <c r="P9966" s="17"/>
    </row>
    <row r="9967" spans="6:16">
      <c r="F9967" s="13"/>
      <c r="G9967" s="50"/>
      <c r="I9967" s="17"/>
      <c r="K9967" s="50"/>
      <c r="P9967" s="17"/>
    </row>
    <row r="9968" spans="6:16">
      <c r="F9968" s="13"/>
      <c r="G9968" s="50"/>
      <c r="I9968" s="17"/>
      <c r="K9968" s="50"/>
      <c r="P9968" s="17"/>
    </row>
    <row r="9969" spans="6:16">
      <c r="F9969" s="13"/>
      <c r="G9969" s="50"/>
      <c r="I9969" s="17"/>
      <c r="K9969" s="50"/>
      <c r="P9969" s="17"/>
    </row>
    <row r="9970" spans="6:16">
      <c r="F9970" s="13"/>
      <c r="G9970" s="50"/>
      <c r="I9970" s="17"/>
      <c r="K9970" s="50"/>
      <c r="P9970" s="17"/>
    </row>
    <row r="9971" spans="6:16">
      <c r="F9971" s="13"/>
      <c r="G9971" s="50"/>
      <c r="I9971" s="17"/>
      <c r="K9971" s="50"/>
      <c r="P9971" s="17"/>
    </row>
    <row r="9972" spans="6:16">
      <c r="F9972" s="13"/>
      <c r="G9972" s="50"/>
      <c r="I9972" s="17"/>
      <c r="K9972" s="50"/>
      <c r="P9972" s="17"/>
    </row>
    <row r="9973" spans="6:16">
      <c r="F9973" s="13"/>
      <c r="G9973" s="50"/>
      <c r="I9973" s="17"/>
      <c r="K9973" s="50"/>
      <c r="P9973" s="17"/>
    </row>
    <row r="9974" spans="6:16">
      <c r="F9974" s="13"/>
      <c r="G9974" s="50"/>
      <c r="I9974" s="17"/>
      <c r="K9974" s="50"/>
      <c r="P9974" s="17"/>
    </row>
    <row r="9975" spans="6:16">
      <c r="F9975" s="13"/>
      <c r="G9975" s="50"/>
      <c r="I9975" s="17"/>
      <c r="K9975" s="50"/>
      <c r="P9975" s="17"/>
    </row>
    <row r="9976" spans="6:16">
      <c r="F9976" s="13"/>
      <c r="G9976" s="50"/>
      <c r="I9976" s="17"/>
      <c r="K9976" s="50"/>
      <c r="P9976" s="17"/>
    </row>
    <row r="9977" spans="6:16">
      <c r="F9977" s="13"/>
      <c r="G9977" s="50"/>
      <c r="I9977" s="17"/>
      <c r="K9977" s="50"/>
      <c r="P9977" s="17"/>
    </row>
    <row r="9978" spans="6:16">
      <c r="F9978" s="13"/>
      <c r="G9978" s="50"/>
      <c r="I9978" s="17"/>
      <c r="K9978" s="50"/>
      <c r="P9978" s="17"/>
    </row>
    <row r="9979" spans="6:16">
      <c r="F9979" s="13"/>
      <c r="G9979" s="50"/>
      <c r="I9979" s="17"/>
      <c r="K9979" s="50"/>
      <c r="P9979" s="17"/>
    </row>
    <row r="9980" spans="6:16">
      <c r="F9980" s="13"/>
      <c r="G9980" s="50"/>
      <c r="I9980" s="17"/>
      <c r="K9980" s="50"/>
      <c r="P9980" s="17"/>
    </row>
    <row r="9981" spans="6:16">
      <c r="F9981" s="13"/>
      <c r="G9981" s="50"/>
      <c r="I9981" s="17"/>
      <c r="K9981" s="50"/>
      <c r="P9981" s="17"/>
    </row>
    <row r="9982" spans="6:16">
      <c r="F9982" s="13"/>
      <c r="G9982" s="50"/>
      <c r="I9982" s="17"/>
      <c r="K9982" s="50"/>
      <c r="P9982" s="17"/>
    </row>
    <row r="9983" spans="6:16">
      <c r="F9983" s="13"/>
      <c r="G9983" s="50"/>
      <c r="I9983" s="17"/>
      <c r="K9983" s="50"/>
      <c r="P9983" s="17"/>
    </row>
    <row r="9984" spans="6:16">
      <c r="F9984" s="13"/>
      <c r="G9984" s="50"/>
      <c r="I9984" s="17"/>
      <c r="K9984" s="50"/>
      <c r="P9984" s="17"/>
    </row>
    <row r="9985" spans="6:16">
      <c r="F9985" s="13"/>
      <c r="G9985" s="50"/>
      <c r="I9985" s="17"/>
      <c r="K9985" s="50"/>
      <c r="P9985" s="17"/>
    </row>
    <row r="9986" spans="6:16">
      <c r="F9986" s="13"/>
      <c r="G9986" s="50"/>
      <c r="I9986" s="17"/>
      <c r="K9986" s="50"/>
      <c r="P9986" s="17"/>
    </row>
    <row r="9987" spans="6:16">
      <c r="F9987" s="13"/>
      <c r="G9987" s="50"/>
      <c r="I9987" s="17"/>
      <c r="K9987" s="50"/>
      <c r="P9987" s="17"/>
    </row>
    <row r="9988" spans="6:16">
      <c r="F9988" s="13"/>
      <c r="G9988" s="50"/>
      <c r="I9988" s="17"/>
      <c r="K9988" s="50"/>
      <c r="P9988" s="17"/>
    </row>
    <row r="9989" spans="6:16">
      <c r="F9989" s="13"/>
      <c r="G9989" s="50"/>
      <c r="I9989" s="17"/>
      <c r="K9989" s="50"/>
      <c r="P9989" s="17"/>
    </row>
    <row r="9990" spans="6:16">
      <c r="F9990" s="13"/>
      <c r="G9990" s="50"/>
      <c r="I9990" s="17"/>
      <c r="K9990" s="50"/>
      <c r="P9990" s="17"/>
    </row>
    <row r="9991" spans="6:16">
      <c r="F9991" s="13"/>
      <c r="G9991" s="50"/>
      <c r="I9991" s="17"/>
      <c r="K9991" s="50"/>
      <c r="P9991" s="17"/>
    </row>
    <row r="9992" spans="6:16">
      <c r="F9992" s="13"/>
      <c r="G9992" s="50"/>
      <c r="I9992" s="17"/>
      <c r="K9992" s="50"/>
      <c r="P9992" s="17"/>
    </row>
    <row r="9993" spans="6:16">
      <c r="F9993" s="13"/>
      <c r="G9993" s="50"/>
      <c r="I9993" s="17"/>
      <c r="K9993" s="50"/>
      <c r="P9993" s="17"/>
    </row>
    <row r="9994" spans="6:16">
      <c r="F9994" s="13"/>
      <c r="G9994" s="50"/>
      <c r="I9994" s="17"/>
      <c r="K9994" s="50"/>
      <c r="P9994" s="17"/>
    </row>
    <row r="9995" spans="6:16">
      <c r="F9995" s="13"/>
      <c r="G9995" s="50"/>
      <c r="I9995" s="17"/>
      <c r="K9995" s="50"/>
      <c r="P9995" s="17"/>
    </row>
    <row r="9996" spans="6:16">
      <c r="F9996" s="13"/>
      <c r="G9996" s="50"/>
      <c r="I9996" s="17"/>
      <c r="K9996" s="50"/>
      <c r="P9996" s="17"/>
    </row>
    <row r="9997" spans="6:16">
      <c r="F9997" s="13"/>
      <c r="G9997" s="50"/>
      <c r="I9997" s="17"/>
      <c r="K9997" s="50"/>
      <c r="P9997" s="17"/>
    </row>
    <row r="9998" spans="6:16">
      <c r="F9998" s="13"/>
      <c r="G9998" s="50"/>
      <c r="I9998" s="17"/>
      <c r="K9998" s="50"/>
      <c r="P9998" s="17"/>
    </row>
    <row r="9999" spans="6:16">
      <c r="F9999" s="13"/>
      <c r="G9999" s="50"/>
      <c r="I9999" s="17"/>
      <c r="K9999" s="50"/>
      <c r="P9999" s="17"/>
    </row>
    <row r="10000" spans="6:16">
      <c r="F10000" s="13"/>
      <c r="G10000" s="50"/>
      <c r="I10000" s="17"/>
      <c r="K10000" s="50"/>
      <c r="P10000" s="17"/>
    </row>
    <row r="10001" spans="6:16">
      <c r="F10001" s="13"/>
      <c r="G10001" s="50"/>
      <c r="I10001" s="17"/>
      <c r="K10001" s="50"/>
      <c r="P10001" s="17"/>
    </row>
    <row r="10002" spans="6:16">
      <c r="F10002" s="13"/>
      <c r="G10002" s="50"/>
      <c r="I10002" s="17"/>
      <c r="K10002" s="50"/>
      <c r="P10002" s="17"/>
    </row>
    <row r="10003" spans="6:16">
      <c r="F10003" s="13"/>
      <c r="G10003" s="50"/>
      <c r="I10003" s="17"/>
      <c r="K10003" s="50"/>
      <c r="P10003" s="17"/>
    </row>
    <row r="10004" spans="6:16">
      <c r="F10004" s="13"/>
      <c r="G10004" s="50"/>
      <c r="I10004" s="17"/>
      <c r="K10004" s="50"/>
      <c r="P10004" s="17"/>
    </row>
    <row r="10005" spans="6:16">
      <c r="F10005" s="13"/>
      <c r="G10005" s="50"/>
      <c r="I10005" s="17"/>
      <c r="K10005" s="50"/>
      <c r="P10005" s="17"/>
    </row>
    <row r="10006" spans="6:16">
      <c r="F10006" s="13"/>
      <c r="G10006" s="50"/>
      <c r="I10006" s="17"/>
      <c r="K10006" s="50"/>
      <c r="P10006" s="17"/>
    </row>
    <row r="10007" spans="6:16">
      <c r="F10007" s="13"/>
      <c r="G10007" s="50"/>
      <c r="I10007" s="17"/>
      <c r="K10007" s="50"/>
      <c r="P10007" s="17"/>
    </row>
    <row r="10008" spans="6:16">
      <c r="F10008" s="13"/>
      <c r="G10008" s="50"/>
      <c r="I10008" s="17"/>
      <c r="K10008" s="50"/>
      <c r="P10008" s="17"/>
    </row>
    <row r="10009" spans="6:16">
      <c r="F10009" s="13"/>
      <c r="G10009" s="50"/>
      <c r="I10009" s="17"/>
      <c r="K10009" s="50"/>
      <c r="P10009" s="17"/>
    </row>
    <row r="10010" spans="6:16">
      <c r="F10010" s="13"/>
      <c r="G10010" s="50"/>
      <c r="I10010" s="17"/>
      <c r="K10010" s="50"/>
      <c r="P10010" s="17"/>
    </row>
    <row r="10011" spans="6:16">
      <c r="F10011" s="13"/>
      <c r="G10011" s="50"/>
      <c r="I10011" s="17"/>
      <c r="K10011" s="50"/>
      <c r="P10011" s="17"/>
    </row>
    <row r="10012" spans="6:16">
      <c r="F10012" s="13"/>
      <c r="G10012" s="50"/>
      <c r="I10012" s="17"/>
      <c r="K10012" s="50"/>
      <c r="P10012" s="17"/>
    </row>
    <row r="10013" spans="6:16">
      <c r="F10013" s="13"/>
      <c r="G10013" s="50"/>
      <c r="I10013" s="17"/>
      <c r="K10013" s="50"/>
      <c r="P10013" s="17"/>
    </row>
    <row r="10014" spans="6:16">
      <c r="F10014" s="13"/>
      <c r="G10014" s="50"/>
      <c r="I10014" s="17"/>
      <c r="K10014" s="50"/>
      <c r="P10014" s="17"/>
    </row>
    <row r="10015" spans="6:16">
      <c r="F10015" s="13"/>
      <c r="G10015" s="50"/>
      <c r="I10015" s="17"/>
      <c r="K10015" s="50"/>
      <c r="P10015" s="17"/>
    </row>
    <row r="10016" spans="6:16">
      <c r="F10016" s="13"/>
      <c r="G10016" s="50"/>
      <c r="I10016" s="17"/>
      <c r="K10016" s="50"/>
      <c r="P10016" s="17"/>
    </row>
    <row r="10017" spans="6:16">
      <c r="F10017" s="13"/>
      <c r="G10017" s="50"/>
      <c r="I10017" s="17"/>
      <c r="K10017" s="50"/>
      <c r="P10017" s="17"/>
    </row>
    <row r="10018" spans="6:16">
      <c r="F10018" s="13"/>
      <c r="G10018" s="50"/>
      <c r="I10018" s="17"/>
      <c r="K10018" s="50"/>
      <c r="P10018" s="17"/>
    </row>
    <row r="10019" spans="6:16">
      <c r="F10019" s="13"/>
      <c r="G10019" s="50"/>
      <c r="I10019" s="17"/>
      <c r="K10019" s="50"/>
      <c r="P10019" s="17"/>
    </row>
    <row r="10020" spans="6:16">
      <c r="F10020" s="13"/>
      <c r="G10020" s="50"/>
      <c r="I10020" s="17"/>
      <c r="K10020" s="50"/>
      <c r="P10020" s="17"/>
    </row>
    <row r="10021" spans="6:16">
      <c r="F10021" s="13"/>
      <c r="G10021" s="50"/>
      <c r="I10021" s="17"/>
      <c r="K10021" s="50"/>
      <c r="P10021" s="17"/>
    </row>
    <row r="10022" spans="6:16">
      <c r="F10022" s="13"/>
      <c r="G10022" s="50"/>
      <c r="I10022" s="17"/>
      <c r="K10022" s="50"/>
      <c r="P10022" s="17"/>
    </row>
    <row r="10023" spans="6:16">
      <c r="F10023" s="13"/>
      <c r="G10023" s="50"/>
      <c r="I10023" s="17"/>
      <c r="K10023" s="50"/>
      <c r="P10023" s="17"/>
    </row>
    <row r="10024" spans="6:16">
      <c r="F10024" s="13"/>
      <c r="G10024" s="50"/>
      <c r="I10024" s="17"/>
      <c r="K10024" s="50"/>
      <c r="P10024" s="17"/>
    </row>
    <row r="10025" spans="6:16">
      <c r="F10025" s="13"/>
      <c r="G10025" s="50"/>
      <c r="I10025" s="17"/>
      <c r="K10025" s="50"/>
      <c r="P10025" s="17"/>
    </row>
    <row r="10026" spans="6:16">
      <c r="F10026" s="13"/>
      <c r="G10026" s="50"/>
      <c r="I10026" s="17"/>
      <c r="K10026" s="50"/>
      <c r="P10026" s="17"/>
    </row>
    <row r="10027" spans="6:16">
      <c r="F10027" s="13"/>
      <c r="G10027" s="50"/>
      <c r="I10027" s="17"/>
      <c r="K10027" s="50"/>
      <c r="P10027" s="17"/>
    </row>
    <row r="10028" spans="6:16">
      <c r="F10028" s="13"/>
      <c r="G10028" s="50"/>
      <c r="I10028" s="17"/>
      <c r="K10028" s="50"/>
      <c r="P10028" s="17"/>
    </row>
    <row r="10029" spans="6:16">
      <c r="F10029" s="13"/>
      <c r="G10029" s="50"/>
      <c r="I10029" s="17"/>
      <c r="K10029" s="50"/>
      <c r="P10029" s="17"/>
    </row>
    <row r="10030" spans="6:16">
      <c r="F10030" s="13"/>
      <c r="G10030" s="50"/>
      <c r="I10030" s="17"/>
      <c r="K10030" s="50"/>
      <c r="P10030" s="17"/>
    </row>
    <row r="10031" spans="6:16">
      <c r="F10031" s="13"/>
      <c r="G10031" s="50"/>
      <c r="I10031" s="17"/>
      <c r="K10031" s="50"/>
      <c r="P10031" s="17"/>
    </row>
    <row r="10032" spans="6:16">
      <c r="F10032" s="13"/>
      <c r="G10032" s="50"/>
      <c r="I10032" s="17"/>
      <c r="K10032" s="50"/>
      <c r="P10032" s="17"/>
    </row>
    <row r="10033" spans="6:16">
      <c r="F10033" s="13"/>
      <c r="G10033" s="50"/>
      <c r="I10033" s="17"/>
      <c r="K10033" s="50"/>
      <c r="P10033" s="17"/>
    </row>
    <row r="10034" spans="6:16">
      <c r="F10034" s="13"/>
      <c r="G10034" s="50"/>
      <c r="I10034" s="17"/>
      <c r="K10034" s="50"/>
      <c r="P10034" s="17"/>
    </row>
    <row r="10035" spans="6:16">
      <c r="F10035" s="13"/>
      <c r="G10035" s="50"/>
      <c r="I10035" s="17"/>
      <c r="K10035" s="50"/>
      <c r="P10035" s="17"/>
    </row>
    <row r="10036" spans="6:16">
      <c r="F10036" s="13"/>
      <c r="G10036" s="50"/>
      <c r="I10036" s="17"/>
      <c r="K10036" s="50"/>
      <c r="P10036" s="17"/>
    </row>
    <row r="10037" spans="6:16">
      <c r="F10037" s="13"/>
      <c r="G10037" s="50"/>
      <c r="I10037" s="17"/>
      <c r="K10037" s="50"/>
      <c r="P10037" s="17"/>
    </row>
    <row r="10038" spans="6:16">
      <c r="F10038" s="13"/>
      <c r="G10038" s="50"/>
      <c r="I10038" s="17"/>
      <c r="K10038" s="50"/>
      <c r="P10038" s="17"/>
    </row>
    <row r="10039" spans="6:16">
      <c r="F10039" s="13"/>
      <c r="G10039" s="50"/>
      <c r="I10039" s="17"/>
      <c r="K10039" s="50"/>
      <c r="P10039" s="17"/>
    </row>
    <row r="10040" spans="6:16">
      <c r="F10040" s="13"/>
      <c r="G10040" s="50"/>
      <c r="I10040" s="17"/>
      <c r="K10040" s="50"/>
      <c r="P10040" s="17"/>
    </row>
    <row r="10041" spans="6:16">
      <c r="F10041" s="13"/>
      <c r="G10041" s="50"/>
      <c r="I10041" s="17"/>
      <c r="K10041" s="50"/>
      <c r="P10041" s="17"/>
    </row>
    <row r="10042" spans="6:16">
      <c r="F10042" s="13"/>
      <c r="G10042" s="50"/>
      <c r="I10042" s="17"/>
      <c r="K10042" s="50"/>
      <c r="P10042" s="17"/>
    </row>
    <row r="10043" spans="6:16">
      <c r="F10043" s="13"/>
      <c r="G10043" s="50"/>
      <c r="I10043" s="17"/>
      <c r="K10043" s="50"/>
      <c r="P10043" s="17"/>
    </row>
    <row r="10044" spans="6:16">
      <c r="F10044" s="13"/>
      <c r="G10044" s="50"/>
      <c r="I10044" s="17"/>
      <c r="K10044" s="50"/>
      <c r="P10044" s="17"/>
    </row>
    <row r="10045" spans="6:16">
      <c r="F10045" s="13"/>
      <c r="G10045" s="50"/>
      <c r="I10045" s="17"/>
      <c r="K10045" s="50"/>
      <c r="P10045" s="17"/>
    </row>
    <row r="10046" spans="6:16">
      <c r="F10046" s="13"/>
      <c r="G10046" s="50"/>
      <c r="I10046" s="17"/>
      <c r="K10046" s="50"/>
      <c r="P10046" s="17"/>
    </row>
    <row r="10047" spans="6:16">
      <c r="F10047" s="13"/>
      <c r="G10047" s="50"/>
      <c r="I10047" s="17"/>
      <c r="K10047" s="50"/>
      <c r="P10047" s="17"/>
    </row>
    <row r="10048" spans="6:16">
      <c r="F10048" s="13"/>
      <c r="G10048" s="50"/>
      <c r="I10048" s="17"/>
      <c r="K10048" s="50"/>
      <c r="P10048" s="17"/>
    </row>
    <row r="10049" spans="6:16">
      <c r="F10049" s="13"/>
      <c r="G10049" s="50"/>
      <c r="I10049" s="17"/>
      <c r="K10049" s="50"/>
      <c r="P10049" s="17"/>
    </row>
    <row r="10050" spans="6:16">
      <c r="F10050" s="13"/>
      <c r="G10050" s="50"/>
      <c r="I10050" s="17"/>
      <c r="K10050" s="50"/>
      <c r="P10050" s="17"/>
    </row>
    <row r="10051" spans="6:16">
      <c r="F10051" s="13"/>
      <c r="G10051" s="50"/>
      <c r="I10051" s="17"/>
      <c r="K10051" s="50"/>
      <c r="P10051" s="17"/>
    </row>
    <row r="10052" spans="6:16">
      <c r="F10052" s="13"/>
      <c r="G10052" s="50"/>
      <c r="I10052" s="17"/>
      <c r="K10052" s="50"/>
      <c r="P10052" s="17"/>
    </row>
    <row r="10053" spans="6:16">
      <c r="F10053" s="13"/>
      <c r="G10053" s="50"/>
      <c r="I10053" s="17"/>
      <c r="K10053" s="50"/>
      <c r="P10053" s="17"/>
    </row>
    <row r="10054" spans="6:16">
      <c r="F10054" s="13"/>
      <c r="G10054" s="50"/>
      <c r="I10054" s="17"/>
      <c r="K10054" s="50"/>
      <c r="P10054" s="17"/>
    </row>
    <row r="10055" spans="6:16">
      <c r="F10055" s="13"/>
      <c r="G10055" s="50"/>
      <c r="I10055" s="17"/>
      <c r="K10055" s="50"/>
      <c r="P10055" s="17"/>
    </row>
    <row r="10056" spans="6:16">
      <c r="F10056" s="13"/>
      <c r="G10056" s="50"/>
      <c r="I10056" s="17"/>
      <c r="K10056" s="50"/>
      <c r="P10056" s="17"/>
    </row>
    <row r="10057" spans="6:16">
      <c r="F10057" s="13"/>
      <c r="G10057" s="50"/>
      <c r="I10057" s="17"/>
      <c r="K10057" s="50"/>
      <c r="P10057" s="17"/>
    </row>
    <row r="10058" spans="6:16">
      <c r="F10058" s="13"/>
      <c r="G10058" s="50"/>
      <c r="I10058" s="17"/>
      <c r="K10058" s="50"/>
      <c r="P10058" s="17"/>
    </row>
    <row r="10059" spans="6:16">
      <c r="F10059" s="13"/>
      <c r="G10059" s="50"/>
      <c r="I10059" s="17"/>
      <c r="K10059" s="50"/>
      <c r="P10059" s="17"/>
    </row>
    <row r="10060" spans="6:16">
      <c r="F10060" s="13"/>
      <c r="G10060" s="50"/>
      <c r="I10060" s="17"/>
      <c r="K10060" s="50"/>
      <c r="P10060" s="17"/>
    </row>
    <row r="10061" spans="6:16">
      <c r="F10061" s="13"/>
      <c r="G10061" s="50"/>
      <c r="I10061" s="17"/>
      <c r="K10061" s="50"/>
      <c r="P10061" s="17"/>
    </row>
    <row r="10062" spans="6:16">
      <c r="F10062" s="13"/>
      <c r="G10062" s="50"/>
      <c r="I10062" s="17"/>
      <c r="K10062" s="50"/>
      <c r="P10062" s="17"/>
    </row>
    <row r="10063" spans="6:16">
      <c r="F10063" s="13"/>
      <c r="G10063" s="50"/>
      <c r="I10063" s="17"/>
      <c r="K10063" s="50"/>
      <c r="P10063" s="17"/>
    </row>
    <row r="10064" spans="6:16">
      <c r="F10064" s="13"/>
      <c r="G10064" s="50"/>
      <c r="I10064" s="17"/>
      <c r="K10064" s="50"/>
      <c r="P10064" s="17"/>
    </row>
    <row r="10065" spans="6:16">
      <c r="F10065" s="13"/>
      <c r="G10065" s="50"/>
      <c r="I10065" s="17"/>
      <c r="K10065" s="50"/>
      <c r="P10065" s="17"/>
    </row>
    <row r="10066" spans="6:16">
      <c r="F10066" s="13"/>
      <c r="G10066" s="50"/>
      <c r="I10066" s="17"/>
      <c r="K10066" s="50"/>
      <c r="P10066" s="17"/>
    </row>
    <row r="10067" spans="6:16">
      <c r="F10067" s="13"/>
      <c r="G10067" s="50"/>
      <c r="I10067" s="17"/>
      <c r="K10067" s="50"/>
      <c r="P10067" s="17"/>
    </row>
    <row r="10068" spans="6:16">
      <c r="F10068" s="13"/>
      <c r="G10068" s="50"/>
      <c r="I10068" s="17"/>
      <c r="K10068" s="50"/>
      <c r="P10068" s="17"/>
    </row>
    <row r="10069" spans="6:16">
      <c r="F10069" s="13"/>
      <c r="G10069" s="50"/>
      <c r="I10069" s="17"/>
      <c r="K10069" s="50"/>
      <c r="P10069" s="17"/>
    </row>
    <row r="10070" spans="6:16">
      <c r="F10070" s="13"/>
      <c r="G10070" s="50"/>
      <c r="I10070" s="17"/>
      <c r="K10070" s="50"/>
      <c r="P10070" s="17"/>
    </row>
    <row r="10071" spans="6:16">
      <c r="F10071" s="13"/>
      <c r="G10071" s="50"/>
      <c r="I10071" s="17"/>
      <c r="K10071" s="50"/>
      <c r="P10071" s="17"/>
    </row>
    <row r="10072" spans="6:16">
      <c r="F10072" s="13"/>
      <c r="G10072" s="50"/>
      <c r="I10072" s="17"/>
      <c r="K10072" s="50"/>
      <c r="P10072" s="17"/>
    </row>
    <row r="10073" spans="6:16">
      <c r="F10073" s="13"/>
      <c r="G10073" s="50"/>
      <c r="I10073" s="17"/>
      <c r="K10073" s="50"/>
      <c r="P10073" s="17"/>
    </row>
    <row r="10074" spans="6:16">
      <c r="F10074" s="13"/>
      <c r="G10074" s="50"/>
      <c r="I10074" s="17"/>
      <c r="K10074" s="50"/>
      <c r="P10074" s="17"/>
    </row>
    <row r="10075" spans="6:16">
      <c r="F10075" s="13"/>
      <c r="G10075" s="50"/>
      <c r="I10075" s="17"/>
      <c r="K10075" s="50"/>
      <c r="P10075" s="17"/>
    </row>
    <row r="10076" spans="6:16">
      <c r="F10076" s="13"/>
      <c r="G10076" s="50"/>
      <c r="I10076" s="17"/>
      <c r="K10076" s="50"/>
      <c r="P10076" s="17"/>
    </row>
    <row r="10077" spans="6:16">
      <c r="F10077" s="13"/>
      <c r="G10077" s="50"/>
      <c r="I10077" s="17"/>
      <c r="K10077" s="50"/>
      <c r="P10077" s="17"/>
    </row>
    <row r="10078" spans="6:16">
      <c r="F10078" s="13"/>
      <c r="G10078" s="50"/>
      <c r="I10078" s="17"/>
      <c r="K10078" s="50"/>
      <c r="P10078" s="17"/>
    </row>
    <row r="10079" spans="6:16">
      <c r="F10079" s="13"/>
      <c r="G10079" s="50"/>
      <c r="I10079" s="17"/>
      <c r="K10079" s="50"/>
      <c r="P10079" s="17"/>
    </row>
    <row r="10080" spans="6:16">
      <c r="F10080" s="13"/>
      <c r="G10080" s="50"/>
      <c r="I10080" s="17"/>
      <c r="K10080" s="50"/>
      <c r="P10080" s="17"/>
    </row>
    <row r="10081" spans="6:16">
      <c r="F10081" s="13"/>
      <c r="G10081" s="50"/>
      <c r="I10081" s="17"/>
      <c r="K10081" s="50"/>
      <c r="P10081" s="17"/>
    </row>
    <row r="10082" spans="6:16">
      <c r="F10082" s="13"/>
      <c r="G10082" s="50"/>
      <c r="I10082" s="17"/>
      <c r="K10082" s="50"/>
      <c r="P10082" s="17"/>
    </row>
    <row r="10083" spans="6:16">
      <c r="F10083" s="13"/>
      <c r="G10083" s="50"/>
      <c r="I10083" s="17"/>
      <c r="K10083" s="50"/>
      <c r="P10083" s="17"/>
    </row>
    <row r="10084" spans="6:16">
      <c r="F10084" s="13"/>
      <c r="G10084" s="50"/>
      <c r="I10084" s="17"/>
      <c r="K10084" s="50"/>
      <c r="P10084" s="17"/>
    </row>
    <row r="10085" spans="6:16">
      <c r="F10085" s="13"/>
      <c r="G10085" s="50"/>
      <c r="I10085" s="17"/>
      <c r="K10085" s="50"/>
      <c r="P10085" s="17"/>
    </row>
    <row r="10086" spans="6:16">
      <c r="F10086" s="13"/>
      <c r="G10086" s="50"/>
      <c r="I10086" s="17"/>
      <c r="K10086" s="50"/>
      <c r="P10086" s="17"/>
    </row>
    <row r="10087" spans="6:16">
      <c r="F10087" s="13"/>
      <c r="G10087" s="50"/>
      <c r="I10087" s="17"/>
      <c r="K10087" s="50"/>
      <c r="P10087" s="17"/>
    </row>
    <row r="10088" spans="6:16">
      <c r="F10088" s="13"/>
      <c r="G10088" s="50"/>
      <c r="I10088" s="17"/>
      <c r="K10088" s="50"/>
      <c r="P10088" s="17"/>
    </row>
    <row r="10089" spans="6:16">
      <c r="F10089" s="13"/>
      <c r="G10089" s="50"/>
      <c r="I10089" s="17"/>
      <c r="K10089" s="50"/>
      <c r="P10089" s="17"/>
    </row>
    <row r="10090" spans="6:16">
      <c r="F10090" s="13"/>
      <c r="G10090" s="50"/>
      <c r="I10090" s="17"/>
      <c r="K10090" s="50"/>
      <c r="P10090" s="17"/>
    </row>
    <row r="10091" spans="6:16">
      <c r="F10091" s="13"/>
      <c r="G10091" s="50"/>
      <c r="I10091" s="17"/>
      <c r="K10091" s="50"/>
      <c r="P10091" s="17"/>
    </row>
    <row r="10092" spans="6:16">
      <c r="F10092" s="13"/>
      <c r="G10092" s="50"/>
      <c r="I10092" s="17"/>
      <c r="K10092" s="50"/>
      <c r="P10092" s="17"/>
    </row>
    <row r="10093" spans="6:16">
      <c r="F10093" s="13"/>
      <c r="G10093" s="50"/>
      <c r="I10093" s="17"/>
      <c r="K10093" s="50"/>
      <c r="P10093" s="17"/>
    </row>
    <row r="10094" spans="6:16">
      <c r="F10094" s="13"/>
      <c r="G10094" s="50"/>
      <c r="I10094" s="17"/>
      <c r="K10094" s="50"/>
      <c r="P10094" s="17"/>
    </row>
    <row r="10095" spans="6:16">
      <c r="F10095" s="13"/>
      <c r="G10095" s="50"/>
      <c r="I10095" s="17"/>
      <c r="K10095" s="50"/>
      <c r="P10095" s="17"/>
    </row>
    <row r="10096" spans="6:16">
      <c r="F10096" s="13"/>
      <c r="G10096" s="50"/>
      <c r="I10096" s="17"/>
      <c r="K10096" s="50"/>
      <c r="P10096" s="17"/>
    </row>
    <row r="10097" spans="6:16">
      <c r="F10097" s="13"/>
      <c r="G10097" s="50"/>
      <c r="I10097" s="17"/>
      <c r="K10097" s="50"/>
      <c r="P10097" s="17"/>
    </row>
    <row r="10098" spans="6:16">
      <c r="F10098" s="13"/>
      <c r="G10098" s="50"/>
      <c r="I10098" s="17"/>
      <c r="K10098" s="50"/>
      <c r="P10098" s="17"/>
    </row>
    <row r="10099" spans="6:16">
      <c r="F10099" s="13"/>
      <c r="G10099" s="50"/>
      <c r="I10099" s="17"/>
      <c r="K10099" s="50"/>
      <c r="P10099" s="17"/>
    </row>
    <row r="10100" spans="6:16">
      <c r="F10100" s="13"/>
      <c r="G10100" s="50"/>
      <c r="I10100" s="17"/>
      <c r="K10100" s="50"/>
      <c r="P10100" s="17"/>
    </row>
    <row r="10101" spans="6:16">
      <c r="F10101" s="13"/>
      <c r="G10101" s="50"/>
      <c r="I10101" s="17"/>
      <c r="K10101" s="50"/>
      <c r="P10101" s="17"/>
    </row>
    <row r="10102" spans="6:16">
      <c r="F10102" s="13"/>
      <c r="G10102" s="50"/>
      <c r="I10102" s="17"/>
      <c r="K10102" s="50"/>
      <c r="P10102" s="17"/>
    </row>
    <row r="10103" spans="6:16">
      <c r="F10103" s="13"/>
      <c r="G10103" s="50"/>
      <c r="I10103" s="17"/>
      <c r="K10103" s="50"/>
      <c r="P10103" s="17"/>
    </row>
    <row r="10104" spans="6:16">
      <c r="F10104" s="13"/>
      <c r="G10104" s="50"/>
      <c r="I10104" s="17"/>
      <c r="K10104" s="50"/>
      <c r="P10104" s="17"/>
    </row>
    <row r="10105" spans="6:16">
      <c r="F10105" s="13"/>
      <c r="G10105" s="50"/>
      <c r="I10105" s="17"/>
      <c r="K10105" s="50"/>
      <c r="P10105" s="17"/>
    </row>
    <row r="10106" spans="6:16">
      <c r="F10106" s="13"/>
      <c r="G10106" s="50"/>
      <c r="I10106" s="17"/>
      <c r="K10106" s="50"/>
      <c r="P10106" s="17"/>
    </row>
    <row r="10107" spans="6:16">
      <c r="F10107" s="13"/>
      <c r="G10107" s="50"/>
      <c r="I10107" s="17"/>
      <c r="K10107" s="50"/>
      <c r="P10107" s="17"/>
    </row>
    <row r="10108" spans="6:16">
      <c r="F10108" s="13"/>
      <c r="G10108" s="50"/>
      <c r="I10108" s="17"/>
      <c r="K10108" s="50"/>
      <c r="P10108" s="17"/>
    </row>
    <row r="10109" spans="6:16">
      <c r="F10109" s="13"/>
      <c r="G10109" s="50"/>
      <c r="I10109" s="17"/>
      <c r="K10109" s="50"/>
      <c r="P10109" s="17"/>
    </row>
    <row r="10110" spans="6:16">
      <c r="F10110" s="13"/>
      <c r="G10110" s="50"/>
      <c r="I10110" s="17"/>
      <c r="K10110" s="50"/>
      <c r="P10110" s="17"/>
    </row>
    <row r="10111" spans="6:16">
      <c r="F10111" s="13"/>
      <c r="G10111" s="50"/>
      <c r="I10111" s="17"/>
      <c r="K10111" s="50"/>
      <c r="P10111" s="17"/>
    </row>
    <row r="10112" spans="6:16">
      <c r="F10112" s="13"/>
      <c r="G10112" s="50"/>
      <c r="I10112" s="17"/>
      <c r="K10112" s="50"/>
      <c r="P10112" s="17"/>
    </row>
    <row r="10113" spans="6:16">
      <c r="F10113" s="13"/>
      <c r="G10113" s="50"/>
      <c r="I10113" s="17"/>
      <c r="K10113" s="50"/>
      <c r="P10113" s="17"/>
    </row>
    <row r="10114" spans="6:16">
      <c r="F10114" s="13"/>
      <c r="G10114" s="50"/>
      <c r="I10114" s="17"/>
      <c r="K10114" s="50"/>
      <c r="P10114" s="17"/>
    </row>
    <row r="10115" spans="6:16">
      <c r="F10115" s="13"/>
      <c r="G10115" s="50"/>
      <c r="I10115" s="17"/>
      <c r="K10115" s="50"/>
      <c r="P10115" s="17"/>
    </row>
    <row r="10116" spans="6:16">
      <c r="F10116" s="13"/>
      <c r="G10116" s="50"/>
      <c r="I10116" s="17"/>
      <c r="K10116" s="50"/>
      <c r="P10116" s="17"/>
    </row>
    <row r="10117" spans="6:16">
      <c r="F10117" s="13"/>
      <c r="G10117" s="50"/>
      <c r="I10117" s="17"/>
      <c r="K10117" s="50"/>
      <c r="P10117" s="17"/>
    </row>
    <row r="10118" spans="6:16">
      <c r="F10118" s="13"/>
      <c r="G10118" s="50"/>
      <c r="I10118" s="17"/>
      <c r="K10118" s="50"/>
      <c r="P10118" s="17"/>
    </row>
    <row r="10119" spans="6:16">
      <c r="F10119" s="13"/>
      <c r="G10119" s="50"/>
      <c r="I10119" s="17"/>
      <c r="K10119" s="50"/>
      <c r="P10119" s="17"/>
    </row>
    <row r="10120" spans="6:16">
      <c r="F10120" s="13"/>
      <c r="G10120" s="50"/>
      <c r="I10120" s="17"/>
      <c r="K10120" s="50"/>
      <c r="P10120" s="17"/>
    </row>
    <row r="10121" spans="6:16">
      <c r="F10121" s="13"/>
      <c r="G10121" s="50"/>
      <c r="I10121" s="17"/>
      <c r="K10121" s="50"/>
      <c r="P10121" s="17"/>
    </row>
    <row r="10122" spans="6:16">
      <c r="F10122" s="13"/>
      <c r="G10122" s="50"/>
      <c r="I10122" s="17"/>
      <c r="K10122" s="50"/>
      <c r="P10122" s="17"/>
    </row>
    <row r="10123" spans="6:16">
      <c r="F10123" s="13"/>
      <c r="G10123" s="50"/>
      <c r="I10123" s="17"/>
      <c r="K10123" s="50"/>
      <c r="P10123" s="17"/>
    </row>
    <row r="10124" spans="6:16">
      <c r="F10124" s="13"/>
      <c r="G10124" s="50"/>
      <c r="I10124" s="17"/>
      <c r="K10124" s="50"/>
      <c r="P10124" s="17"/>
    </row>
    <row r="10125" spans="6:16">
      <c r="F10125" s="13"/>
      <c r="G10125" s="50"/>
      <c r="I10125" s="17"/>
      <c r="K10125" s="50"/>
      <c r="P10125" s="17"/>
    </row>
    <row r="10126" spans="6:16">
      <c r="F10126" s="13"/>
      <c r="G10126" s="50"/>
      <c r="I10126" s="17"/>
      <c r="K10126" s="50"/>
      <c r="P10126" s="17"/>
    </row>
    <row r="10127" spans="6:16">
      <c r="F10127" s="13"/>
      <c r="G10127" s="50"/>
      <c r="I10127" s="17"/>
      <c r="K10127" s="50"/>
      <c r="P10127" s="17"/>
    </row>
    <row r="10128" spans="6:16">
      <c r="F10128" s="13"/>
      <c r="G10128" s="50"/>
      <c r="I10128" s="17"/>
      <c r="K10128" s="50"/>
      <c r="P10128" s="17"/>
    </row>
    <row r="10129" spans="6:16">
      <c r="F10129" s="13"/>
      <c r="G10129" s="50"/>
      <c r="I10129" s="17"/>
      <c r="K10129" s="50"/>
      <c r="P10129" s="17"/>
    </row>
    <row r="10130" spans="6:16">
      <c r="F10130" s="13"/>
      <c r="G10130" s="50"/>
      <c r="I10130" s="17"/>
      <c r="K10130" s="50"/>
      <c r="P10130" s="17"/>
    </row>
    <row r="10131" spans="6:16">
      <c r="F10131" s="13"/>
      <c r="G10131" s="50"/>
      <c r="I10131" s="17"/>
      <c r="K10131" s="50"/>
      <c r="P10131" s="17"/>
    </row>
    <row r="10132" spans="6:16">
      <c r="F10132" s="13"/>
      <c r="G10132" s="50"/>
      <c r="I10132" s="17"/>
      <c r="K10132" s="50"/>
      <c r="P10132" s="17"/>
    </row>
    <row r="10133" spans="6:16">
      <c r="F10133" s="13"/>
      <c r="G10133" s="50"/>
      <c r="I10133" s="17"/>
      <c r="K10133" s="50"/>
      <c r="P10133" s="17"/>
    </row>
    <row r="10134" spans="6:16">
      <c r="F10134" s="13"/>
      <c r="G10134" s="50"/>
      <c r="I10134" s="17"/>
      <c r="K10134" s="50"/>
      <c r="P10134" s="17"/>
    </row>
    <row r="10135" spans="6:16">
      <c r="F10135" s="13"/>
      <c r="G10135" s="50"/>
      <c r="I10135" s="17"/>
      <c r="K10135" s="50"/>
      <c r="P10135" s="17"/>
    </row>
    <row r="10136" spans="6:16">
      <c r="F10136" s="13"/>
      <c r="G10136" s="50"/>
      <c r="I10136" s="17"/>
      <c r="K10136" s="50"/>
      <c r="P10136" s="17"/>
    </row>
    <row r="10137" spans="6:16">
      <c r="F10137" s="13"/>
      <c r="G10137" s="50"/>
      <c r="I10137" s="17"/>
      <c r="K10137" s="50"/>
      <c r="P10137" s="17"/>
    </row>
    <row r="10138" spans="6:16">
      <c r="F10138" s="13"/>
      <c r="G10138" s="50"/>
      <c r="I10138" s="17"/>
      <c r="K10138" s="50"/>
      <c r="P10138" s="17"/>
    </row>
    <row r="10139" spans="6:16">
      <c r="F10139" s="13"/>
      <c r="G10139" s="50"/>
      <c r="I10139" s="17"/>
      <c r="K10139" s="50"/>
      <c r="P10139" s="17"/>
    </row>
    <row r="10140" spans="6:16">
      <c r="F10140" s="13"/>
      <c r="G10140" s="50"/>
      <c r="I10140" s="17"/>
      <c r="K10140" s="50"/>
      <c r="P10140" s="17"/>
    </row>
    <row r="10141" spans="6:16">
      <c r="F10141" s="13"/>
      <c r="G10141" s="50"/>
      <c r="I10141" s="17"/>
      <c r="K10141" s="50"/>
      <c r="P10141" s="17"/>
    </row>
    <row r="10142" spans="6:16">
      <c r="F10142" s="13"/>
      <c r="G10142" s="50"/>
      <c r="I10142" s="17"/>
      <c r="K10142" s="50"/>
      <c r="P10142" s="17"/>
    </row>
    <row r="10143" spans="6:16">
      <c r="F10143" s="13"/>
      <c r="G10143" s="50"/>
      <c r="I10143" s="17"/>
      <c r="K10143" s="50"/>
      <c r="P10143" s="17"/>
    </row>
    <row r="10144" spans="6:16">
      <c r="F10144" s="13"/>
      <c r="G10144" s="50"/>
      <c r="I10144" s="17"/>
      <c r="K10144" s="50"/>
      <c r="P10144" s="17"/>
    </row>
    <row r="10145" spans="6:16">
      <c r="F10145" s="13"/>
      <c r="G10145" s="50"/>
      <c r="I10145" s="17"/>
      <c r="K10145" s="50"/>
      <c r="P10145" s="17"/>
    </row>
    <row r="10146" spans="6:16">
      <c r="F10146" s="13"/>
      <c r="G10146" s="50"/>
      <c r="I10146" s="17"/>
      <c r="K10146" s="50"/>
      <c r="P10146" s="17"/>
    </row>
    <row r="10147" spans="6:16">
      <c r="F10147" s="13"/>
      <c r="G10147" s="50"/>
      <c r="I10147" s="17"/>
      <c r="K10147" s="50"/>
      <c r="P10147" s="17"/>
    </row>
    <row r="10148" spans="6:16">
      <c r="F10148" s="13"/>
      <c r="G10148" s="50"/>
      <c r="I10148" s="17"/>
      <c r="K10148" s="50"/>
      <c r="P10148" s="17"/>
    </row>
    <row r="10149" spans="6:16">
      <c r="F10149" s="13"/>
      <c r="G10149" s="50"/>
      <c r="I10149" s="17"/>
      <c r="K10149" s="50"/>
      <c r="P10149" s="17"/>
    </row>
    <row r="10150" spans="6:16">
      <c r="F10150" s="13"/>
      <c r="G10150" s="50"/>
      <c r="I10150" s="17"/>
      <c r="K10150" s="50"/>
      <c r="P10150" s="17"/>
    </row>
    <row r="10151" spans="6:16">
      <c r="F10151" s="13"/>
      <c r="G10151" s="50"/>
      <c r="I10151" s="17"/>
      <c r="K10151" s="50"/>
      <c r="P10151" s="17"/>
    </row>
    <row r="10152" spans="6:16">
      <c r="F10152" s="13"/>
      <c r="G10152" s="50"/>
      <c r="I10152" s="17"/>
      <c r="K10152" s="50"/>
      <c r="P10152" s="17"/>
    </row>
    <row r="10153" spans="6:16">
      <c r="F10153" s="13"/>
      <c r="G10153" s="50"/>
      <c r="I10153" s="17"/>
      <c r="K10153" s="50"/>
      <c r="P10153" s="17"/>
    </row>
    <row r="10154" spans="6:16">
      <c r="F10154" s="13"/>
      <c r="G10154" s="50"/>
      <c r="I10154" s="17"/>
      <c r="K10154" s="50"/>
      <c r="P10154" s="17"/>
    </row>
    <row r="10155" spans="6:16">
      <c r="F10155" s="13"/>
      <c r="G10155" s="50"/>
      <c r="I10155" s="17"/>
      <c r="K10155" s="50"/>
      <c r="P10155" s="17"/>
    </row>
    <row r="10156" spans="6:16">
      <c r="F10156" s="13"/>
      <c r="G10156" s="50"/>
      <c r="I10156" s="17"/>
      <c r="K10156" s="50"/>
      <c r="P10156" s="17"/>
    </row>
    <row r="10157" spans="6:16">
      <c r="F10157" s="13"/>
      <c r="G10157" s="50"/>
      <c r="I10157" s="17"/>
      <c r="K10157" s="50"/>
      <c r="P10157" s="17"/>
    </row>
    <row r="10158" spans="6:16">
      <c r="F10158" s="13"/>
      <c r="G10158" s="50"/>
      <c r="I10158" s="17"/>
      <c r="K10158" s="50"/>
      <c r="P10158" s="17"/>
    </row>
    <row r="10159" spans="6:16">
      <c r="F10159" s="13"/>
      <c r="G10159" s="50"/>
      <c r="I10159" s="17"/>
      <c r="K10159" s="50"/>
      <c r="P10159" s="17"/>
    </row>
    <row r="10160" spans="6:16">
      <c r="F10160" s="13"/>
      <c r="G10160" s="50"/>
      <c r="I10160" s="17"/>
      <c r="K10160" s="50"/>
      <c r="P10160" s="17"/>
    </row>
    <row r="10161" spans="6:16">
      <c r="F10161" s="13"/>
      <c r="G10161" s="50"/>
      <c r="I10161" s="17"/>
      <c r="K10161" s="50"/>
      <c r="P10161" s="17"/>
    </row>
    <row r="10162" spans="6:16">
      <c r="F10162" s="13"/>
      <c r="G10162" s="50"/>
      <c r="I10162" s="17"/>
      <c r="K10162" s="50"/>
      <c r="P10162" s="17"/>
    </row>
    <row r="10163" spans="6:16">
      <c r="F10163" s="13"/>
      <c r="G10163" s="50"/>
      <c r="I10163" s="17"/>
      <c r="K10163" s="50"/>
      <c r="P10163" s="17"/>
    </row>
    <row r="10164" spans="6:16">
      <c r="F10164" s="13"/>
      <c r="G10164" s="50"/>
      <c r="I10164" s="17"/>
      <c r="K10164" s="50"/>
      <c r="P10164" s="17"/>
    </row>
    <row r="10165" spans="6:16">
      <c r="F10165" s="13"/>
      <c r="G10165" s="50"/>
      <c r="I10165" s="17"/>
      <c r="K10165" s="50"/>
      <c r="P10165" s="17"/>
    </row>
    <row r="10166" spans="6:16">
      <c r="F10166" s="13"/>
      <c r="G10166" s="50"/>
      <c r="I10166" s="17"/>
      <c r="K10166" s="50"/>
      <c r="P10166" s="17"/>
    </row>
    <row r="10167" spans="6:16">
      <c r="F10167" s="13"/>
      <c r="G10167" s="50"/>
      <c r="I10167" s="17"/>
      <c r="K10167" s="50"/>
      <c r="P10167" s="17"/>
    </row>
    <row r="10168" spans="6:16">
      <c r="F10168" s="13"/>
      <c r="G10168" s="50"/>
      <c r="I10168" s="17"/>
      <c r="K10168" s="50"/>
      <c r="P10168" s="17"/>
    </row>
    <row r="10169" spans="6:16">
      <c r="F10169" s="13"/>
      <c r="G10169" s="50"/>
      <c r="I10169" s="17"/>
      <c r="K10169" s="50"/>
      <c r="P10169" s="17"/>
    </row>
    <row r="10170" spans="6:16">
      <c r="F10170" s="13"/>
      <c r="G10170" s="50"/>
      <c r="I10170" s="17"/>
      <c r="K10170" s="50"/>
      <c r="P10170" s="17"/>
    </row>
    <row r="10171" spans="6:16">
      <c r="F10171" s="13"/>
      <c r="G10171" s="50"/>
      <c r="I10171" s="17"/>
      <c r="K10171" s="50"/>
      <c r="P10171" s="17"/>
    </row>
    <row r="10172" spans="6:16">
      <c r="F10172" s="13"/>
      <c r="G10172" s="50"/>
      <c r="I10172" s="17"/>
      <c r="K10172" s="50"/>
      <c r="P10172" s="17"/>
    </row>
    <row r="10173" spans="6:16">
      <c r="F10173" s="13"/>
      <c r="G10173" s="50"/>
      <c r="I10173" s="17"/>
      <c r="K10173" s="50"/>
      <c r="P10173" s="17"/>
    </row>
    <row r="10174" spans="6:16">
      <c r="F10174" s="13"/>
      <c r="G10174" s="50"/>
      <c r="I10174" s="17"/>
      <c r="K10174" s="50"/>
      <c r="P10174" s="17"/>
    </row>
    <row r="10175" spans="6:16">
      <c r="F10175" s="13"/>
      <c r="G10175" s="50"/>
      <c r="I10175" s="17"/>
      <c r="K10175" s="50"/>
      <c r="P10175" s="17"/>
    </row>
    <row r="10176" spans="6:16">
      <c r="F10176" s="13"/>
      <c r="G10176" s="50"/>
      <c r="I10176" s="17"/>
      <c r="K10176" s="50"/>
      <c r="P10176" s="17"/>
    </row>
    <row r="10177" spans="6:16">
      <c r="F10177" s="13"/>
      <c r="G10177" s="50"/>
      <c r="I10177" s="17"/>
      <c r="K10177" s="50"/>
      <c r="P10177" s="17"/>
    </row>
    <row r="10178" spans="6:16">
      <c r="F10178" s="13"/>
      <c r="G10178" s="50"/>
      <c r="I10178" s="17"/>
      <c r="K10178" s="50"/>
      <c r="P10178" s="17"/>
    </row>
    <row r="10179" spans="6:16">
      <c r="F10179" s="13"/>
      <c r="G10179" s="50"/>
      <c r="I10179" s="17"/>
      <c r="K10179" s="50"/>
      <c r="P10179" s="17"/>
    </row>
    <row r="10180" spans="6:16">
      <c r="F10180" s="13"/>
      <c r="G10180" s="50"/>
      <c r="I10180" s="17"/>
      <c r="K10180" s="50"/>
      <c r="P10180" s="17"/>
    </row>
    <row r="10181" spans="6:16">
      <c r="F10181" s="13"/>
      <c r="G10181" s="50"/>
      <c r="I10181" s="17"/>
      <c r="K10181" s="50"/>
      <c r="P10181" s="17"/>
    </row>
    <row r="10182" spans="6:16">
      <c r="F10182" s="13"/>
      <c r="G10182" s="50"/>
      <c r="I10182" s="17"/>
      <c r="K10182" s="50"/>
      <c r="P10182" s="17"/>
    </row>
    <row r="10183" spans="6:16">
      <c r="F10183" s="13"/>
      <c r="G10183" s="50"/>
      <c r="I10183" s="17"/>
      <c r="K10183" s="50"/>
      <c r="P10183" s="17"/>
    </row>
    <row r="10184" spans="6:16">
      <c r="F10184" s="13"/>
      <c r="G10184" s="50"/>
      <c r="I10184" s="17"/>
      <c r="K10184" s="50"/>
      <c r="P10184" s="17"/>
    </row>
    <row r="10185" spans="6:16">
      <c r="F10185" s="13"/>
      <c r="G10185" s="50"/>
      <c r="I10185" s="17"/>
      <c r="K10185" s="50"/>
      <c r="P10185" s="17"/>
    </row>
    <row r="10186" spans="6:16">
      <c r="F10186" s="13"/>
      <c r="G10186" s="50"/>
      <c r="I10186" s="17"/>
      <c r="K10186" s="50"/>
      <c r="P10186" s="17"/>
    </row>
    <row r="10187" spans="6:16">
      <c r="F10187" s="13"/>
      <c r="G10187" s="50"/>
      <c r="I10187" s="17"/>
      <c r="K10187" s="50"/>
      <c r="P10187" s="17"/>
    </row>
    <row r="10188" spans="6:16">
      <c r="F10188" s="13"/>
      <c r="G10188" s="50"/>
      <c r="I10188" s="17"/>
      <c r="K10188" s="50"/>
      <c r="P10188" s="17"/>
    </row>
    <row r="10189" spans="6:16">
      <c r="F10189" s="13"/>
      <c r="G10189" s="50"/>
      <c r="I10189" s="17"/>
      <c r="K10189" s="50"/>
      <c r="P10189" s="17"/>
    </row>
    <row r="10190" spans="6:16">
      <c r="F10190" s="13"/>
      <c r="G10190" s="50"/>
      <c r="I10190" s="17"/>
      <c r="K10190" s="50"/>
      <c r="P10190" s="17"/>
    </row>
    <row r="10191" spans="6:16">
      <c r="F10191" s="13"/>
      <c r="G10191" s="50"/>
      <c r="I10191" s="17"/>
      <c r="K10191" s="50"/>
      <c r="P10191" s="17"/>
    </row>
    <row r="10192" spans="6:16">
      <c r="F10192" s="13"/>
      <c r="G10192" s="50"/>
      <c r="I10192" s="17"/>
      <c r="K10192" s="50"/>
      <c r="P10192" s="17"/>
    </row>
    <row r="10193" spans="6:16">
      <c r="F10193" s="13"/>
      <c r="G10193" s="50"/>
      <c r="I10193" s="17"/>
      <c r="K10193" s="50"/>
      <c r="P10193" s="17"/>
    </row>
    <row r="10194" spans="6:16">
      <c r="F10194" s="13"/>
      <c r="G10194" s="50"/>
      <c r="I10194" s="17"/>
      <c r="K10194" s="50"/>
      <c r="P10194" s="17"/>
    </row>
    <row r="10195" spans="6:16">
      <c r="F10195" s="13"/>
      <c r="G10195" s="50"/>
      <c r="I10195" s="17"/>
      <c r="K10195" s="50"/>
      <c r="P10195" s="17"/>
    </row>
    <row r="10196" spans="6:16">
      <c r="F10196" s="13"/>
      <c r="G10196" s="50"/>
      <c r="I10196" s="17"/>
      <c r="K10196" s="50"/>
      <c r="P10196" s="17"/>
    </row>
    <row r="10197" spans="6:16">
      <c r="F10197" s="13"/>
      <c r="G10197" s="50"/>
      <c r="I10197" s="17"/>
      <c r="K10197" s="50"/>
      <c r="P10197" s="17"/>
    </row>
    <row r="10198" spans="6:16">
      <c r="F10198" s="13"/>
      <c r="G10198" s="50"/>
      <c r="I10198" s="17"/>
      <c r="K10198" s="50"/>
      <c r="P10198" s="17"/>
    </row>
    <row r="10199" spans="6:16">
      <c r="F10199" s="13"/>
      <c r="G10199" s="50"/>
      <c r="I10199" s="17"/>
      <c r="K10199" s="50"/>
      <c r="P10199" s="17"/>
    </row>
    <row r="10200" spans="6:16">
      <c r="F10200" s="13"/>
      <c r="G10200" s="50"/>
      <c r="I10200" s="17"/>
      <c r="K10200" s="50"/>
      <c r="P10200" s="17"/>
    </row>
    <row r="10201" spans="6:16">
      <c r="F10201" s="13"/>
      <c r="G10201" s="50"/>
      <c r="I10201" s="17"/>
      <c r="K10201" s="50"/>
      <c r="P10201" s="17"/>
    </row>
    <row r="10202" spans="6:16">
      <c r="F10202" s="13"/>
      <c r="G10202" s="50"/>
      <c r="I10202" s="17"/>
      <c r="K10202" s="50"/>
      <c r="P10202" s="17"/>
    </row>
    <row r="10203" spans="6:16">
      <c r="F10203" s="13"/>
      <c r="G10203" s="50"/>
      <c r="I10203" s="17"/>
      <c r="K10203" s="50"/>
      <c r="P10203" s="17"/>
    </row>
    <row r="10204" spans="6:16">
      <c r="F10204" s="13"/>
      <c r="G10204" s="50"/>
      <c r="I10204" s="17"/>
      <c r="K10204" s="50"/>
      <c r="P10204" s="17"/>
    </row>
    <row r="10205" spans="6:16">
      <c r="F10205" s="13"/>
      <c r="G10205" s="50"/>
      <c r="I10205" s="17"/>
      <c r="K10205" s="50"/>
      <c r="P10205" s="17"/>
    </row>
    <row r="10206" spans="6:16">
      <c r="F10206" s="13"/>
      <c r="G10206" s="50"/>
      <c r="I10206" s="17"/>
      <c r="K10206" s="50"/>
      <c r="P10206" s="17"/>
    </row>
    <row r="10207" spans="6:16">
      <c r="F10207" s="13"/>
      <c r="G10207" s="50"/>
      <c r="I10207" s="17"/>
      <c r="K10207" s="50"/>
      <c r="P10207" s="17"/>
    </row>
    <row r="10208" spans="6:16">
      <c r="F10208" s="13"/>
      <c r="G10208" s="50"/>
      <c r="I10208" s="17"/>
      <c r="K10208" s="50"/>
      <c r="P10208" s="17"/>
    </row>
    <row r="10209" spans="6:16">
      <c r="F10209" s="13"/>
      <c r="G10209" s="50"/>
      <c r="I10209" s="17"/>
      <c r="K10209" s="50"/>
      <c r="P10209" s="17"/>
    </row>
    <row r="10210" spans="6:16">
      <c r="F10210" s="13"/>
      <c r="G10210" s="50"/>
      <c r="I10210" s="17"/>
      <c r="K10210" s="50"/>
      <c r="P10210" s="17"/>
    </row>
    <row r="10211" spans="6:16">
      <c r="F10211" s="13"/>
      <c r="G10211" s="50"/>
      <c r="I10211" s="17"/>
      <c r="K10211" s="50"/>
      <c r="P10211" s="17"/>
    </row>
    <row r="10212" spans="6:16">
      <c r="F10212" s="13"/>
      <c r="G10212" s="50"/>
      <c r="I10212" s="17"/>
      <c r="K10212" s="50"/>
      <c r="P10212" s="17"/>
    </row>
    <row r="10213" spans="6:16">
      <c r="F10213" s="13"/>
      <c r="G10213" s="50"/>
      <c r="I10213" s="17"/>
      <c r="K10213" s="50"/>
      <c r="P10213" s="17"/>
    </row>
    <row r="10214" spans="6:16">
      <c r="F10214" s="13"/>
      <c r="G10214" s="50"/>
      <c r="I10214" s="17"/>
      <c r="K10214" s="50"/>
      <c r="P10214" s="17"/>
    </row>
    <row r="10215" spans="6:16">
      <c r="F10215" s="13"/>
      <c r="G10215" s="50"/>
      <c r="I10215" s="17"/>
      <c r="K10215" s="50"/>
      <c r="P10215" s="17"/>
    </row>
    <row r="10216" spans="6:16">
      <c r="F10216" s="13"/>
      <c r="G10216" s="50"/>
      <c r="I10216" s="17"/>
      <c r="K10216" s="50"/>
      <c r="P10216" s="17"/>
    </row>
    <row r="10217" spans="6:16">
      <c r="F10217" s="13"/>
      <c r="G10217" s="50"/>
      <c r="I10217" s="17"/>
      <c r="K10217" s="50"/>
      <c r="P10217" s="17"/>
    </row>
    <row r="10218" spans="6:16">
      <c r="F10218" s="13"/>
      <c r="G10218" s="50"/>
      <c r="I10218" s="17"/>
      <c r="K10218" s="50"/>
      <c r="P10218" s="17"/>
    </row>
    <row r="10219" spans="6:16">
      <c r="F10219" s="13"/>
      <c r="G10219" s="50"/>
      <c r="I10219" s="17"/>
      <c r="K10219" s="50"/>
      <c r="P10219" s="17"/>
    </row>
    <row r="10220" spans="6:16">
      <c r="F10220" s="13"/>
      <c r="G10220" s="50"/>
      <c r="I10220" s="17"/>
      <c r="K10220" s="50"/>
      <c r="P10220" s="17"/>
    </row>
    <row r="10221" spans="6:16">
      <c r="F10221" s="13"/>
      <c r="G10221" s="50"/>
      <c r="I10221" s="17"/>
      <c r="K10221" s="50"/>
      <c r="P10221" s="17"/>
    </row>
    <row r="10222" spans="6:16">
      <c r="F10222" s="13"/>
      <c r="G10222" s="50"/>
      <c r="I10222" s="17"/>
      <c r="K10222" s="50"/>
      <c r="P10222" s="17"/>
    </row>
    <row r="10223" spans="6:16">
      <c r="F10223" s="13"/>
      <c r="G10223" s="50"/>
      <c r="I10223" s="17"/>
      <c r="K10223" s="50"/>
      <c r="P10223" s="17"/>
    </row>
    <row r="10224" spans="6:16">
      <c r="F10224" s="13"/>
      <c r="G10224" s="50"/>
      <c r="I10224" s="17"/>
      <c r="K10224" s="50"/>
      <c r="P10224" s="17"/>
    </row>
    <row r="10225" spans="6:16">
      <c r="F10225" s="13"/>
      <c r="G10225" s="50"/>
      <c r="I10225" s="17"/>
      <c r="K10225" s="50"/>
      <c r="P10225" s="17"/>
    </row>
    <row r="10226" spans="6:16">
      <c r="F10226" s="13"/>
      <c r="G10226" s="50"/>
      <c r="I10226" s="17"/>
      <c r="K10226" s="50"/>
      <c r="P10226" s="17"/>
    </row>
    <row r="10227" spans="6:16">
      <c r="F10227" s="13"/>
      <c r="G10227" s="50"/>
      <c r="I10227" s="17"/>
      <c r="K10227" s="50"/>
      <c r="P10227" s="17"/>
    </row>
    <row r="10228" spans="6:16">
      <c r="F10228" s="13"/>
      <c r="G10228" s="50"/>
      <c r="I10228" s="17"/>
      <c r="K10228" s="50"/>
      <c r="P10228" s="17"/>
    </row>
    <row r="10229" spans="6:16">
      <c r="F10229" s="13"/>
      <c r="G10229" s="50"/>
      <c r="I10229" s="17"/>
      <c r="K10229" s="50"/>
      <c r="P10229" s="17"/>
    </row>
    <row r="10230" spans="6:16">
      <c r="F10230" s="13"/>
      <c r="G10230" s="50"/>
      <c r="I10230" s="17"/>
      <c r="K10230" s="50"/>
      <c r="P10230" s="17"/>
    </row>
    <row r="10231" spans="6:16">
      <c r="F10231" s="13"/>
      <c r="G10231" s="50"/>
      <c r="I10231" s="17"/>
      <c r="K10231" s="50"/>
      <c r="P10231" s="17"/>
    </row>
    <row r="10232" spans="6:16">
      <c r="F10232" s="13"/>
      <c r="G10232" s="50"/>
      <c r="I10232" s="17"/>
      <c r="K10232" s="50"/>
      <c r="P10232" s="17"/>
    </row>
    <row r="10233" spans="6:16">
      <c r="F10233" s="13"/>
      <c r="G10233" s="50"/>
      <c r="I10233" s="17"/>
      <c r="K10233" s="50"/>
      <c r="P10233" s="17"/>
    </row>
    <row r="10234" spans="6:16">
      <c r="F10234" s="13"/>
      <c r="G10234" s="50"/>
      <c r="I10234" s="17"/>
      <c r="K10234" s="50"/>
      <c r="P10234" s="17"/>
    </row>
    <row r="10235" spans="6:16">
      <c r="F10235" s="13"/>
      <c r="G10235" s="50"/>
      <c r="I10235" s="17"/>
      <c r="K10235" s="50"/>
      <c r="P10235" s="17"/>
    </row>
    <row r="10236" spans="6:16">
      <c r="F10236" s="13"/>
      <c r="G10236" s="50"/>
      <c r="I10236" s="17"/>
      <c r="K10236" s="50"/>
      <c r="P10236" s="17"/>
    </row>
    <row r="10237" spans="6:16">
      <c r="F10237" s="13"/>
      <c r="G10237" s="50"/>
      <c r="I10237" s="17"/>
      <c r="K10237" s="50"/>
      <c r="P10237" s="17"/>
    </row>
    <row r="10238" spans="6:16">
      <c r="F10238" s="13"/>
      <c r="G10238" s="50"/>
      <c r="I10238" s="17"/>
      <c r="K10238" s="50"/>
      <c r="P10238" s="17"/>
    </row>
    <row r="10239" spans="6:16">
      <c r="F10239" s="13"/>
      <c r="G10239" s="50"/>
      <c r="I10239" s="17"/>
      <c r="K10239" s="50"/>
      <c r="P10239" s="17"/>
    </row>
    <row r="10240" spans="6:16">
      <c r="F10240" s="13"/>
      <c r="G10240" s="50"/>
      <c r="I10240" s="17"/>
      <c r="K10240" s="50"/>
      <c r="P10240" s="17"/>
    </row>
    <row r="10241" spans="6:16">
      <c r="F10241" s="13"/>
      <c r="G10241" s="50"/>
      <c r="I10241" s="17"/>
      <c r="K10241" s="50"/>
      <c r="P10241" s="17"/>
    </row>
    <row r="10242" spans="6:16">
      <c r="F10242" s="13"/>
      <c r="G10242" s="50"/>
      <c r="I10242" s="17"/>
      <c r="K10242" s="50"/>
      <c r="P10242" s="17"/>
    </row>
    <row r="10243" spans="6:16">
      <c r="F10243" s="13"/>
      <c r="G10243" s="50"/>
      <c r="I10243" s="17"/>
      <c r="K10243" s="50"/>
      <c r="P10243" s="17"/>
    </row>
    <row r="10244" spans="6:16">
      <c r="F10244" s="13"/>
      <c r="G10244" s="50"/>
      <c r="I10244" s="17"/>
      <c r="K10244" s="50"/>
      <c r="P10244" s="17"/>
    </row>
    <row r="10245" spans="6:16">
      <c r="F10245" s="13"/>
      <c r="G10245" s="50"/>
      <c r="I10245" s="17"/>
      <c r="K10245" s="50"/>
      <c r="P10245" s="17"/>
    </row>
    <row r="10246" spans="6:16">
      <c r="F10246" s="13"/>
      <c r="G10246" s="50"/>
      <c r="I10246" s="17"/>
      <c r="K10246" s="50"/>
      <c r="P10246" s="17"/>
    </row>
    <row r="10247" spans="6:16">
      <c r="F10247" s="13"/>
      <c r="G10247" s="50"/>
      <c r="I10247" s="17"/>
      <c r="K10247" s="50"/>
      <c r="P10247" s="17"/>
    </row>
    <row r="10248" spans="6:16">
      <c r="F10248" s="13"/>
      <c r="G10248" s="50"/>
      <c r="I10248" s="17"/>
      <c r="K10248" s="50"/>
      <c r="P10248" s="17"/>
    </row>
    <row r="10249" spans="6:16">
      <c r="F10249" s="13"/>
      <c r="G10249" s="50"/>
      <c r="I10249" s="17"/>
      <c r="K10249" s="50"/>
      <c r="P10249" s="17"/>
    </row>
    <row r="10250" spans="6:16">
      <c r="F10250" s="13"/>
      <c r="G10250" s="50"/>
      <c r="I10250" s="17"/>
      <c r="K10250" s="50"/>
      <c r="P10250" s="17"/>
    </row>
    <row r="10251" spans="6:16">
      <c r="F10251" s="13"/>
      <c r="G10251" s="50"/>
      <c r="I10251" s="17"/>
      <c r="K10251" s="50"/>
      <c r="P10251" s="17"/>
    </row>
    <row r="10252" spans="6:16">
      <c r="F10252" s="13"/>
      <c r="G10252" s="50"/>
      <c r="I10252" s="17"/>
      <c r="K10252" s="50"/>
      <c r="P10252" s="17"/>
    </row>
    <row r="10253" spans="6:16">
      <c r="F10253" s="13"/>
      <c r="G10253" s="50"/>
      <c r="I10253" s="17"/>
      <c r="K10253" s="50"/>
      <c r="P10253" s="17"/>
    </row>
    <row r="10254" spans="6:16">
      <c r="F10254" s="13"/>
      <c r="G10254" s="50"/>
      <c r="I10254" s="17"/>
      <c r="K10254" s="50"/>
      <c r="P10254" s="17"/>
    </row>
    <row r="10255" spans="6:16">
      <c r="F10255" s="13"/>
      <c r="G10255" s="50"/>
      <c r="I10255" s="17"/>
      <c r="K10255" s="50"/>
      <c r="P10255" s="17"/>
    </row>
    <row r="10256" spans="6:16">
      <c r="F10256" s="13"/>
      <c r="G10256" s="50"/>
      <c r="I10256" s="17"/>
      <c r="K10256" s="50"/>
      <c r="P10256" s="17"/>
    </row>
    <row r="10257" spans="6:16">
      <c r="F10257" s="13"/>
      <c r="G10257" s="50"/>
      <c r="I10257" s="17"/>
      <c r="K10257" s="50"/>
      <c r="P10257" s="17"/>
    </row>
    <row r="10258" spans="6:16">
      <c r="F10258" s="13"/>
      <c r="G10258" s="50"/>
      <c r="I10258" s="17"/>
      <c r="K10258" s="50"/>
      <c r="P10258" s="17"/>
    </row>
    <row r="10259" spans="6:16">
      <c r="F10259" s="13"/>
      <c r="G10259" s="50"/>
      <c r="I10259" s="17"/>
      <c r="K10259" s="50"/>
      <c r="P10259" s="17"/>
    </row>
    <row r="10260" spans="6:16">
      <c r="F10260" s="13"/>
      <c r="G10260" s="50"/>
      <c r="I10260" s="17"/>
      <c r="K10260" s="50"/>
      <c r="P10260" s="17"/>
    </row>
    <row r="10261" spans="6:16">
      <c r="F10261" s="13"/>
      <c r="G10261" s="50"/>
      <c r="I10261" s="17"/>
      <c r="K10261" s="50"/>
      <c r="P10261" s="17"/>
    </row>
    <row r="10262" spans="6:16">
      <c r="F10262" s="13"/>
      <c r="G10262" s="50"/>
      <c r="I10262" s="17"/>
      <c r="K10262" s="50"/>
      <c r="P10262" s="17"/>
    </row>
    <row r="10263" spans="6:16">
      <c r="F10263" s="13"/>
      <c r="G10263" s="50"/>
      <c r="I10263" s="17"/>
      <c r="K10263" s="50"/>
      <c r="P10263" s="17"/>
    </row>
    <row r="10264" spans="6:16">
      <c r="F10264" s="13"/>
      <c r="G10264" s="50"/>
      <c r="I10264" s="17"/>
      <c r="K10264" s="50"/>
      <c r="P10264" s="17"/>
    </row>
    <row r="10265" spans="6:16">
      <c r="F10265" s="13"/>
      <c r="G10265" s="50"/>
      <c r="I10265" s="17"/>
      <c r="K10265" s="50"/>
      <c r="P10265" s="17"/>
    </row>
    <row r="10266" spans="6:16">
      <c r="F10266" s="13"/>
      <c r="G10266" s="50"/>
      <c r="I10266" s="17"/>
      <c r="K10266" s="50"/>
      <c r="P10266" s="17"/>
    </row>
    <row r="10267" spans="6:16">
      <c r="F10267" s="13"/>
      <c r="G10267" s="50"/>
      <c r="I10267" s="17"/>
      <c r="K10267" s="50"/>
      <c r="P10267" s="17"/>
    </row>
    <row r="10268" spans="6:16">
      <c r="F10268" s="13"/>
      <c r="G10268" s="50"/>
      <c r="I10268" s="17"/>
      <c r="K10268" s="50"/>
      <c r="P10268" s="17"/>
    </row>
    <row r="10269" spans="6:16">
      <c r="F10269" s="13"/>
      <c r="G10269" s="50"/>
      <c r="I10269" s="17"/>
      <c r="K10269" s="50"/>
      <c r="P10269" s="17"/>
    </row>
    <row r="10270" spans="6:16">
      <c r="F10270" s="13"/>
      <c r="G10270" s="50"/>
      <c r="I10270" s="17"/>
      <c r="K10270" s="50"/>
      <c r="P10270" s="17"/>
    </row>
    <row r="10271" spans="6:16">
      <c r="F10271" s="13"/>
      <c r="G10271" s="50"/>
      <c r="I10271" s="17"/>
      <c r="K10271" s="50"/>
      <c r="P10271" s="17"/>
    </row>
    <row r="10272" spans="6:16">
      <c r="F10272" s="13"/>
      <c r="G10272" s="50"/>
      <c r="I10272" s="17"/>
      <c r="K10272" s="50"/>
      <c r="P10272" s="17"/>
    </row>
    <row r="10273" spans="6:16">
      <c r="F10273" s="13"/>
      <c r="G10273" s="50"/>
      <c r="I10273" s="17"/>
      <c r="K10273" s="50"/>
      <c r="P10273" s="17"/>
    </row>
    <row r="10274" spans="6:16">
      <c r="F10274" s="13"/>
      <c r="G10274" s="50"/>
      <c r="I10274" s="17"/>
      <c r="K10274" s="50"/>
      <c r="P10274" s="17"/>
    </row>
    <row r="10275" spans="6:16">
      <c r="F10275" s="13"/>
      <c r="G10275" s="50"/>
      <c r="I10275" s="17"/>
      <c r="K10275" s="50"/>
      <c r="P10275" s="17"/>
    </row>
    <row r="10276" spans="6:16">
      <c r="F10276" s="13"/>
      <c r="G10276" s="50"/>
      <c r="I10276" s="17"/>
      <c r="K10276" s="50"/>
      <c r="P10276" s="17"/>
    </row>
    <row r="10277" spans="6:16">
      <c r="F10277" s="13"/>
      <c r="G10277" s="50"/>
      <c r="I10277" s="17"/>
      <c r="K10277" s="50"/>
      <c r="P10277" s="17"/>
    </row>
    <row r="10278" spans="6:16">
      <c r="F10278" s="13"/>
      <c r="G10278" s="50"/>
      <c r="I10278" s="17"/>
      <c r="K10278" s="50"/>
      <c r="P10278" s="17"/>
    </row>
    <row r="10279" spans="6:16">
      <c r="F10279" s="13"/>
      <c r="G10279" s="50"/>
      <c r="I10279" s="17"/>
      <c r="K10279" s="50"/>
      <c r="P10279" s="17"/>
    </row>
    <row r="10280" spans="6:16">
      <c r="F10280" s="13"/>
      <c r="G10280" s="50"/>
      <c r="I10280" s="17"/>
      <c r="K10280" s="50"/>
      <c r="P10280" s="17"/>
    </row>
    <row r="10281" spans="6:16">
      <c r="F10281" s="13"/>
      <c r="G10281" s="50"/>
      <c r="I10281" s="17"/>
      <c r="K10281" s="50"/>
      <c r="P10281" s="17"/>
    </row>
    <row r="10282" spans="6:16">
      <c r="F10282" s="13"/>
      <c r="G10282" s="50"/>
      <c r="I10282" s="17"/>
      <c r="K10282" s="50"/>
      <c r="P10282" s="17"/>
    </row>
    <row r="10283" spans="6:16">
      <c r="F10283" s="13"/>
      <c r="G10283" s="50"/>
      <c r="I10283" s="17"/>
      <c r="K10283" s="50"/>
      <c r="P10283" s="17"/>
    </row>
    <row r="10284" spans="6:16">
      <c r="F10284" s="13"/>
      <c r="G10284" s="50"/>
      <c r="I10284" s="17"/>
      <c r="K10284" s="50"/>
      <c r="P10284" s="17"/>
    </row>
    <row r="10285" spans="6:16">
      <c r="F10285" s="13"/>
      <c r="G10285" s="50"/>
      <c r="I10285" s="17"/>
      <c r="K10285" s="50"/>
      <c r="P10285" s="17"/>
    </row>
    <row r="10286" spans="6:16">
      <c r="F10286" s="13"/>
      <c r="G10286" s="50"/>
      <c r="I10286" s="17"/>
      <c r="K10286" s="50"/>
      <c r="P10286" s="17"/>
    </row>
    <row r="10287" spans="6:16">
      <c r="F10287" s="13"/>
      <c r="G10287" s="50"/>
      <c r="I10287" s="17"/>
      <c r="K10287" s="50"/>
      <c r="P10287" s="17"/>
    </row>
    <row r="10288" spans="6:16">
      <c r="F10288" s="13"/>
      <c r="G10288" s="50"/>
      <c r="I10288" s="17"/>
      <c r="K10288" s="50"/>
      <c r="P10288" s="17"/>
    </row>
    <row r="10289" spans="6:16">
      <c r="F10289" s="13"/>
      <c r="G10289" s="50"/>
      <c r="I10289" s="17"/>
      <c r="K10289" s="50"/>
      <c r="P10289" s="17"/>
    </row>
    <row r="10290" spans="6:16">
      <c r="F10290" s="13"/>
      <c r="G10290" s="50"/>
      <c r="I10290" s="17"/>
      <c r="K10290" s="50"/>
      <c r="P10290" s="17"/>
    </row>
    <row r="10291" spans="6:16">
      <c r="F10291" s="13"/>
      <c r="G10291" s="50"/>
      <c r="I10291" s="17"/>
      <c r="K10291" s="50"/>
      <c r="P10291" s="17"/>
    </row>
    <row r="10292" spans="6:16">
      <c r="F10292" s="13"/>
      <c r="G10292" s="50"/>
      <c r="I10292" s="17"/>
      <c r="K10292" s="50"/>
      <c r="P10292" s="17"/>
    </row>
    <row r="10293" spans="6:16">
      <c r="F10293" s="13"/>
      <c r="G10293" s="50"/>
      <c r="I10293" s="17"/>
      <c r="K10293" s="50"/>
      <c r="P10293" s="17"/>
    </row>
    <row r="10294" spans="6:16">
      <c r="F10294" s="13"/>
      <c r="G10294" s="50"/>
      <c r="I10294" s="17"/>
      <c r="K10294" s="50"/>
      <c r="P10294" s="17"/>
    </row>
    <row r="10295" spans="6:16">
      <c r="F10295" s="13"/>
      <c r="G10295" s="50"/>
      <c r="I10295" s="17"/>
      <c r="K10295" s="50"/>
      <c r="P10295" s="17"/>
    </row>
    <row r="10296" spans="6:16">
      <c r="F10296" s="13"/>
      <c r="G10296" s="50"/>
      <c r="I10296" s="17"/>
      <c r="K10296" s="50"/>
      <c r="P10296" s="17"/>
    </row>
    <row r="10297" spans="6:16">
      <c r="F10297" s="13"/>
      <c r="G10297" s="50"/>
      <c r="I10297" s="17"/>
      <c r="K10297" s="50"/>
      <c r="P10297" s="17"/>
    </row>
    <row r="10298" spans="6:16">
      <c r="F10298" s="13"/>
      <c r="G10298" s="50"/>
      <c r="I10298" s="17"/>
      <c r="K10298" s="50"/>
      <c r="P10298" s="17"/>
    </row>
    <row r="10299" spans="6:16">
      <c r="F10299" s="13"/>
      <c r="G10299" s="50"/>
      <c r="I10299" s="17"/>
      <c r="K10299" s="50"/>
      <c r="P10299" s="17"/>
    </row>
    <row r="10300" spans="6:16">
      <c r="F10300" s="13"/>
      <c r="G10300" s="50"/>
      <c r="I10300" s="17"/>
      <c r="K10300" s="50"/>
      <c r="P10300" s="17"/>
    </row>
    <row r="10301" spans="6:16">
      <c r="F10301" s="13"/>
      <c r="G10301" s="50"/>
      <c r="I10301" s="17"/>
      <c r="K10301" s="50"/>
      <c r="P10301" s="17"/>
    </row>
    <row r="10302" spans="6:16">
      <c r="F10302" s="13"/>
      <c r="G10302" s="50"/>
      <c r="I10302" s="17"/>
      <c r="K10302" s="50"/>
      <c r="P10302" s="17"/>
    </row>
    <row r="10303" spans="6:16">
      <c r="F10303" s="13"/>
      <c r="G10303" s="50"/>
      <c r="I10303" s="17"/>
      <c r="K10303" s="50"/>
      <c r="P10303" s="17"/>
    </row>
    <row r="10304" spans="6:16">
      <c r="F10304" s="13"/>
      <c r="G10304" s="50"/>
      <c r="I10304" s="17"/>
      <c r="K10304" s="50"/>
      <c r="P10304" s="17"/>
    </row>
    <row r="10305" spans="6:16">
      <c r="F10305" s="13"/>
      <c r="G10305" s="50"/>
      <c r="I10305" s="17"/>
      <c r="K10305" s="50"/>
      <c r="P10305" s="17"/>
    </row>
    <row r="10306" spans="6:16">
      <c r="F10306" s="13"/>
      <c r="G10306" s="50"/>
      <c r="I10306" s="17"/>
      <c r="K10306" s="50"/>
      <c r="P10306" s="17"/>
    </row>
    <row r="10307" spans="6:16">
      <c r="F10307" s="13"/>
      <c r="G10307" s="50"/>
      <c r="I10307" s="17"/>
      <c r="K10307" s="50"/>
      <c r="P10307" s="17"/>
    </row>
    <row r="10308" spans="6:16">
      <c r="F10308" s="13"/>
      <c r="G10308" s="50"/>
      <c r="I10308" s="17"/>
      <c r="K10308" s="50"/>
      <c r="P10308" s="17"/>
    </row>
    <row r="10309" spans="6:16">
      <c r="F10309" s="13"/>
      <c r="G10309" s="50"/>
      <c r="I10309" s="17"/>
      <c r="K10309" s="50"/>
      <c r="P10309" s="17"/>
    </row>
    <row r="10310" spans="6:16">
      <c r="F10310" s="13"/>
      <c r="G10310" s="50"/>
      <c r="I10310" s="17"/>
      <c r="K10310" s="50"/>
      <c r="P10310" s="17"/>
    </row>
    <row r="10311" spans="6:16">
      <c r="F10311" s="13"/>
      <c r="G10311" s="50"/>
      <c r="I10311" s="17"/>
      <c r="K10311" s="50"/>
      <c r="P10311" s="17"/>
    </row>
    <row r="10312" spans="6:16">
      <c r="F10312" s="13"/>
      <c r="G10312" s="50"/>
      <c r="I10312" s="17"/>
      <c r="K10312" s="50"/>
      <c r="P10312" s="17"/>
    </row>
    <row r="10313" spans="6:16">
      <c r="F10313" s="13"/>
      <c r="G10313" s="50"/>
      <c r="I10313" s="17"/>
      <c r="K10313" s="50"/>
      <c r="P10313" s="17"/>
    </row>
    <row r="10314" spans="6:16">
      <c r="F10314" s="13"/>
      <c r="G10314" s="50"/>
      <c r="I10314" s="17"/>
      <c r="K10314" s="50"/>
      <c r="P10314" s="17"/>
    </row>
    <row r="10315" spans="6:16">
      <c r="F10315" s="13"/>
      <c r="G10315" s="50"/>
      <c r="I10315" s="17"/>
      <c r="K10315" s="50"/>
      <c r="P10315" s="17"/>
    </row>
    <row r="10316" spans="6:16">
      <c r="F10316" s="13"/>
      <c r="G10316" s="50"/>
      <c r="I10316" s="17"/>
      <c r="K10316" s="50"/>
      <c r="P10316" s="17"/>
    </row>
    <row r="10317" spans="6:16">
      <c r="F10317" s="13"/>
      <c r="G10317" s="50"/>
      <c r="I10317" s="17"/>
      <c r="K10317" s="50"/>
      <c r="P10317" s="17"/>
    </row>
    <row r="10318" spans="6:16">
      <c r="F10318" s="13"/>
      <c r="G10318" s="50"/>
      <c r="I10318" s="17"/>
      <c r="K10318" s="50"/>
      <c r="P10318" s="17"/>
    </row>
    <row r="10319" spans="6:16">
      <c r="F10319" s="13"/>
      <c r="G10319" s="50"/>
      <c r="I10319" s="17"/>
      <c r="K10319" s="50"/>
      <c r="P10319" s="17"/>
    </row>
    <row r="10320" spans="6:16">
      <c r="F10320" s="13"/>
      <c r="G10320" s="50"/>
      <c r="I10320" s="17"/>
      <c r="K10320" s="50"/>
      <c r="P10320" s="17"/>
    </row>
    <row r="10321" spans="6:16">
      <c r="F10321" s="13"/>
      <c r="G10321" s="50"/>
      <c r="I10321" s="17"/>
      <c r="K10321" s="50"/>
      <c r="P10321" s="17"/>
    </row>
    <row r="10322" spans="6:16">
      <c r="F10322" s="13"/>
      <c r="G10322" s="50"/>
      <c r="I10322" s="17"/>
      <c r="K10322" s="50"/>
      <c r="P10322" s="17"/>
    </row>
    <row r="10323" spans="6:16">
      <c r="F10323" s="13"/>
      <c r="G10323" s="50"/>
      <c r="I10323" s="17"/>
      <c r="K10323" s="50"/>
      <c r="P10323" s="17"/>
    </row>
    <row r="10324" spans="6:16">
      <c r="F10324" s="13"/>
      <c r="G10324" s="50"/>
      <c r="I10324" s="17"/>
      <c r="K10324" s="50"/>
      <c r="P10324" s="17"/>
    </row>
    <row r="10325" spans="6:16">
      <c r="F10325" s="13"/>
      <c r="G10325" s="50"/>
      <c r="I10325" s="17"/>
      <c r="K10325" s="50"/>
      <c r="P10325" s="17"/>
    </row>
    <row r="10326" spans="6:16">
      <c r="F10326" s="13"/>
      <c r="G10326" s="50"/>
      <c r="I10326" s="17"/>
      <c r="K10326" s="50"/>
      <c r="P10326" s="17"/>
    </row>
    <row r="10327" spans="6:16">
      <c r="F10327" s="13"/>
      <c r="G10327" s="50"/>
      <c r="I10327" s="17"/>
      <c r="K10327" s="50"/>
      <c r="P10327" s="17"/>
    </row>
    <row r="10328" spans="6:16">
      <c r="F10328" s="13"/>
      <c r="G10328" s="50"/>
      <c r="I10328" s="17"/>
      <c r="K10328" s="50"/>
      <c r="P10328" s="17"/>
    </row>
    <row r="10329" spans="6:16">
      <c r="F10329" s="13"/>
      <c r="G10329" s="50"/>
      <c r="I10329" s="17"/>
      <c r="K10329" s="50"/>
      <c r="P10329" s="17"/>
    </row>
    <row r="10330" spans="6:16">
      <c r="F10330" s="13"/>
      <c r="G10330" s="50"/>
      <c r="I10330" s="17"/>
      <c r="K10330" s="50"/>
      <c r="P10330" s="17"/>
    </row>
    <row r="10331" spans="6:16">
      <c r="F10331" s="13"/>
      <c r="G10331" s="50"/>
      <c r="I10331" s="17"/>
      <c r="K10331" s="50"/>
      <c r="P10331" s="17"/>
    </row>
    <row r="10332" spans="6:16">
      <c r="F10332" s="13"/>
      <c r="G10332" s="50"/>
      <c r="I10332" s="17"/>
      <c r="K10332" s="50"/>
      <c r="P10332" s="17"/>
    </row>
    <row r="10333" spans="6:16">
      <c r="F10333" s="13"/>
      <c r="G10333" s="50"/>
      <c r="I10333" s="17"/>
      <c r="K10333" s="50"/>
      <c r="P10333" s="17"/>
    </row>
    <row r="10334" spans="6:16">
      <c r="F10334" s="13"/>
      <c r="G10334" s="50"/>
      <c r="I10334" s="17"/>
      <c r="K10334" s="50"/>
      <c r="P10334" s="17"/>
    </row>
    <row r="10335" spans="6:16">
      <c r="F10335" s="13"/>
      <c r="G10335" s="50"/>
      <c r="I10335" s="17"/>
      <c r="K10335" s="50"/>
      <c r="P10335" s="17"/>
    </row>
    <row r="10336" spans="6:16">
      <c r="F10336" s="13"/>
      <c r="G10336" s="50"/>
      <c r="I10336" s="17"/>
      <c r="K10336" s="50"/>
      <c r="P10336" s="17"/>
    </row>
    <row r="10337" spans="6:16">
      <c r="F10337" s="13"/>
      <c r="G10337" s="50"/>
      <c r="I10337" s="17"/>
      <c r="K10337" s="50"/>
      <c r="P10337" s="17"/>
    </row>
    <row r="10338" spans="6:16">
      <c r="F10338" s="13"/>
      <c r="G10338" s="50"/>
      <c r="I10338" s="17"/>
      <c r="K10338" s="50"/>
      <c r="P10338" s="17"/>
    </row>
    <row r="10339" spans="6:16">
      <c r="F10339" s="13"/>
      <c r="G10339" s="50"/>
      <c r="I10339" s="17"/>
      <c r="K10339" s="50"/>
      <c r="P10339" s="17"/>
    </row>
    <row r="10340" spans="6:16">
      <c r="F10340" s="13"/>
      <c r="G10340" s="50"/>
      <c r="I10340" s="17"/>
      <c r="K10340" s="50"/>
      <c r="P10340" s="17"/>
    </row>
    <row r="10341" spans="6:16">
      <c r="F10341" s="13"/>
      <c r="G10341" s="50"/>
      <c r="I10341" s="17"/>
      <c r="K10341" s="50"/>
      <c r="P10341" s="17"/>
    </row>
    <row r="10342" spans="6:16">
      <c r="F10342" s="13"/>
      <c r="G10342" s="50"/>
      <c r="I10342" s="17"/>
      <c r="K10342" s="50"/>
      <c r="P10342" s="17"/>
    </row>
    <row r="10343" spans="6:16">
      <c r="F10343" s="13"/>
      <c r="G10343" s="50"/>
      <c r="I10343" s="17"/>
      <c r="K10343" s="50"/>
      <c r="P10343" s="17"/>
    </row>
    <row r="10344" spans="6:16">
      <c r="F10344" s="13"/>
      <c r="G10344" s="50"/>
      <c r="I10344" s="17"/>
      <c r="K10344" s="50"/>
      <c r="P10344" s="17"/>
    </row>
    <row r="10345" spans="6:16">
      <c r="F10345" s="13"/>
      <c r="G10345" s="50"/>
      <c r="I10345" s="17"/>
      <c r="K10345" s="50"/>
      <c r="P10345" s="17"/>
    </row>
    <row r="10346" spans="6:16">
      <c r="F10346" s="13"/>
      <c r="G10346" s="50"/>
      <c r="I10346" s="17"/>
      <c r="K10346" s="50"/>
      <c r="P10346" s="17"/>
    </row>
    <row r="10347" spans="6:16">
      <c r="F10347" s="13"/>
      <c r="G10347" s="50"/>
      <c r="I10347" s="17"/>
      <c r="K10347" s="50"/>
      <c r="P10347" s="17"/>
    </row>
    <row r="10348" spans="6:16">
      <c r="F10348" s="13"/>
      <c r="G10348" s="50"/>
      <c r="I10348" s="17"/>
      <c r="K10348" s="50"/>
      <c r="P10348" s="17"/>
    </row>
    <row r="10349" spans="6:16">
      <c r="F10349" s="13"/>
      <c r="G10349" s="50"/>
      <c r="I10349" s="17"/>
      <c r="K10349" s="50"/>
      <c r="P10349" s="17"/>
    </row>
    <row r="10350" spans="6:16">
      <c r="F10350" s="13"/>
      <c r="G10350" s="50"/>
      <c r="I10350" s="17"/>
      <c r="K10350" s="50"/>
      <c r="P10350" s="17"/>
    </row>
    <row r="10351" spans="6:16">
      <c r="F10351" s="13"/>
      <c r="G10351" s="50"/>
      <c r="I10351" s="17"/>
      <c r="K10351" s="50"/>
      <c r="P10351" s="17"/>
    </row>
    <row r="10352" spans="6:16">
      <c r="F10352" s="13"/>
      <c r="G10352" s="50"/>
      <c r="I10352" s="17"/>
      <c r="K10352" s="50"/>
      <c r="P10352" s="17"/>
    </row>
    <row r="10353" spans="6:16">
      <c r="F10353" s="13"/>
      <c r="G10353" s="50"/>
      <c r="I10353" s="17"/>
      <c r="K10353" s="50"/>
      <c r="P10353" s="17"/>
    </row>
    <row r="10354" spans="6:16">
      <c r="F10354" s="13"/>
      <c r="G10354" s="50"/>
      <c r="I10354" s="17"/>
      <c r="K10354" s="50"/>
      <c r="P10354" s="17"/>
    </row>
    <row r="10355" spans="6:16">
      <c r="F10355" s="13"/>
      <c r="G10355" s="50"/>
      <c r="I10355" s="17"/>
      <c r="K10355" s="50"/>
      <c r="P10355" s="17"/>
    </row>
    <row r="10356" spans="6:16">
      <c r="F10356" s="13"/>
      <c r="G10356" s="50"/>
      <c r="I10356" s="17"/>
      <c r="K10356" s="50"/>
      <c r="P10356" s="17"/>
    </row>
    <row r="10357" spans="6:16">
      <c r="F10357" s="13"/>
      <c r="G10357" s="50"/>
      <c r="I10357" s="17"/>
      <c r="K10357" s="50"/>
      <c r="P10357" s="17"/>
    </row>
    <row r="10358" spans="6:16">
      <c r="F10358" s="13"/>
      <c r="G10358" s="50"/>
      <c r="I10358" s="17"/>
      <c r="K10358" s="50"/>
      <c r="P10358" s="17"/>
    </row>
    <row r="10359" spans="6:16">
      <c r="F10359" s="13"/>
      <c r="G10359" s="50"/>
      <c r="I10359" s="17"/>
      <c r="K10359" s="50"/>
      <c r="P10359" s="17"/>
    </row>
    <row r="10360" spans="6:16">
      <c r="F10360" s="13"/>
      <c r="G10360" s="50"/>
      <c r="I10360" s="17"/>
      <c r="K10360" s="50"/>
      <c r="P10360" s="17"/>
    </row>
    <row r="10361" spans="6:16">
      <c r="F10361" s="13"/>
      <c r="G10361" s="50"/>
      <c r="I10361" s="17"/>
      <c r="K10361" s="50"/>
      <c r="P10361" s="17"/>
    </row>
    <row r="10362" spans="6:16">
      <c r="F10362" s="13"/>
      <c r="G10362" s="50"/>
      <c r="I10362" s="17"/>
      <c r="K10362" s="50"/>
      <c r="P10362" s="17"/>
    </row>
    <row r="10363" spans="6:16">
      <c r="F10363" s="13"/>
      <c r="G10363" s="50"/>
      <c r="I10363" s="17"/>
      <c r="K10363" s="50"/>
      <c r="P10363" s="17"/>
    </row>
    <row r="10364" spans="6:16">
      <c r="F10364" s="13"/>
      <c r="G10364" s="50"/>
      <c r="I10364" s="17"/>
      <c r="K10364" s="50"/>
      <c r="P10364" s="17"/>
    </row>
    <row r="10365" spans="6:16">
      <c r="F10365" s="13"/>
      <c r="G10365" s="50"/>
      <c r="I10365" s="17"/>
      <c r="K10365" s="50"/>
      <c r="P10365" s="17"/>
    </row>
    <row r="10366" spans="6:16">
      <c r="F10366" s="13"/>
      <c r="G10366" s="50"/>
      <c r="I10366" s="17"/>
      <c r="K10366" s="50"/>
      <c r="P10366" s="17"/>
    </row>
    <row r="10367" spans="6:16">
      <c r="F10367" s="13"/>
      <c r="G10367" s="50"/>
      <c r="I10367" s="17"/>
      <c r="K10367" s="50"/>
      <c r="P10367" s="17"/>
    </row>
    <row r="10368" spans="6:16">
      <c r="F10368" s="13"/>
      <c r="G10368" s="50"/>
      <c r="I10368" s="17"/>
      <c r="K10368" s="50"/>
      <c r="P10368" s="17"/>
    </row>
    <row r="10369" spans="6:16">
      <c r="F10369" s="13"/>
      <c r="G10369" s="50"/>
      <c r="I10369" s="17"/>
      <c r="K10369" s="50"/>
      <c r="P10369" s="17"/>
    </row>
    <row r="10370" spans="6:16">
      <c r="F10370" s="13"/>
      <c r="G10370" s="50"/>
      <c r="I10370" s="17"/>
      <c r="K10370" s="50"/>
      <c r="P10370" s="17"/>
    </row>
    <row r="10371" spans="6:16">
      <c r="F10371" s="13"/>
      <c r="G10371" s="50"/>
      <c r="I10371" s="17"/>
      <c r="K10371" s="50"/>
      <c r="P10371" s="17"/>
    </row>
    <row r="10372" spans="6:16">
      <c r="F10372" s="13"/>
      <c r="G10372" s="50"/>
      <c r="I10372" s="17"/>
      <c r="K10372" s="50"/>
      <c r="P10372" s="17"/>
    </row>
    <row r="10373" spans="6:16">
      <c r="F10373" s="13"/>
      <c r="G10373" s="50"/>
      <c r="I10373" s="17"/>
      <c r="K10373" s="50"/>
      <c r="P10373" s="17"/>
    </row>
    <row r="10374" spans="6:16">
      <c r="F10374" s="13"/>
      <c r="G10374" s="50"/>
      <c r="I10374" s="17"/>
      <c r="K10374" s="50"/>
      <c r="P10374" s="17"/>
    </row>
    <row r="10375" spans="6:16">
      <c r="F10375" s="13"/>
      <c r="G10375" s="50"/>
      <c r="I10375" s="17"/>
      <c r="K10375" s="50"/>
      <c r="P10375" s="17"/>
    </row>
    <row r="10376" spans="6:16">
      <c r="F10376" s="13"/>
      <c r="G10376" s="50"/>
      <c r="I10376" s="17"/>
      <c r="K10376" s="50"/>
      <c r="P10376" s="17"/>
    </row>
    <row r="10377" spans="6:16">
      <c r="F10377" s="13"/>
      <c r="G10377" s="50"/>
      <c r="I10377" s="17"/>
      <c r="K10377" s="50"/>
      <c r="P10377" s="17"/>
    </row>
    <row r="10378" spans="6:16">
      <c r="F10378" s="13"/>
      <c r="G10378" s="50"/>
      <c r="I10378" s="17"/>
      <c r="K10378" s="50"/>
      <c r="P10378" s="17"/>
    </row>
    <row r="10379" spans="6:16">
      <c r="F10379" s="13"/>
      <c r="G10379" s="50"/>
      <c r="I10379" s="17"/>
      <c r="K10379" s="50"/>
      <c r="P10379" s="17"/>
    </row>
    <row r="10380" spans="6:16">
      <c r="F10380" s="13"/>
      <c r="G10380" s="50"/>
      <c r="I10380" s="17"/>
      <c r="K10380" s="50"/>
      <c r="P10380" s="17"/>
    </row>
    <row r="10381" spans="6:16">
      <c r="F10381" s="13"/>
      <c r="G10381" s="50"/>
      <c r="I10381" s="17"/>
      <c r="K10381" s="50"/>
      <c r="P10381" s="17"/>
    </row>
    <row r="10382" spans="6:16">
      <c r="F10382" s="13"/>
      <c r="G10382" s="50"/>
      <c r="I10382" s="17"/>
      <c r="K10382" s="50"/>
      <c r="P10382" s="17"/>
    </row>
    <row r="10383" spans="6:16">
      <c r="F10383" s="13"/>
      <c r="G10383" s="50"/>
      <c r="I10383" s="17"/>
      <c r="K10383" s="50"/>
      <c r="P10383" s="17"/>
    </row>
    <row r="10384" spans="6:16">
      <c r="F10384" s="13"/>
      <c r="G10384" s="50"/>
      <c r="I10384" s="17"/>
      <c r="K10384" s="50"/>
      <c r="P10384" s="17"/>
    </row>
    <row r="10385" spans="6:16">
      <c r="F10385" s="13"/>
      <c r="G10385" s="50"/>
      <c r="I10385" s="17"/>
      <c r="K10385" s="50"/>
      <c r="P10385" s="17"/>
    </row>
    <row r="10386" spans="6:16">
      <c r="F10386" s="13"/>
      <c r="G10386" s="50"/>
      <c r="I10386" s="17"/>
      <c r="K10386" s="50"/>
      <c r="P10386" s="17"/>
    </row>
    <row r="10387" spans="6:16">
      <c r="F10387" s="13"/>
      <c r="G10387" s="50"/>
      <c r="I10387" s="17"/>
      <c r="K10387" s="50"/>
      <c r="P10387" s="17"/>
    </row>
    <row r="10388" spans="6:16">
      <c r="F10388" s="13"/>
      <c r="G10388" s="50"/>
      <c r="I10388" s="17"/>
      <c r="K10388" s="50"/>
      <c r="P10388" s="17"/>
    </row>
    <row r="10389" spans="6:16">
      <c r="F10389" s="13"/>
      <c r="G10389" s="50"/>
      <c r="I10389" s="17"/>
      <c r="K10389" s="50"/>
      <c r="P10389" s="17"/>
    </row>
    <row r="10390" spans="6:16">
      <c r="F10390" s="13"/>
      <c r="G10390" s="50"/>
      <c r="I10390" s="17"/>
      <c r="K10390" s="50"/>
      <c r="P10390" s="17"/>
    </row>
    <row r="10391" spans="6:16">
      <c r="F10391" s="13"/>
      <c r="G10391" s="50"/>
      <c r="I10391" s="17"/>
      <c r="K10391" s="50"/>
      <c r="P10391" s="17"/>
    </row>
    <row r="10392" spans="6:16">
      <c r="F10392" s="13"/>
      <c r="G10392" s="50"/>
      <c r="I10392" s="17"/>
      <c r="K10392" s="50"/>
      <c r="P10392" s="17"/>
    </row>
    <row r="10393" spans="6:16">
      <c r="F10393" s="13"/>
      <c r="G10393" s="50"/>
      <c r="I10393" s="17"/>
      <c r="K10393" s="50"/>
      <c r="P10393" s="17"/>
    </row>
    <row r="10394" spans="6:16">
      <c r="F10394" s="13"/>
      <c r="G10394" s="50"/>
      <c r="I10394" s="17"/>
      <c r="K10394" s="50"/>
      <c r="P10394" s="17"/>
    </row>
    <row r="10395" spans="6:16">
      <c r="F10395" s="13"/>
      <c r="G10395" s="50"/>
      <c r="I10395" s="17"/>
      <c r="K10395" s="50"/>
      <c r="P10395" s="17"/>
    </row>
    <row r="10396" spans="6:16">
      <c r="F10396" s="13"/>
      <c r="G10396" s="50"/>
      <c r="I10396" s="17"/>
      <c r="K10396" s="50"/>
      <c r="P10396" s="17"/>
    </row>
    <row r="10397" spans="6:16">
      <c r="F10397" s="13"/>
      <c r="G10397" s="50"/>
      <c r="I10397" s="17"/>
      <c r="K10397" s="50"/>
      <c r="P10397" s="17"/>
    </row>
    <row r="10398" spans="6:16">
      <c r="F10398" s="13"/>
      <c r="G10398" s="50"/>
      <c r="I10398" s="17"/>
      <c r="K10398" s="50"/>
      <c r="P10398" s="17"/>
    </row>
    <row r="10399" spans="6:16">
      <c r="F10399" s="13"/>
      <c r="G10399" s="50"/>
      <c r="I10399" s="17"/>
      <c r="K10399" s="50"/>
      <c r="P10399" s="17"/>
    </row>
    <row r="10400" spans="6:16">
      <c r="F10400" s="13"/>
      <c r="G10400" s="50"/>
      <c r="I10400" s="17"/>
      <c r="K10400" s="50"/>
      <c r="P10400" s="17"/>
    </row>
    <row r="10401" spans="6:16">
      <c r="F10401" s="13"/>
      <c r="G10401" s="50"/>
      <c r="I10401" s="17"/>
      <c r="K10401" s="50"/>
      <c r="P10401" s="17"/>
    </row>
    <row r="10402" spans="6:16">
      <c r="F10402" s="13"/>
      <c r="G10402" s="50"/>
      <c r="I10402" s="17"/>
      <c r="K10402" s="50"/>
      <c r="P10402" s="17"/>
    </row>
    <row r="10403" spans="6:16">
      <c r="F10403" s="13"/>
      <c r="G10403" s="50"/>
      <c r="I10403" s="17"/>
      <c r="K10403" s="50"/>
      <c r="P10403" s="17"/>
    </row>
    <row r="10404" spans="6:16">
      <c r="F10404" s="13"/>
      <c r="G10404" s="50"/>
      <c r="I10404" s="17"/>
      <c r="K10404" s="50"/>
      <c r="P10404" s="17"/>
    </row>
    <row r="10405" spans="6:16">
      <c r="F10405" s="13"/>
      <c r="G10405" s="50"/>
      <c r="I10405" s="17"/>
      <c r="K10405" s="50"/>
      <c r="P10405" s="17"/>
    </row>
    <row r="10406" spans="6:16">
      <c r="F10406" s="13"/>
      <c r="G10406" s="50"/>
      <c r="I10406" s="17"/>
      <c r="K10406" s="50"/>
      <c r="P10406" s="17"/>
    </row>
    <row r="10407" spans="6:16">
      <c r="F10407" s="13"/>
      <c r="G10407" s="50"/>
      <c r="I10407" s="17"/>
      <c r="K10407" s="50"/>
      <c r="P10407" s="17"/>
    </row>
    <row r="10408" spans="6:16">
      <c r="F10408" s="13"/>
      <c r="G10408" s="50"/>
      <c r="I10408" s="17"/>
      <c r="K10408" s="50"/>
      <c r="P10408" s="17"/>
    </row>
    <row r="10409" spans="6:16">
      <c r="F10409" s="13"/>
      <c r="G10409" s="50"/>
      <c r="I10409" s="17"/>
      <c r="K10409" s="50"/>
      <c r="P10409" s="17"/>
    </row>
    <row r="10410" spans="6:16">
      <c r="F10410" s="13"/>
      <c r="G10410" s="50"/>
      <c r="I10410" s="17"/>
      <c r="K10410" s="50"/>
      <c r="P10410" s="17"/>
    </row>
    <row r="10411" spans="6:16">
      <c r="F10411" s="13"/>
      <c r="G10411" s="50"/>
      <c r="I10411" s="17"/>
      <c r="K10411" s="50"/>
      <c r="P10411" s="17"/>
    </row>
    <row r="10412" spans="6:16">
      <c r="F10412" s="13"/>
      <c r="G10412" s="50"/>
      <c r="I10412" s="17"/>
      <c r="K10412" s="50"/>
      <c r="P10412" s="17"/>
    </row>
    <row r="10413" spans="6:16">
      <c r="F10413" s="13"/>
      <c r="G10413" s="50"/>
      <c r="I10413" s="17"/>
      <c r="K10413" s="50"/>
      <c r="P10413" s="17"/>
    </row>
    <row r="10414" spans="6:16">
      <c r="F10414" s="13"/>
      <c r="G10414" s="50"/>
      <c r="I10414" s="17"/>
      <c r="K10414" s="50"/>
      <c r="P10414" s="17"/>
    </row>
    <row r="10415" spans="6:16">
      <c r="F10415" s="13"/>
      <c r="G10415" s="50"/>
      <c r="I10415" s="17"/>
      <c r="K10415" s="50"/>
      <c r="P10415" s="17"/>
    </row>
    <row r="10416" spans="6:16">
      <c r="F10416" s="13"/>
      <c r="G10416" s="50"/>
      <c r="I10416" s="17"/>
      <c r="K10416" s="50"/>
      <c r="P10416" s="17"/>
    </row>
    <row r="10417" spans="6:16">
      <c r="F10417" s="13"/>
      <c r="G10417" s="50"/>
      <c r="I10417" s="17"/>
      <c r="K10417" s="50"/>
      <c r="P10417" s="17"/>
    </row>
    <row r="10418" spans="6:16">
      <c r="F10418" s="13"/>
      <c r="G10418" s="50"/>
      <c r="I10418" s="17"/>
      <c r="K10418" s="50"/>
      <c r="P10418" s="17"/>
    </row>
    <row r="10419" spans="6:16">
      <c r="F10419" s="13"/>
      <c r="G10419" s="50"/>
      <c r="I10419" s="17"/>
      <c r="K10419" s="50"/>
      <c r="P10419" s="17"/>
    </row>
    <row r="10420" spans="6:16">
      <c r="F10420" s="13"/>
      <c r="G10420" s="50"/>
      <c r="I10420" s="17"/>
      <c r="K10420" s="50"/>
      <c r="P10420" s="17"/>
    </row>
    <row r="10421" spans="6:16">
      <c r="F10421" s="13"/>
      <c r="G10421" s="50"/>
      <c r="I10421" s="17"/>
      <c r="K10421" s="50"/>
      <c r="P10421" s="17"/>
    </row>
    <row r="10422" spans="6:16">
      <c r="F10422" s="13"/>
      <c r="G10422" s="50"/>
      <c r="I10422" s="17"/>
      <c r="K10422" s="50"/>
      <c r="P10422" s="17"/>
    </row>
    <row r="10423" spans="6:16">
      <c r="F10423" s="13"/>
      <c r="G10423" s="50"/>
      <c r="I10423" s="17"/>
      <c r="K10423" s="50"/>
      <c r="P10423" s="17"/>
    </row>
    <row r="10424" spans="6:16">
      <c r="F10424" s="13"/>
      <c r="G10424" s="50"/>
      <c r="I10424" s="17"/>
      <c r="K10424" s="50"/>
      <c r="P10424" s="17"/>
    </row>
    <row r="10425" spans="6:16">
      <c r="F10425" s="13"/>
      <c r="G10425" s="50"/>
      <c r="I10425" s="17"/>
      <c r="K10425" s="50"/>
      <c r="P10425" s="17"/>
    </row>
    <row r="10426" spans="6:16">
      <c r="F10426" s="13"/>
      <c r="G10426" s="50"/>
      <c r="I10426" s="17"/>
      <c r="K10426" s="50"/>
      <c r="P10426" s="17"/>
    </row>
    <row r="10427" spans="6:16">
      <c r="F10427" s="13"/>
      <c r="G10427" s="50"/>
      <c r="I10427" s="17"/>
      <c r="K10427" s="50"/>
      <c r="P10427" s="17"/>
    </row>
    <row r="10428" spans="6:16">
      <c r="F10428" s="13"/>
      <c r="G10428" s="50"/>
      <c r="I10428" s="17"/>
      <c r="K10428" s="50"/>
      <c r="P10428" s="17"/>
    </row>
    <row r="10429" spans="6:16">
      <c r="F10429" s="13"/>
      <c r="G10429" s="50"/>
      <c r="I10429" s="17"/>
      <c r="K10429" s="50"/>
      <c r="P10429" s="17"/>
    </row>
    <row r="10430" spans="6:16">
      <c r="F10430" s="13"/>
      <c r="G10430" s="50"/>
      <c r="I10430" s="17"/>
      <c r="K10430" s="50"/>
      <c r="P10430" s="17"/>
    </row>
    <row r="10431" spans="6:16">
      <c r="F10431" s="13"/>
      <c r="G10431" s="50"/>
      <c r="I10431" s="17"/>
      <c r="K10431" s="50"/>
      <c r="P10431" s="17"/>
    </row>
    <row r="10432" spans="6:16">
      <c r="F10432" s="13"/>
      <c r="G10432" s="50"/>
      <c r="I10432" s="17"/>
      <c r="K10432" s="50"/>
      <c r="P10432" s="17"/>
    </row>
    <row r="10433" spans="6:16">
      <c r="F10433" s="13"/>
      <c r="G10433" s="50"/>
      <c r="I10433" s="17"/>
      <c r="K10433" s="50"/>
      <c r="P10433" s="17"/>
    </row>
    <row r="10434" spans="6:16">
      <c r="F10434" s="13"/>
      <c r="G10434" s="50"/>
      <c r="I10434" s="17"/>
      <c r="K10434" s="50"/>
      <c r="P10434" s="17"/>
    </row>
    <row r="10435" spans="6:16">
      <c r="F10435" s="13"/>
      <c r="G10435" s="50"/>
      <c r="I10435" s="17"/>
      <c r="K10435" s="50"/>
      <c r="P10435" s="17"/>
    </row>
    <row r="10436" spans="6:16">
      <c r="F10436" s="13"/>
      <c r="G10436" s="50"/>
      <c r="I10436" s="17"/>
      <c r="K10436" s="50"/>
      <c r="P10436" s="17"/>
    </row>
    <row r="10437" spans="6:16">
      <c r="F10437" s="13"/>
      <c r="G10437" s="50"/>
      <c r="I10437" s="17"/>
      <c r="K10437" s="50"/>
      <c r="P10437" s="17"/>
    </row>
    <row r="10438" spans="6:16">
      <c r="F10438" s="13"/>
      <c r="G10438" s="50"/>
      <c r="I10438" s="17"/>
      <c r="K10438" s="50"/>
      <c r="P10438" s="17"/>
    </row>
    <row r="10439" spans="6:16">
      <c r="F10439" s="13"/>
      <c r="G10439" s="50"/>
      <c r="I10439" s="17"/>
      <c r="K10439" s="50"/>
      <c r="P10439" s="17"/>
    </row>
    <row r="10440" spans="6:16">
      <c r="F10440" s="13"/>
      <c r="G10440" s="50"/>
      <c r="I10440" s="17"/>
      <c r="K10440" s="50"/>
      <c r="P10440" s="17"/>
    </row>
    <row r="10441" spans="6:16">
      <c r="F10441" s="13"/>
      <c r="G10441" s="50"/>
      <c r="I10441" s="17"/>
      <c r="K10441" s="50"/>
      <c r="P10441" s="17"/>
    </row>
    <row r="10442" spans="6:16">
      <c r="F10442" s="13"/>
      <c r="G10442" s="50"/>
      <c r="I10442" s="17"/>
      <c r="K10442" s="50"/>
      <c r="P10442" s="17"/>
    </row>
    <row r="10443" spans="6:16">
      <c r="F10443" s="13"/>
      <c r="G10443" s="50"/>
      <c r="I10443" s="17"/>
      <c r="K10443" s="50"/>
      <c r="P10443" s="17"/>
    </row>
    <row r="10444" spans="6:16">
      <c r="F10444" s="13"/>
      <c r="G10444" s="50"/>
      <c r="I10444" s="17"/>
      <c r="K10444" s="50"/>
      <c r="P10444" s="17"/>
    </row>
    <row r="10445" spans="6:16">
      <c r="F10445" s="13"/>
      <c r="G10445" s="50"/>
      <c r="I10445" s="17"/>
      <c r="K10445" s="50"/>
      <c r="P10445" s="17"/>
    </row>
    <row r="10446" spans="6:16">
      <c r="F10446" s="13"/>
      <c r="G10446" s="50"/>
      <c r="I10446" s="17"/>
      <c r="K10446" s="50"/>
      <c r="P10446" s="17"/>
    </row>
    <row r="10447" spans="6:16">
      <c r="F10447" s="13"/>
      <c r="G10447" s="50"/>
      <c r="I10447" s="17"/>
      <c r="K10447" s="50"/>
      <c r="P10447" s="17"/>
    </row>
    <row r="10448" spans="6:16">
      <c r="F10448" s="13"/>
      <c r="G10448" s="50"/>
      <c r="I10448" s="17"/>
      <c r="K10448" s="50"/>
      <c r="P10448" s="17"/>
    </row>
    <row r="10449" spans="6:16">
      <c r="F10449" s="13"/>
      <c r="G10449" s="50"/>
      <c r="I10449" s="17"/>
      <c r="K10449" s="50"/>
      <c r="P10449" s="17"/>
    </row>
    <row r="10450" spans="6:16">
      <c r="F10450" s="13"/>
      <c r="G10450" s="50"/>
      <c r="I10450" s="17"/>
      <c r="K10450" s="50"/>
      <c r="P10450" s="17"/>
    </row>
    <row r="10451" spans="6:16">
      <c r="F10451" s="13"/>
      <c r="G10451" s="50"/>
      <c r="I10451" s="17"/>
      <c r="K10451" s="50"/>
      <c r="P10451" s="17"/>
    </row>
    <row r="10452" spans="6:16">
      <c r="F10452" s="13"/>
      <c r="G10452" s="50"/>
      <c r="I10452" s="17"/>
      <c r="K10452" s="50"/>
      <c r="P10452" s="17"/>
    </row>
    <row r="10453" spans="6:16">
      <c r="F10453" s="13"/>
      <c r="G10453" s="50"/>
      <c r="I10453" s="17"/>
      <c r="K10453" s="50"/>
      <c r="P10453" s="17"/>
    </row>
    <row r="10454" spans="6:16">
      <c r="F10454" s="13"/>
      <c r="G10454" s="50"/>
      <c r="I10454" s="17"/>
      <c r="K10454" s="50"/>
      <c r="P10454" s="17"/>
    </row>
    <row r="10455" spans="6:16">
      <c r="F10455" s="13"/>
      <c r="G10455" s="50"/>
      <c r="I10455" s="17"/>
      <c r="K10455" s="50"/>
      <c r="P10455" s="17"/>
    </row>
    <row r="10456" spans="6:16">
      <c r="F10456" s="13"/>
      <c r="G10456" s="50"/>
      <c r="I10456" s="17"/>
      <c r="K10456" s="50"/>
      <c r="P10456" s="17"/>
    </row>
    <row r="10457" spans="6:16">
      <c r="F10457" s="13"/>
      <c r="G10457" s="50"/>
      <c r="I10457" s="17"/>
      <c r="K10457" s="50"/>
      <c r="P10457" s="17"/>
    </row>
    <row r="10458" spans="6:16">
      <c r="F10458" s="13"/>
      <c r="G10458" s="50"/>
      <c r="I10458" s="17"/>
      <c r="K10458" s="50"/>
      <c r="P10458" s="17"/>
    </row>
    <row r="10459" spans="6:16">
      <c r="F10459" s="13"/>
      <c r="G10459" s="50"/>
      <c r="I10459" s="17"/>
      <c r="K10459" s="50"/>
      <c r="P10459" s="17"/>
    </row>
    <row r="10460" spans="6:16">
      <c r="F10460" s="13"/>
      <c r="G10460" s="50"/>
      <c r="I10460" s="17"/>
      <c r="K10460" s="50"/>
      <c r="P10460" s="17"/>
    </row>
    <row r="10461" spans="6:16">
      <c r="F10461" s="13"/>
      <c r="G10461" s="50"/>
      <c r="I10461" s="17"/>
      <c r="K10461" s="50"/>
      <c r="P10461" s="17"/>
    </row>
    <row r="10462" spans="6:16">
      <c r="F10462" s="13"/>
      <c r="G10462" s="50"/>
      <c r="I10462" s="17"/>
      <c r="K10462" s="50"/>
      <c r="P10462" s="17"/>
    </row>
    <row r="10463" spans="6:16">
      <c r="F10463" s="13"/>
      <c r="G10463" s="50"/>
      <c r="I10463" s="17"/>
      <c r="K10463" s="50"/>
      <c r="P10463" s="17"/>
    </row>
    <row r="10464" spans="6:16">
      <c r="F10464" s="13"/>
      <c r="G10464" s="50"/>
      <c r="I10464" s="17"/>
      <c r="K10464" s="50"/>
      <c r="P10464" s="17"/>
    </row>
    <row r="10465" spans="6:16">
      <c r="F10465" s="13"/>
      <c r="G10465" s="50"/>
      <c r="I10465" s="17"/>
      <c r="K10465" s="50"/>
      <c r="P10465" s="17"/>
    </row>
    <row r="10466" spans="6:16">
      <c r="F10466" s="13"/>
      <c r="G10466" s="50"/>
      <c r="I10466" s="17"/>
      <c r="K10466" s="50"/>
      <c r="P10466" s="17"/>
    </row>
    <row r="10467" spans="6:16">
      <c r="F10467" s="13"/>
      <c r="G10467" s="50"/>
      <c r="I10467" s="17"/>
      <c r="K10467" s="50"/>
      <c r="P10467" s="17"/>
    </row>
    <row r="10468" spans="6:16">
      <c r="F10468" s="13"/>
      <c r="G10468" s="50"/>
      <c r="I10468" s="17"/>
      <c r="K10468" s="50"/>
      <c r="P10468" s="17"/>
    </row>
    <row r="10469" spans="6:16">
      <c r="F10469" s="13"/>
      <c r="G10469" s="50"/>
      <c r="I10469" s="17"/>
      <c r="K10469" s="50"/>
      <c r="P10469" s="17"/>
    </row>
    <row r="10470" spans="6:16">
      <c r="F10470" s="13"/>
      <c r="G10470" s="50"/>
      <c r="I10470" s="17"/>
      <c r="K10470" s="50"/>
      <c r="P10470" s="17"/>
    </row>
    <row r="10471" spans="6:16">
      <c r="F10471" s="13"/>
      <c r="G10471" s="50"/>
      <c r="I10471" s="17"/>
      <c r="K10471" s="50"/>
      <c r="P10471" s="17"/>
    </row>
    <row r="10472" spans="6:16">
      <c r="F10472" s="13"/>
      <c r="G10472" s="50"/>
      <c r="I10472" s="17"/>
      <c r="K10472" s="50"/>
      <c r="P10472" s="17"/>
    </row>
    <row r="10473" spans="6:16">
      <c r="F10473" s="13"/>
      <c r="G10473" s="50"/>
      <c r="I10473" s="17"/>
      <c r="K10473" s="50"/>
      <c r="P10473" s="17"/>
    </row>
    <row r="10474" spans="6:16">
      <c r="F10474" s="13"/>
      <c r="G10474" s="50"/>
      <c r="I10474" s="17"/>
      <c r="K10474" s="50"/>
      <c r="P10474" s="17"/>
    </row>
    <row r="10475" spans="6:16">
      <c r="F10475" s="13"/>
      <c r="G10475" s="50"/>
      <c r="I10475" s="17"/>
      <c r="K10475" s="50"/>
      <c r="P10475" s="17"/>
    </row>
    <row r="10476" spans="6:16">
      <c r="F10476" s="13"/>
      <c r="G10476" s="50"/>
      <c r="I10476" s="17"/>
      <c r="K10476" s="50"/>
      <c r="P10476" s="17"/>
    </row>
    <row r="10477" spans="6:16">
      <c r="F10477" s="13"/>
      <c r="G10477" s="50"/>
      <c r="I10477" s="17"/>
      <c r="K10477" s="50"/>
      <c r="P10477" s="17"/>
    </row>
    <row r="10478" spans="6:16">
      <c r="F10478" s="13"/>
      <c r="G10478" s="50"/>
      <c r="I10478" s="17"/>
      <c r="K10478" s="50"/>
      <c r="P10478" s="17"/>
    </row>
    <row r="10479" spans="6:16">
      <c r="F10479" s="13"/>
      <c r="G10479" s="50"/>
      <c r="I10479" s="17"/>
      <c r="K10479" s="50"/>
      <c r="P10479" s="17"/>
    </row>
    <row r="10480" spans="6:16">
      <c r="F10480" s="13"/>
      <c r="G10480" s="50"/>
      <c r="I10480" s="17"/>
      <c r="K10480" s="50"/>
      <c r="P10480" s="17"/>
    </row>
    <row r="10481" spans="6:16">
      <c r="F10481" s="13"/>
      <c r="G10481" s="50"/>
      <c r="I10481" s="17"/>
      <c r="K10481" s="50"/>
      <c r="P10481" s="17"/>
    </row>
    <row r="10482" spans="6:16">
      <c r="F10482" s="13"/>
      <c r="G10482" s="50"/>
      <c r="I10482" s="17"/>
      <c r="K10482" s="50"/>
      <c r="P10482" s="17"/>
    </row>
    <row r="10483" spans="6:16">
      <c r="F10483" s="13"/>
      <c r="G10483" s="50"/>
      <c r="I10483" s="17"/>
      <c r="K10483" s="50"/>
      <c r="P10483" s="17"/>
    </row>
    <row r="10484" spans="6:16">
      <c r="F10484" s="13"/>
      <c r="G10484" s="50"/>
      <c r="I10484" s="17"/>
      <c r="K10484" s="50"/>
      <c r="P10484" s="17"/>
    </row>
    <row r="10485" spans="6:16">
      <c r="F10485" s="13"/>
      <c r="G10485" s="50"/>
      <c r="I10485" s="17"/>
      <c r="K10485" s="50"/>
      <c r="P10485" s="17"/>
    </row>
    <row r="10486" spans="6:16">
      <c r="F10486" s="13"/>
      <c r="G10486" s="50"/>
      <c r="I10486" s="17"/>
      <c r="K10486" s="50"/>
      <c r="P10486" s="17"/>
    </row>
    <row r="10487" spans="6:16">
      <c r="F10487" s="13"/>
      <c r="G10487" s="50"/>
      <c r="I10487" s="17"/>
      <c r="K10487" s="50"/>
      <c r="P10487" s="17"/>
    </row>
    <row r="10488" spans="6:16">
      <c r="F10488" s="13"/>
      <c r="G10488" s="50"/>
      <c r="I10488" s="17"/>
      <c r="K10488" s="50"/>
      <c r="P10488" s="17"/>
    </row>
    <row r="10489" spans="6:16">
      <c r="F10489" s="13"/>
      <c r="G10489" s="50"/>
      <c r="I10489" s="17"/>
      <c r="K10489" s="50"/>
      <c r="P10489" s="17"/>
    </row>
    <row r="10490" spans="6:16">
      <c r="F10490" s="13"/>
      <c r="G10490" s="50"/>
      <c r="I10490" s="17"/>
      <c r="K10490" s="50"/>
      <c r="P10490" s="17"/>
    </row>
    <row r="10491" spans="6:16">
      <c r="F10491" s="13"/>
      <c r="G10491" s="50"/>
      <c r="I10491" s="17"/>
      <c r="K10491" s="50"/>
      <c r="P10491" s="17"/>
    </row>
    <row r="10492" spans="6:16">
      <c r="F10492" s="13"/>
      <c r="G10492" s="50"/>
      <c r="I10492" s="17"/>
      <c r="K10492" s="50"/>
      <c r="P10492" s="17"/>
    </row>
    <row r="10493" spans="6:16">
      <c r="F10493" s="13"/>
      <c r="G10493" s="50"/>
      <c r="I10493" s="17"/>
      <c r="K10493" s="50"/>
      <c r="P10493" s="17"/>
    </row>
    <row r="10494" spans="6:16">
      <c r="F10494" s="13"/>
      <c r="G10494" s="50"/>
      <c r="I10494" s="17"/>
      <c r="K10494" s="50"/>
      <c r="P10494" s="17"/>
    </row>
    <row r="10495" spans="6:16">
      <c r="F10495" s="13"/>
      <c r="G10495" s="50"/>
      <c r="I10495" s="17"/>
      <c r="K10495" s="50"/>
      <c r="P10495" s="17"/>
    </row>
    <row r="10496" spans="6:16">
      <c r="F10496" s="13"/>
      <c r="G10496" s="50"/>
      <c r="I10496" s="17"/>
      <c r="K10496" s="50"/>
      <c r="P10496" s="17"/>
    </row>
    <row r="10497" spans="6:16">
      <c r="F10497" s="13"/>
      <c r="G10497" s="50"/>
      <c r="I10497" s="17"/>
      <c r="K10497" s="50"/>
      <c r="P10497" s="17"/>
    </row>
    <row r="10498" spans="6:16">
      <c r="F10498" s="13"/>
      <c r="G10498" s="50"/>
      <c r="I10498" s="17"/>
      <c r="K10498" s="50"/>
      <c r="P10498" s="17"/>
    </row>
    <row r="10499" spans="6:16">
      <c r="F10499" s="13"/>
      <c r="G10499" s="50"/>
      <c r="I10499" s="17"/>
      <c r="K10499" s="50"/>
      <c r="P10499" s="17"/>
    </row>
    <row r="10500" spans="6:16">
      <c r="F10500" s="13"/>
      <c r="G10500" s="50"/>
      <c r="I10500" s="17"/>
      <c r="K10500" s="50"/>
      <c r="P10500" s="17"/>
    </row>
    <row r="10501" spans="6:16">
      <c r="F10501" s="13"/>
      <c r="G10501" s="50"/>
      <c r="I10501" s="17"/>
      <c r="K10501" s="50"/>
      <c r="P10501" s="17"/>
    </row>
    <row r="10502" spans="6:16">
      <c r="F10502" s="13"/>
      <c r="G10502" s="50"/>
      <c r="I10502" s="17"/>
      <c r="K10502" s="50"/>
      <c r="P10502" s="17"/>
    </row>
    <row r="10503" spans="6:16">
      <c r="F10503" s="13"/>
      <c r="G10503" s="50"/>
      <c r="I10503" s="17"/>
      <c r="K10503" s="50"/>
      <c r="P10503" s="17"/>
    </row>
    <row r="10504" spans="6:16">
      <c r="F10504" s="13"/>
      <c r="G10504" s="50"/>
      <c r="I10504" s="17"/>
      <c r="K10504" s="50"/>
      <c r="P10504" s="17"/>
    </row>
    <row r="10505" spans="6:16">
      <c r="F10505" s="13"/>
      <c r="G10505" s="50"/>
      <c r="I10505" s="17"/>
      <c r="K10505" s="50"/>
      <c r="P10505" s="17"/>
    </row>
    <row r="10506" spans="6:16">
      <c r="F10506" s="13"/>
      <c r="G10506" s="50"/>
      <c r="I10506" s="17"/>
      <c r="K10506" s="50"/>
      <c r="P10506" s="17"/>
    </row>
    <row r="10507" spans="6:16">
      <c r="F10507" s="13"/>
      <c r="G10507" s="50"/>
      <c r="I10507" s="17"/>
      <c r="K10507" s="50"/>
      <c r="P10507" s="17"/>
    </row>
    <row r="10508" spans="6:16">
      <c r="F10508" s="13"/>
      <c r="G10508" s="50"/>
      <c r="I10508" s="17"/>
      <c r="K10508" s="50"/>
      <c r="P10508" s="17"/>
    </row>
    <row r="10509" spans="6:16">
      <c r="F10509" s="13"/>
      <c r="G10509" s="50"/>
      <c r="I10509" s="17"/>
      <c r="K10509" s="50"/>
      <c r="P10509" s="17"/>
    </row>
    <row r="10510" spans="6:16">
      <c r="F10510" s="13"/>
      <c r="G10510" s="50"/>
      <c r="I10510" s="17"/>
      <c r="K10510" s="50"/>
      <c r="P10510" s="17"/>
    </row>
    <row r="10511" spans="6:16">
      <c r="F10511" s="13"/>
      <c r="G10511" s="50"/>
      <c r="I10511" s="17"/>
      <c r="K10511" s="50"/>
      <c r="P10511" s="17"/>
    </row>
    <row r="10512" spans="6:16">
      <c r="F10512" s="13"/>
      <c r="G10512" s="50"/>
      <c r="I10512" s="17"/>
      <c r="K10512" s="50"/>
      <c r="P10512" s="17"/>
    </row>
    <row r="10513" spans="6:16">
      <c r="F10513" s="13"/>
      <c r="G10513" s="50"/>
      <c r="I10513" s="17"/>
      <c r="K10513" s="50"/>
      <c r="P10513" s="17"/>
    </row>
    <row r="10514" spans="6:16">
      <c r="F10514" s="13"/>
      <c r="G10514" s="50"/>
      <c r="I10514" s="17"/>
      <c r="K10514" s="50"/>
      <c r="P10514" s="17"/>
    </row>
    <row r="10515" spans="6:16">
      <c r="F10515" s="13"/>
      <c r="G10515" s="50"/>
      <c r="I10515" s="17"/>
      <c r="K10515" s="50"/>
      <c r="P10515" s="17"/>
    </row>
    <row r="10516" spans="6:16">
      <c r="F10516" s="13"/>
      <c r="G10516" s="50"/>
      <c r="I10516" s="17"/>
      <c r="K10516" s="50"/>
      <c r="P10516" s="17"/>
    </row>
    <row r="10517" spans="6:16">
      <c r="F10517" s="13"/>
      <c r="G10517" s="50"/>
      <c r="I10517" s="17"/>
      <c r="K10517" s="50"/>
      <c r="P10517" s="17"/>
    </row>
    <row r="10518" spans="6:16">
      <c r="F10518" s="13"/>
      <c r="G10518" s="50"/>
      <c r="I10518" s="17"/>
      <c r="K10518" s="50"/>
      <c r="P10518" s="17"/>
    </row>
    <row r="10519" spans="6:16">
      <c r="F10519" s="13"/>
      <c r="G10519" s="50"/>
      <c r="I10519" s="17"/>
      <c r="K10519" s="50"/>
      <c r="P10519" s="17"/>
    </row>
    <row r="10520" spans="6:16">
      <c r="F10520" s="13"/>
      <c r="G10520" s="50"/>
      <c r="I10520" s="17"/>
      <c r="K10520" s="50"/>
      <c r="P10520" s="17"/>
    </row>
    <row r="10521" spans="6:16">
      <c r="F10521" s="13"/>
      <c r="G10521" s="50"/>
      <c r="I10521" s="17"/>
      <c r="K10521" s="50"/>
      <c r="P10521" s="17"/>
    </row>
    <row r="10522" spans="6:16">
      <c r="F10522" s="13"/>
      <c r="G10522" s="50"/>
      <c r="I10522" s="17"/>
      <c r="K10522" s="50"/>
      <c r="P10522" s="17"/>
    </row>
    <row r="10523" spans="6:16">
      <c r="F10523" s="13"/>
      <c r="G10523" s="50"/>
      <c r="I10523" s="17"/>
      <c r="K10523" s="50"/>
      <c r="P10523" s="17"/>
    </row>
    <row r="10524" spans="6:16">
      <c r="F10524" s="13"/>
      <c r="G10524" s="50"/>
      <c r="I10524" s="17"/>
      <c r="K10524" s="50"/>
      <c r="P10524" s="17"/>
    </row>
    <row r="10525" spans="6:16">
      <c r="F10525" s="13"/>
      <c r="G10525" s="50"/>
      <c r="I10525" s="17"/>
      <c r="K10525" s="50"/>
      <c r="P10525" s="17"/>
    </row>
    <row r="10526" spans="6:16">
      <c r="F10526" s="13"/>
      <c r="G10526" s="50"/>
      <c r="I10526" s="17"/>
      <c r="K10526" s="50"/>
      <c r="P10526" s="17"/>
    </row>
    <row r="10527" spans="6:16">
      <c r="F10527" s="13"/>
      <c r="G10527" s="50"/>
      <c r="I10527" s="17"/>
      <c r="K10527" s="50"/>
      <c r="P10527" s="17"/>
    </row>
    <row r="10528" spans="6:16">
      <c r="F10528" s="13"/>
      <c r="G10528" s="50"/>
      <c r="I10528" s="17"/>
      <c r="K10528" s="50"/>
      <c r="P10528" s="17"/>
    </row>
    <row r="10529" spans="6:16">
      <c r="F10529" s="13"/>
      <c r="G10529" s="50"/>
      <c r="I10529" s="17"/>
      <c r="K10529" s="50"/>
      <c r="P10529" s="17"/>
    </row>
    <row r="10530" spans="6:16">
      <c r="F10530" s="13"/>
      <c r="G10530" s="50"/>
      <c r="I10530" s="17"/>
      <c r="K10530" s="50"/>
      <c r="P10530" s="17"/>
    </row>
    <row r="10531" spans="6:16">
      <c r="F10531" s="13"/>
      <c r="G10531" s="50"/>
      <c r="I10531" s="17"/>
      <c r="K10531" s="50"/>
      <c r="P10531" s="17"/>
    </row>
    <row r="10532" spans="6:16">
      <c r="F10532" s="13"/>
      <c r="G10532" s="50"/>
      <c r="I10532" s="17"/>
      <c r="K10532" s="50"/>
      <c r="P10532" s="17"/>
    </row>
    <row r="10533" spans="6:16">
      <c r="F10533" s="13"/>
      <c r="G10533" s="50"/>
      <c r="I10533" s="17"/>
      <c r="K10533" s="50"/>
      <c r="P10533" s="17"/>
    </row>
    <row r="10534" spans="6:16">
      <c r="F10534" s="13"/>
      <c r="G10534" s="50"/>
      <c r="I10534" s="17"/>
      <c r="K10534" s="50"/>
      <c r="P10534" s="17"/>
    </row>
    <row r="10535" spans="6:16">
      <c r="F10535" s="13"/>
      <c r="G10535" s="50"/>
      <c r="I10535" s="17"/>
      <c r="K10535" s="50"/>
      <c r="P10535" s="17"/>
    </row>
    <row r="10536" spans="6:16">
      <c r="F10536" s="13"/>
      <c r="G10536" s="50"/>
      <c r="I10536" s="17"/>
      <c r="K10536" s="50"/>
      <c r="P10536" s="17"/>
    </row>
    <row r="10537" spans="6:16">
      <c r="F10537" s="13"/>
      <c r="G10537" s="50"/>
      <c r="I10537" s="17"/>
      <c r="K10537" s="50"/>
      <c r="P10537" s="17"/>
    </row>
    <row r="10538" spans="6:16">
      <c r="F10538" s="13"/>
      <c r="G10538" s="50"/>
      <c r="I10538" s="17"/>
      <c r="K10538" s="50"/>
      <c r="P10538" s="17"/>
    </row>
    <row r="10539" spans="6:16">
      <c r="F10539" s="13"/>
      <c r="G10539" s="50"/>
      <c r="I10539" s="17"/>
      <c r="K10539" s="50"/>
      <c r="P10539" s="17"/>
    </row>
    <row r="10540" spans="6:16">
      <c r="F10540" s="13"/>
      <c r="G10540" s="50"/>
      <c r="I10540" s="17"/>
      <c r="K10540" s="50"/>
      <c r="P10540" s="17"/>
    </row>
    <row r="10541" spans="6:16">
      <c r="F10541" s="13"/>
      <c r="G10541" s="50"/>
      <c r="I10541" s="17"/>
      <c r="K10541" s="50"/>
      <c r="P10541" s="17"/>
    </row>
    <row r="10542" spans="6:16">
      <c r="F10542" s="13"/>
      <c r="G10542" s="50"/>
      <c r="I10542" s="17"/>
      <c r="K10542" s="50"/>
      <c r="P10542" s="17"/>
    </row>
    <row r="10543" spans="6:16">
      <c r="F10543" s="13"/>
      <c r="G10543" s="50"/>
      <c r="I10543" s="17"/>
      <c r="K10543" s="50"/>
      <c r="P10543" s="17"/>
    </row>
    <row r="10544" spans="6:16">
      <c r="F10544" s="13"/>
      <c r="G10544" s="50"/>
      <c r="I10544" s="17"/>
      <c r="K10544" s="50"/>
      <c r="P10544" s="17"/>
    </row>
    <row r="10545" spans="6:16">
      <c r="F10545" s="13"/>
      <c r="G10545" s="50"/>
      <c r="I10545" s="17"/>
      <c r="K10545" s="50"/>
      <c r="P10545" s="17"/>
    </row>
    <row r="10546" spans="6:16">
      <c r="F10546" s="13"/>
      <c r="G10546" s="50"/>
      <c r="I10546" s="17"/>
      <c r="K10546" s="50"/>
      <c r="P10546" s="17"/>
    </row>
    <row r="10547" spans="6:16">
      <c r="F10547" s="13"/>
      <c r="G10547" s="50"/>
      <c r="I10547" s="17"/>
      <c r="K10547" s="50"/>
      <c r="P10547" s="17"/>
    </row>
    <row r="10548" spans="6:16">
      <c r="F10548" s="13"/>
      <c r="G10548" s="50"/>
      <c r="I10548" s="17"/>
      <c r="K10548" s="50"/>
      <c r="P10548" s="17"/>
    </row>
    <row r="10549" spans="6:16">
      <c r="F10549" s="13"/>
      <c r="G10549" s="50"/>
      <c r="I10549" s="17"/>
      <c r="K10549" s="50"/>
      <c r="P10549" s="17"/>
    </row>
    <row r="10550" spans="6:16">
      <c r="F10550" s="13"/>
      <c r="G10550" s="50"/>
      <c r="I10550" s="17"/>
      <c r="K10550" s="50"/>
      <c r="P10550" s="17"/>
    </row>
    <row r="10551" spans="6:16">
      <c r="F10551" s="13"/>
      <c r="G10551" s="50"/>
      <c r="I10551" s="17"/>
      <c r="K10551" s="50"/>
      <c r="P10551" s="17"/>
    </row>
    <row r="10552" spans="6:16">
      <c r="F10552" s="13"/>
      <c r="G10552" s="50"/>
      <c r="I10552" s="17"/>
      <c r="K10552" s="50"/>
      <c r="P10552" s="17"/>
    </row>
    <row r="10553" spans="6:16">
      <c r="F10553" s="13"/>
      <c r="G10553" s="50"/>
      <c r="I10553" s="17"/>
      <c r="K10553" s="50"/>
      <c r="P10553" s="17"/>
    </row>
    <row r="10554" spans="6:16">
      <c r="F10554" s="13"/>
      <c r="G10554" s="50"/>
      <c r="I10554" s="17"/>
      <c r="K10554" s="50"/>
      <c r="P10554" s="17"/>
    </row>
    <row r="10555" spans="6:16">
      <c r="F10555" s="13"/>
      <c r="G10555" s="50"/>
      <c r="I10555" s="17"/>
      <c r="K10555" s="50"/>
      <c r="P10555" s="17"/>
    </row>
    <row r="10556" spans="6:16">
      <c r="F10556" s="13"/>
      <c r="G10556" s="50"/>
      <c r="I10556" s="17"/>
      <c r="K10556" s="50"/>
      <c r="P10556" s="17"/>
    </row>
    <row r="10557" spans="6:16">
      <c r="F10557" s="13"/>
      <c r="G10557" s="50"/>
      <c r="I10557" s="17"/>
      <c r="K10557" s="50"/>
      <c r="P10557" s="17"/>
    </row>
    <row r="10558" spans="6:16">
      <c r="F10558" s="13"/>
      <c r="G10558" s="50"/>
      <c r="I10558" s="17"/>
      <c r="K10558" s="50"/>
      <c r="P10558" s="17"/>
    </row>
    <row r="10559" spans="6:16">
      <c r="F10559" s="13"/>
      <c r="G10559" s="50"/>
      <c r="I10559" s="17"/>
      <c r="K10559" s="50"/>
      <c r="P10559" s="17"/>
    </row>
    <row r="10560" spans="6:16">
      <c r="F10560" s="13"/>
      <c r="G10560" s="50"/>
      <c r="I10560" s="17"/>
      <c r="K10560" s="50"/>
      <c r="P10560" s="17"/>
    </row>
    <row r="10561" spans="6:16">
      <c r="F10561" s="13"/>
      <c r="G10561" s="50"/>
      <c r="I10561" s="17"/>
      <c r="K10561" s="50"/>
      <c r="P10561" s="17"/>
    </row>
    <row r="10562" spans="6:16">
      <c r="F10562" s="13"/>
      <c r="G10562" s="50"/>
      <c r="I10562" s="17"/>
      <c r="K10562" s="50"/>
      <c r="P10562" s="17"/>
    </row>
    <row r="10563" spans="6:16">
      <c r="F10563" s="13"/>
      <c r="G10563" s="50"/>
      <c r="I10563" s="17"/>
      <c r="K10563" s="50"/>
      <c r="P10563" s="17"/>
    </row>
    <row r="10564" spans="6:16">
      <c r="F10564" s="13"/>
      <c r="G10564" s="50"/>
      <c r="I10564" s="17"/>
      <c r="K10564" s="50"/>
      <c r="P10564" s="17"/>
    </row>
    <row r="10565" spans="6:16">
      <c r="F10565" s="13"/>
      <c r="G10565" s="50"/>
      <c r="I10565" s="17"/>
      <c r="K10565" s="50"/>
      <c r="P10565" s="17"/>
    </row>
    <row r="10566" spans="6:16">
      <c r="F10566" s="13"/>
      <c r="G10566" s="50"/>
      <c r="I10566" s="17"/>
      <c r="K10566" s="50"/>
      <c r="P10566" s="17"/>
    </row>
    <row r="10567" spans="6:16">
      <c r="F10567" s="13"/>
      <c r="G10567" s="50"/>
      <c r="I10567" s="17"/>
      <c r="K10567" s="50"/>
      <c r="P10567" s="17"/>
    </row>
    <row r="10568" spans="6:16">
      <c r="F10568" s="13"/>
      <c r="G10568" s="50"/>
      <c r="I10568" s="17"/>
      <c r="K10568" s="50"/>
      <c r="P10568" s="17"/>
    </row>
    <row r="10569" spans="6:16">
      <c r="F10569" s="13"/>
      <c r="G10569" s="50"/>
      <c r="I10569" s="17"/>
      <c r="K10569" s="50"/>
      <c r="P10569" s="17"/>
    </row>
    <row r="10570" spans="6:16">
      <c r="F10570" s="13"/>
      <c r="G10570" s="50"/>
      <c r="I10570" s="17"/>
      <c r="K10570" s="50"/>
      <c r="P10570" s="17"/>
    </row>
    <row r="10571" spans="6:16">
      <c r="F10571" s="13"/>
      <c r="G10571" s="50"/>
      <c r="I10571" s="17"/>
      <c r="K10571" s="50"/>
      <c r="P10571" s="17"/>
    </row>
    <row r="10572" spans="6:16">
      <c r="F10572" s="13"/>
      <c r="G10572" s="50"/>
      <c r="I10572" s="17"/>
      <c r="K10572" s="50"/>
      <c r="P10572" s="17"/>
    </row>
    <row r="10573" spans="6:16">
      <c r="F10573" s="13"/>
      <c r="G10573" s="50"/>
      <c r="I10573" s="17"/>
      <c r="K10573" s="50"/>
      <c r="P10573" s="17"/>
    </row>
    <row r="10574" spans="6:16">
      <c r="F10574" s="13"/>
      <c r="G10574" s="50"/>
      <c r="I10574" s="17"/>
      <c r="K10574" s="50"/>
      <c r="P10574" s="17"/>
    </row>
    <row r="10575" spans="6:16">
      <c r="F10575" s="13"/>
      <c r="G10575" s="50"/>
      <c r="I10575" s="17"/>
      <c r="K10575" s="50"/>
      <c r="P10575" s="17"/>
    </row>
    <row r="10576" spans="6:16">
      <c r="F10576" s="13"/>
      <c r="G10576" s="50"/>
      <c r="I10576" s="17"/>
      <c r="K10576" s="50"/>
      <c r="P10576" s="17"/>
    </row>
    <row r="10577" spans="6:16">
      <c r="F10577" s="13"/>
      <c r="G10577" s="50"/>
      <c r="I10577" s="17"/>
      <c r="K10577" s="50"/>
      <c r="P10577" s="17"/>
    </row>
    <row r="10578" spans="6:16">
      <c r="F10578" s="13"/>
      <c r="G10578" s="50"/>
      <c r="I10578" s="17"/>
      <c r="K10578" s="50"/>
      <c r="P10578" s="17"/>
    </row>
    <row r="10579" spans="6:16">
      <c r="F10579" s="13"/>
      <c r="G10579" s="50"/>
      <c r="I10579" s="17"/>
      <c r="K10579" s="50"/>
      <c r="P10579" s="17"/>
    </row>
    <row r="10580" spans="6:16">
      <c r="F10580" s="13"/>
      <c r="G10580" s="50"/>
      <c r="I10580" s="17"/>
      <c r="K10580" s="50"/>
      <c r="P10580" s="17"/>
    </row>
    <row r="10581" spans="6:16">
      <c r="F10581" s="13"/>
      <c r="G10581" s="50"/>
      <c r="I10581" s="17"/>
      <c r="K10581" s="50"/>
      <c r="P10581" s="17"/>
    </row>
    <row r="10582" spans="6:16">
      <c r="F10582" s="13"/>
      <c r="G10582" s="50"/>
      <c r="I10582" s="17"/>
      <c r="K10582" s="50"/>
      <c r="P10582" s="17"/>
    </row>
    <row r="10583" spans="6:16">
      <c r="F10583" s="13"/>
      <c r="G10583" s="50"/>
      <c r="I10583" s="17"/>
      <c r="K10583" s="50"/>
      <c r="P10583" s="17"/>
    </row>
    <row r="10584" spans="6:16">
      <c r="F10584" s="13"/>
      <c r="G10584" s="50"/>
      <c r="I10584" s="17"/>
      <c r="K10584" s="50"/>
      <c r="P10584" s="17"/>
    </row>
    <row r="10585" spans="6:16">
      <c r="F10585" s="13"/>
      <c r="G10585" s="50"/>
      <c r="I10585" s="17"/>
      <c r="K10585" s="50"/>
      <c r="P10585" s="17"/>
    </row>
    <row r="10586" spans="6:16">
      <c r="F10586" s="13"/>
      <c r="G10586" s="50"/>
      <c r="I10586" s="17"/>
      <c r="K10586" s="50"/>
      <c r="P10586" s="17"/>
    </row>
    <row r="10587" spans="6:16">
      <c r="F10587" s="13"/>
      <c r="G10587" s="50"/>
      <c r="I10587" s="17"/>
      <c r="K10587" s="50"/>
      <c r="P10587" s="17"/>
    </row>
    <row r="10588" spans="6:16">
      <c r="F10588" s="13"/>
      <c r="G10588" s="50"/>
      <c r="I10588" s="17"/>
      <c r="K10588" s="50"/>
      <c r="P10588" s="17"/>
    </row>
    <row r="10589" spans="6:16">
      <c r="F10589" s="13"/>
      <c r="G10589" s="50"/>
      <c r="I10589" s="17"/>
      <c r="K10589" s="50"/>
      <c r="P10589" s="17"/>
    </row>
    <row r="10590" spans="6:16">
      <c r="F10590" s="13"/>
      <c r="G10590" s="50"/>
      <c r="I10590" s="17"/>
      <c r="K10590" s="50"/>
      <c r="P10590" s="17"/>
    </row>
    <row r="10591" spans="6:16">
      <c r="F10591" s="13"/>
      <c r="G10591" s="50"/>
      <c r="I10591" s="17"/>
      <c r="K10591" s="50"/>
      <c r="P10591" s="17"/>
    </row>
    <row r="10592" spans="6:16">
      <c r="F10592" s="13"/>
      <c r="G10592" s="50"/>
      <c r="I10592" s="17"/>
      <c r="K10592" s="50"/>
      <c r="P10592" s="17"/>
    </row>
    <row r="10593" spans="6:16">
      <c r="F10593" s="13"/>
      <c r="G10593" s="50"/>
      <c r="I10593" s="17"/>
      <c r="K10593" s="50"/>
      <c r="P10593" s="17"/>
    </row>
    <row r="10594" spans="6:16">
      <c r="F10594" s="13"/>
      <c r="G10594" s="50"/>
      <c r="I10594" s="17"/>
      <c r="K10594" s="50"/>
      <c r="P10594" s="17"/>
    </row>
    <row r="10595" spans="6:16">
      <c r="F10595" s="13"/>
      <c r="G10595" s="50"/>
      <c r="I10595" s="17"/>
      <c r="K10595" s="50"/>
      <c r="P10595" s="17"/>
    </row>
    <row r="10596" spans="6:16">
      <c r="F10596" s="13"/>
      <c r="G10596" s="50"/>
      <c r="I10596" s="17"/>
      <c r="K10596" s="50"/>
      <c r="P10596" s="17"/>
    </row>
    <row r="10597" spans="6:16">
      <c r="F10597" s="13"/>
      <c r="G10597" s="50"/>
      <c r="I10597" s="17"/>
      <c r="K10597" s="50"/>
      <c r="P10597" s="17"/>
    </row>
    <row r="10598" spans="6:16">
      <c r="F10598" s="13"/>
      <c r="G10598" s="50"/>
      <c r="I10598" s="17"/>
      <c r="K10598" s="50"/>
      <c r="P10598" s="17"/>
    </row>
    <row r="10599" spans="6:16">
      <c r="F10599" s="13"/>
      <c r="G10599" s="50"/>
      <c r="I10599" s="17"/>
      <c r="K10599" s="50"/>
      <c r="P10599" s="17"/>
    </row>
    <row r="10600" spans="6:16">
      <c r="F10600" s="13"/>
      <c r="G10600" s="50"/>
      <c r="I10600" s="17"/>
      <c r="K10600" s="50"/>
      <c r="P10600" s="17"/>
    </row>
    <row r="10601" spans="6:16">
      <c r="F10601" s="13"/>
      <c r="G10601" s="50"/>
      <c r="I10601" s="17"/>
      <c r="K10601" s="50"/>
      <c r="P10601" s="17"/>
    </row>
    <row r="10602" spans="6:16">
      <c r="F10602" s="13"/>
      <c r="G10602" s="50"/>
      <c r="I10602" s="17"/>
      <c r="K10602" s="50"/>
      <c r="P10602" s="17"/>
    </row>
    <row r="10603" spans="6:16">
      <c r="F10603" s="13"/>
      <c r="G10603" s="50"/>
      <c r="I10603" s="17"/>
      <c r="K10603" s="50"/>
      <c r="P10603" s="17"/>
    </row>
    <row r="10604" spans="6:16">
      <c r="F10604" s="13"/>
      <c r="G10604" s="50"/>
      <c r="I10604" s="17"/>
      <c r="K10604" s="50"/>
      <c r="P10604" s="17"/>
    </row>
    <row r="10605" spans="6:16">
      <c r="F10605" s="13"/>
      <c r="G10605" s="50"/>
      <c r="I10605" s="17"/>
      <c r="K10605" s="50"/>
      <c r="P10605" s="17"/>
    </row>
    <row r="10606" spans="6:16">
      <c r="F10606" s="13"/>
      <c r="G10606" s="50"/>
      <c r="I10606" s="17"/>
      <c r="K10606" s="50"/>
      <c r="P10606" s="17"/>
    </row>
    <row r="10607" spans="6:16">
      <c r="F10607" s="13"/>
      <c r="G10607" s="50"/>
      <c r="I10607" s="17"/>
      <c r="K10607" s="50"/>
      <c r="P10607" s="17"/>
    </row>
    <row r="10608" spans="6:16">
      <c r="F10608" s="13"/>
      <c r="G10608" s="50"/>
      <c r="I10608" s="17"/>
      <c r="K10608" s="50"/>
      <c r="P10608" s="17"/>
    </row>
    <row r="10609" spans="6:16">
      <c r="F10609" s="13"/>
      <c r="G10609" s="50"/>
      <c r="I10609" s="17"/>
      <c r="K10609" s="50"/>
      <c r="P10609" s="17"/>
    </row>
    <row r="10610" spans="6:16">
      <c r="F10610" s="13"/>
      <c r="G10610" s="50"/>
      <c r="I10610" s="17"/>
      <c r="K10610" s="50"/>
      <c r="P10610" s="17"/>
    </row>
    <row r="10611" spans="6:16">
      <c r="F10611" s="13"/>
      <c r="G10611" s="50"/>
      <c r="I10611" s="17"/>
      <c r="K10611" s="50"/>
      <c r="P10611" s="17"/>
    </row>
    <row r="10612" spans="6:16">
      <c r="F10612" s="13"/>
      <c r="G10612" s="50"/>
      <c r="I10612" s="17"/>
      <c r="K10612" s="50"/>
      <c r="P10612" s="17"/>
    </row>
    <row r="10613" spans="6:16">
      <c r="F10613" s="13"/>
      <c r="G10613" s="50"/>
      <c r="I10613" s="17"/>
      <c r="K10613" s="50"/>
      <c r="P10613" s="17"/>
    </row>
    <row r="10614" spans="6:16">
      <c r="F10614" s="13"/>
      <c r="G10614" s="50"/>
      <c r="I10614" s="17"/>
      <c r="K10614" s="50"/>
      <c r="P10614" s="17"/>
    </row>
    <row r="10615" spans="6:16">
      <c r="F10615" s="13"/>
      <c r="G10615" s="50"/>
      <c r="I10615" s="17"/>
      <c r="K10615" s="50"/>
      <c r="P10615" s="17"/>
    </row>
    <row r="10616" spans="6:16">
      <c r="F10616" s="13"/>
      <c r="G10616" s="50"/>
      <c r="I10616" s="17"/>
      <c r="K10616" s="50"/>
      <c r="P10616" s="17"/>
    </row>
    <row r="10617" spans="6:16">
      <c r="F10617" s="13"/>
      <c r="G10617" s="50"/>
      <c r="I10617" s="17"/>
      <c r="K10617" s="50"/>
      <c r="P10617" s="17"/>
    </row>
    <row r="10618" spans="6:16">
      <c r="F10618" s="13"/>
      <c r="G10618" s="50"/>
      <c r="I10618" s="17"/>
      <c r="K10618" s="50"/>
      <c r="P10618" s="17"/>
    </row>
    <row r="10619" spans="6:16">
      <c r="F10619" s="13"/>
      <c r="G10619" s="50"/>
      <c r="I10619" s="17"/>
      <c r="K10619" s="50"/>
      <c r="P10619" s="17"/>
    </row>
    <row r="10620" spans="6:16">
      <c r="F10620" s="13"/>
      <c r="G10620" s="50"/>
      <c r="I10620" s="17"/>
      <c r="K10620" s="50"/>
      <c r="P10620" s="17"/>
    </row>
    <row r="10621" spans="6:16">
      <c r="F10621" s="13"/>
      <c r="G10621" s="50"/>
      <c r="I10621" s="17"/>
      <c r="K10621" s="50"/>
      <c r="P10621" s="17"/>
    </row>
    <row r="10622" spans="6:16">
      <c r="F10622" s="13"/>
      <c r="G10622" s="50"/>
      <c r="I10622" s="17"/>
      <c r="K10622" s="50"/>
      <c r="P10622" s="17"/>
    </row>
    <row r="10623" spans="6:16">
      <c r="F10623" s="13"/>
      <c r="G10623" s="50"/>
      <c r="I10623" s="17"/>
      <c r="K10623" s="50"/>
      <c r="P10623" s="17"/>
    </row>
    <row r="10624" spans="6:16">
      <c r="F10624" s="13"/>
      <c r="G10624" s="50"/>
      <c r="I10624" s="17"/>
      <c r="K10624" s="50"/>
      <c r="P10624" s="17"/>
    </row>
    <row r="10625" spans="6:16">
      <c r="F10625" s="13"/>
      <c r="G10625" s="50"/>
      <c r="I10625" s="17"/>
      <c r="K10625" s="50"/>
      <c r="P10625" s="17"/>
    </row>
    <row r="10626" spans="6:16">
      <c r="F10626" s="13"/>
      <c r="G10626" s="50"/>
      <c r="I10626" s="17"/>
      <c r="K10626" s="50"/>
      <c r="P10626" s="17"/>
    </row>
    <row r="10627" spans="6:16">
      <c r="F10627" s="13"/>
      <c r="G10627" s="50"/>
      <c r="I10627" s="17"/>
      <c r="K10627" s="50"/>
      <c r="P10627" s="17"/>
    </row>
    <row r="10628" spans="6:16">
      <c r="F10628" s="13"/>
      <c r="G10628" s="50"/>
      <c r="I10628" s="17"/>
      <c r="K10628" s="50"/>
      <c r="P10628" s="17"/>
    </row>
    <row r="10629" spans="6:16">
      <c r="F10629" s="13"/>
      <c r="G10629" s="50"/>
      <c r="I10629" s="17"/>
      <c r="K10629" s="50"/>
      <c r="P10629" s="17"/>
    </row>
    <row r="10630" spans="6:16">
      <c r="F10630" s="13"/>
      <c r="G10630" s="50"/>
      <c r="I10630" s="17"/>
      <c r="K10630" s="50"/>
      <c r="P10630" s="17"/>
    </row>
    <row r="10631" spans="6:16">
      <c r="F10631" s="13"/>
      <c r="G10631" s="50"/>
      <c r="I10631" s="17"/>
      <c r="K10631" s="50"/>
      <c r="P10631" s="17"/>
    </row>
    <row r="10632" spans="6:16">
      <c r="F10632" s="13"/>
      <c r="G10632" s="50"/>
      <c r="I10632" s="17"/>
      <c r="K10632" s="50"/>
      <c r="P10632" s="17"/>
    </row>
    <row r="10633" spans="6:16">
      <c r="F10633" s="13"/>
      <c r="G10633" s="50"/>
      <c r="I10633" s="17"/>
      <c r="K10633" s="50"/>
      <c r="P10633" s="17"/>
    </row>
    <row r="10634" spans="6:16">
      <c r="F10634" s="13"/>
      <c r="G10634" s="50"/>
      <c r="I10634" s="17"/>
      <c r="K10634" s="50"/>
      <c r="P10634" s="17"/>
    </row>
    <row r="10635" spans="6:16">
      <c r="F10635" s="13"/>
      <c r="G10635" s="50"/>
      <c r="I10635" s="17"/>
      <c r="K10635" s="50"/>
      <c r="P10635" s="17"/>
    </row>
    <row r="10636" spans="6:16">
      <c r="F10636" s="13"/>
      <c r="G10636" s="50"/>
      <c r="I10636" s="17"/>
      <c r="K10636" s="50"/>
      <c r="P10636" s="17"/>
    </row>
    <row r="10637" spans="6:16">
      <c r="F10637" s="13"/>
      <c r="G10637" s="50"/>
      <c r="I10637" s="17"/>
      <c r="K10637" s="50"/>
      <c r="P10637" s="17"/>
    </row>
    <row r="10638" spans="6:16">
      <c r="F10638" s="13"/>
      <c r="G10638" s="50"/>
      <c r="I10638" s="17"/>
      <c r="K10638" s="50"/>
      <c r="P10638" s="17"/>
    </row>
    <row r="10639" spans="6:16">
      <c r="F10639" s="13"/>
      <c r="G10639" s="50"/>
      <c r="I10639" s="17"/>
      <c r="K10639" s="50"/>
      <c r="P10639" s="17"/>
    </row>
    <row r="10640" spans="6:16">
      <c r="F10640" s="13"/>
      <c r="G10640" s="50"/>
      <c r="I10640" s="17"/>
      <c r="K10640" s="50"/>
      <c r="P10640" s="17"/>
    </row>
    <row r="10641" spans="6:16">
      <c r="F10641" s="13"/>
      <c r="G10641" s="50"/>
      <c r="I10641" s="17"/>
      <c r="K10641" s="50"/>
      <c r="P10641" s="17"/>
    </row>
    <row r="10642" spans="6:16">
      <c r="F10642" s="13"/>
      <c r="G10642" s="50"/>
      <c r="I10642" s="17"/>
      <c r="K10642" s="50"/>
      <c r="P10642" s="17"/>
    </row>
    <row r="10643" spans="6:16">
      <c r="F10643" s="13"/>
      <c r="G10643" s="50"/>
      <c r="I10643" s="17"/>
      <c r="K10643" s="50"/>
      <c r="P10643" s="17"/>
    </row>
    <row r="10644" spans="6:16">
      <c r="F10644" s="13"/>
      <c r="G10644" s="50"/>
      <c r="I10644" s="17"/>
      <c r="K10644" s="50"/>
      <c r="P10644" s="17"/>
    </row>
    <row r="10645" spans="6:16">
      <c r="F10645" s="13"/>
      <c r="G10645" s="50"/>
      <c r="I10645" s="17"/>
      <c r="K10645" s="50"/>
      <c r="P10645" s="17"/>
    </row>
    <row r="10646" spans="6:16">
      <c r="F10646" s="13"/>
      <c r="G10646" s="50"/>
      <c r="I10646" s="17"/>
      <c r="K10646" s="50"/>
      <c r="P10646" s="17"/>
    </row>
    <row r="10647" spans="6:16">
      <c r="F10647" s="13"/>
      <c r="G10647" s="50"/>
      <c r="I10647" s="17"/>
      <c r="K10647" s="50"/>
      <c r="P10647" s="17"/>
    </row>
    <row r="10648" spans="6:16">
      <c r="F10648" s="13"/>
      <c r="G10648" s="50"/>
      <c r="I10648" s="17"/>
      <c r="K10648" s="50"/>
      <c r="P10648" s="17"/>
    </row>
    <row r="10649" spans="6:16">
      <c r="F10649" s="13"/>
      <c r="G10649" s="50"/>
      <c r="I10649" s="17"/>
      <c r="K10649" s="50"/>
      <c r="P10649" s="17"/>
    </row>
    <row r="10650" spans="6:16">
      <c r="F10650" s="13"/>
      <c r="G10650" s="50"/>
      <c r="I10650" s="17"/>
      <c r="K10650" s="50"/>
      <c r="P10650" s="17"/>
    </row>
    <row r="10651" spans="6:16">
      <c r="F10651" s="13"/>
      <c r="G10651" s="50"/>
      <c r="I10651" s="17"/>
      <c r="K10651" s="50"/>
      <c r="P10651" s="17"/>
    </row>
    <row r="10652" spans="6:16">
      <c r="F10652" s="13"/>
      <c r="G10652" s="50"/>
      <c r="I10652" s="17"/>
      <c r="K10652" s="50"/>
      <c r="P10652" s="17"/>
    </row>
    <row r="10653" spans="6:16">
      <c r="F10653" s="13"/>
      <c r="G10653" s="50"/>
      <c r="I10653" s="17"/>
      <c r="K10653" s="50"/>
      <c r="P10653" s="17"/>
    </row>
    <row r="10654" spans="6:16">
      <c r="F10654" s="13"/>
      <c r="G10654" s="50"/>
      <c r="I10654" s="17"/>
      <c r="K10654" s="50"/>
      <c r="P10654" s="17"/>
    </row>
    <row r="10655" spans="6:16">
      <c r="F10655" s="13"/>
      <c r="G10655" s="50"/>
      <c r="I10655" s="17"/>
      <c r="K10655" s="50"/>
      <c r="P10655" s="17"/>
    </row>
    <row r="10656" spans="6:16">
      <c r="F10656" s="13"/>
      <c r="G10656" s="50"/>
      <c r="I10656" s="17"/>
      <c r="K10656" s="50"/>
      <c r="P10656" s="17"/>
    </row>
    <row r="10657" spans="6:16">
      <c r="F10657" s="13"/>
      <c r="G10657" s="50"/>
      <c r="I10657" s="17"/>
      <c r="K10657" s="50"/>
      <c r="P10657" s="17"/>
    </row>
    <row r="10658" spans="6:16">
      <c r="F10658" s="13"/>
      <c r="G10658" s="50"/>
      <c r="I10658" s="17"/>
      <c r="K10658" s="50"/>
      <c r="P10658" s="17"/>
    </row>
    <row r="10659" spans="6:16">
      <c r="F10659" s="13"/>
      <c r="G10659" s="50"/>
      <c r="I10659" s="17"/>
      <c r="K10659" s="50"/>
      <c r="P10659" s="17"/>
    </row>
    <row r="10660" spans="6:16">
      <c r="F10660" s="13"/>
      <c r="G10660" s="50"/>
      <c r="I10660" s="17"/>
      <c r="K10660" s="50"/>
      <c r="P10660" s="17"/>
    </row>
    <row r="10661" spans="6:16">
      <c r="F10661" s="13"/>
      <c r="G10661" s="50"/>
      <c r="I10661" s="17"/>
      <c r="K10661" s="50"/>
      <c r="P10661" s="17"/>
    </row>
    <row r="10662" spans="6:16">
      <c r="F10662" s="13"/>
      <c r="G10662" s="50"/>
      <c r="I10662" s="17"/>
      <c r="K10662" s="50"/>
      <c r="P10662" s="17"/>
    </row>
    <row r="10663" spans="6:16">
      <c r="F10663" s="13"/>
      <c r="G10663" s="50"/>
      <c r="I10663" s="17"/>
      <c r="K10663" s="50"/>
      <c r="P10663" s="17"/>
    </row>
    <row r="10664" spans="6:16">
      <c r="F10664" s="13"/>
      <c r="G10664" s="50"/>
      <c r="I10664" s="17"/>
      <c r="K10664" s="50"/>
      <c r="P10664" s="17"/>
    </row>
    <row r="10665" spans="6:16">
      <c r="F10665" s="13"/>
      <c r="G10665" s="50"/>
      <c r="I10665" s="17"/>
      <c r="K10665" s="50"/>
      <c r="P10665" s="17"/>
    </row>
    <row r="10666" spans="6:16">
      <c r="F10666" s="13"/>
      <c r="G10666" s="50"/>
      <c r="I10666" s="17"/>
      <c r="K10666" s="50"/>
      <c r="P10666" s="17"/>
    </row>
    <row r="10667" spans="6:16">
      <c r="F10667" s="13"/>
      <c r="G10667" s="50"/>
      <c r="I10667" s="17"/>
      <c r="K10667" s="50"/>
      <c r="P10667" s="17"/>
    </row>
    <row r="10668" spans="6:16">
      <c r="F10668" s="13"/>
      <c r="G10668" s="50"/>
      <c r="I10668" s="17"/>
      <c r="K10668" s="50"/>
      <c r="P10668" s="17"/>
    </row>
    <row r="10669" spans="6:16">
      <c r="F10669" s="13"/>
      <c r="G10669" s="50"/>
      <c r="I10669" s="17"/>
      <c r="K10669" s="50"/>
      <c r="P10669" s="17"/>
    </row>
    <row r="10670" spans="6:16">
      <c r="F10670" s="13"/>
      <c r="G10670" s="50"/>
      <c r="I10670" s="17"/>
      <c r="K10670" s="50"/>
      <c r="P10670" s="17"/>
    </row>
    <row r="10671" spans="6:16">
      <c r="F10671" s="13"/>
      <c r="G10671" s="50"/>
      <c r="I10671" s="17"/>
      <c r="K10671" s="50"/>
      <c r="P10671" s="17"/>
    </row>
    <row r="10672" spans="6:16">
      <c r="F10672" s="13"/>
      <c r="G10672" s="50"/>
      <c r="I10672" s="17"/>
      <c r="K10672" s="50"/>
      <c r="P10672" s="17"/>
    </row>
    <row r="10673" spans="6:16">
      <c r="F10673" s="13"/>
      <c r="G10673" s="50"/>
      <c r="I10673" s="17"/>
      <c r="K10673" s="50"/>
      <c r="P10673" s="17"/>
    </row>
    <row r="10674" spans="6:16">
      <c r="F10674" s="13"/>
      <c r="G10674" s="50"/>
      <c r="I10674" s="17"/>
      <c r="K10674" s="50"/>
      <c r="P10674" s="17"/>
    </row>
    <row r="10675" spans="6:16">
      <c r="F10675" s="13"/>
      <c r="G10675" s="50"/>
      <c r="I10675" s="17"/>
      <c r="K10675" s="50"/>
      <c r="P10675" s="17"/>
    </row>
    <row r="10676" spans="6:16">
      <c r="F10676" s="13"/>
      <c r="G10676" s="50"/>
      <c r="I10676" s="17"/>
      <c r="K10676" s="50"/>
      <c r="P10676" s="17"/>
    </row>
    <row r="10677" spans="6:16">
      <c r="F10677" s="13"/>
      <c r="G10677" s="50"/>
      <c r="I10677" s="17"/>
      <c r="K10677" s="50"/>
      <c r="P10677" s="17"/>
    </row>
    <row r="10678" spans="6:16">
      <c r="F10678" s="13"/>
      <c r="G10678" s="50"/>
      <c r="I10678" s="17"/>
      <c r="K10678" s="50"/>
      <c r="P10678" s="17"/>
    </row>
    <row r="10679" spans="6:16">
      <c r="F10679" s="13"/>
      <c r="G10679" s="50"/>
      <c r="I10679" s="17"/>
      <c r="K10679" s="50"/>
      <c r="P10679" s="17"/>
    </row>
    <row r="10680" spans="6:16">
      <c r="F10680" s="13"/>
      <c r="G10680" s="50"/>
      <c r="I10680" s="17"/>
      <c r="K10680" s="50"/>
      <c r="P10680" s="17"/>
    </row>
    <row r="10681" spans="6:16">
      <c r="F10681" s="13"/>
      <c r="G10681" s="50"/>
      <c r="I10681" s="17"/>
      <c r="K10681" s="50"/>
      <c r="P10681" s="17"/>
    </row>
    <row r="10682" spans="6:16">
      <c r="F10682" s="13"/>
      <c r="G10682" s="50"/>
      <c r="I10682" s="17"/>
      <c r="K10682" s="50"/>
      <c r="P10682" s="17"/>
    </row>
    <row r="10683" spans="6:16">
      <c r="F10683" s="13"/>
      <c r="G10683" s="50"/>
      <c r="I10683" s="17"/>
      <c r="K10683" s="50"/>
      <c r="P10683" s="17"/>
    </row>
    <row r="10684" spans="6:16">
      <c r="F10684" s="13"/>
      <c r="G10684" s="50"/>
      <c r="I10684" s="17"/>
      <c r="K10684" s="50"/>
      <c r="P10684" s="17"/>
    </row>
    <row r="10685" spans="6:16">
      <c r="F10685" s="13"/>
      <c r="G10685" s="50"/>
      <c r="I10685" s="17"/>
      <c r="K10685" s="50"/>
      <c r="P10685" s="17"/>
    </row>
    <row r="10686" spans="6:16">
      <c r="F10686" s="13"/>
      <c r="G10686" s="50"/>
      <c r="I10686" s="17"/>
      <c r="K10686" s="50"/>
      <c r="P10686" s="17"/>
    </row>
    <row r="10687" spans="6:16">
      <c r="F10687" s="13"/>
      <c r="G10687" s="50"/>
      <c r="I10687" s="17"/>
      <c r="K10687" s="50"/>
      <c r="P10687" s="17"/>
    </row>
    <row r="10688" spans="6:16">
      <c r="F10688" s="13"/>
      <c r="G10688" s="50"/>
      <c r="I10688" s="17"/>
      <c r="K10688" s="50"/>
      <c r="P10688" s="17"/>
    </row>
    <row r="10689" spans="6:16">
      <c r="F10689" s="13"/>
      <c r="G10689" s="50"/>
      <c r="I10689" s="17"/>
      <c r="K10689" s="50"/>
      <c r="P10689" s="17"/>
    </row>
    <row r="10690" spans="6:16">
      <c r="F10690" s="13"/>
      <c r="G10690" s="50"/>
      <c r="I10690" s="17"/>
      <c r="K10690" s="50"/>
      <c r="P10690" s="17"/>
    </row>
    <row r="10691" spans="6:16">
      <c r="F10691" s="13"/>
      <c r="G10691" s="50"/>
      <c r="I10691" s="17"/>
      <c r="K10691" s="50"/>
      <c r="P10691" s="17"/>
    </row>
    <row r="10692" spans="6:16">
      <c r="F10692" s="13"/>
      <c r="G10692" s="50"/>
      <c r="I10692" s="17"/>
      <c r="K10692" s="50"/>
      <c r="P10692" s="17"/>
    </row>
    <row r="10693" spans="6:16">
      <c r="F10693" s="13"/>
      <c r="G10693" s="50"/>
      <c r="I10693" s="17"/>
      <c r="K10693" s="50"/>
      <c r="P10693" s="17"/>
    </row>
    <row r="10694" spans="6:16">
      <c r="F10694" s="13"/>
      <c r="G10694" s="50"/>
      <c r="I10694" s="17"/>
      <c r="K10694" s="50"/>
      <c r="P10694" s="17"/>
    </row>
    <row r="10695" spans="6:16">
      <c r="F10695" s="13"/>
      <c r="G10695" s="50"/>
      <c r="I10695" s="17"/>
      <c r="K10695" s="50"/>
      <c r="P10695" s="17"/>
    </row>
    <row r="10696" spans="6:16">
      <c r="F10696" s="13"/>
      <c r="G10696" s="50"/>
      <c r="I10696" s="17"/>
      <c r="K10696" s="50"/>
      <c r="P10696" s="17"/>
    </row>
    <row r="10697" spans="6:16">
      <c r="F10697" s="13"/>
      <c r="G10697" s="50"/>
      <c r="I10697" s="17"/>
      <c r="K10697" s="50"/>
      <c r="P10697" s="17"/>
    </row>
    <row r="10698" spans="6:16">
      <c r="F10698" s="13"/>
      <c r="G10698" s="50"/>
      <c r="I10698" s="17"/>
      <c r="K10698" s="50"/>
      <c r="P10698" s="17"/>
    </row>
    <row r="10699" spans="6:16">
      <c r="F10699" s="13"/>
      <c r="G10699" s="50"/>
      <c r="I10699" s="17"/>
      <c r="K10699" s="50"/>
      <c r="P10699" s="17"/>
    </row>
    <row r="10700" spans="6:16">
      <c r="F10700" s="13"/>
      <c r="G10700" s="50"/>
      <c r="I10700" s="17"/>
      <c r="K10700" s="50"/>
      <c r="P10700" s="17"/>
    </row>
    <row r="10701" spans="6:16">
      <c r="F10701" s="13"/>
      <c r="G10701" s="50"/>
      <c r="I10701" s="17"/>
      <c r="K10701" s="50"/>
      <c r="P10701" s="17"/>
    </row>
    <row r="10702" spans="6:16">
      <c r="F10702" s="13"/>
      <c r="G10702" s="50"/>
      <c r="I10702" s="17"/>
      <c r="K10702" s="50"/>
      <c r="P10702" s="17"/>
    </row>
    <row r="10703" spans="6:16">
      <c r="F10703" s="13"/>
      <c r="G10703" s="50"/>
      <c r="I10703" s="17"/>
      <c r="K10703" s="50"/>
      <c r="P10703" s="17"/>
    </row>
    <row r="10704" spans="6:16">
      <c r="F10704" s="13"/>
      <c r="G10704" s="50"/>
      <c r="I10704" s="17"/>
      <c r="K10704" s="50"/>
      <c r="P10704" s="17"/>
    </row>
    <row r="10705" spans="6:16">
      <c r="F10705" s="13"/>
      <c r="G10705" s="50"/>
      <c r="I10705" s="17"/>
      <c r="K10705" s="50"/>
      <c r="P10705" s="17"/>
    </row>
    <row r="10706" spans="6:16">
      <c r="F10706" s="13"/>
      <c r="G10706" s="50"/>
      <c r="I10706" s="17"/>
      <c r="K10706" s="50"/>
      <c r="P10706" s="17"/>
    </row>
    <row r="10707" spans="6:16">
      <c r="F10707" s="13"/>
      <c r="G10707" s="50"/>
      <c r="I10707" s="17"/>
      <c r="K10707" s="50"/>
      <c r="P10707" s="17"/>
    </row>
    <row r="10708" spans="6:16">
      <c r="F10708" s="13"/>
      <c r="G10708" s="50"/>
      <c r="I10708" s="17"/>
      <c r="K10708" s="50"/>
      <c r="P10708" s="17"/>
    </row>
    <row r="10709" spans="6:16">
      <c r="F10709" s="13"/>
      <c r="G10709" s="50"/>
      <c r="I10709" s="17"/>
      <c r="K10709" s="50"/>
      <c r="P10709" s="17"/>
    </row>
    <row r="10710" spans="6:16">
      <c r="F10710" s="13"/>
      <c r="G10710" s="50"/>
      <c r="I10710" s="17"/>
      <c r="K10710" s="50"/>
      <c r="P10710" s="17"/>
    </row>
    <row r="10711" spans="6:16">
      <c r="F10711" s="13"/>
      <c r="G10711" s="50"/>
      <c r="I10711" s="17"/>
      <c r="K10711" s="50"/>
      <c r="P10711" s="17"/>
    </row>
    <row r="10712" spans="6:16">
      <c r="F10712" s="13"/>
      <c r="G10712" s="50"/>
      <c r="I10712" s="17"/>
      <c r="K10712" s="50"/>
      <c r="P10712" s="17"/>
    </row>
    <row r="10713" spans="6:16">
      <c r="F10713" s="13"/>
      <c r="G10713" s="50"/>
      <c r="I10713" s="17"/>
      <c r="K10713" s="50"/>
      <c r="P10713" s="17"/>
    </row>
    <row r="10714" spans="6:16">
      <c r="F10714" s="13"/>
      <c r="G10714" s="50"/>
      <c r="I10714" s="17"/>
      <c r="K10714" s="50"/>
      <c r="P10714" s="17"/>
    </row>
    <row r="10715" spans="6:16">
      <c r="F10715" s="13"/>
      <c r="G10715" s="50"/>
      <c r="I10715" s="17"/>
      <c r="K10715" s="50"/>
      <c r="P10715" s="17"/>
    </row>
    <row r="10716" spans="6:16">
      <c r="F10716" s="13"/>
      <c r="G10716" s="50"/>
      <c r="I10716" s="17"/>
      <c r="K10716" s="50"/>
      <c r="P10716" s="17"/>
    </row>
    <row r="10717" spans="6:16">
      <c r="F10717" s="13"/>
      <c r="G10717" s="50"/>
      <c r="I10717" s="17"/>
      <c r="K10717" s="50"/>
      <c r="P10717" s="17"/>
    </row>
    <row r="10718" spans="6:16">
      <c r="F10718" s="13"/>
      <c r="G10718" s="50"/>
      <c r="I10718" s="17"/>
      <c r="K10718" s="50"/>
      <c r="P10718" s="17"/>
    </row>
    <row r="10719" spans="6:16">
      <c r="F10719" s="13"/>
      <c r="G10719" s="50"/>
      <c r="I10719" s="17"/>
      <c r="K10719" s="50"/>
      <c r="P10719" s="17"/>
    </row>
    <row r="10720" spans="6:16">
      <c r="F10720" s="13"/>
      <c r="G10720" s="50"/>
      <c r="I10720" s="17"/>
      <c r="K10720" s="50"/>
      <c r="P10720" s="17"/>
    </row>
    <row r="10721" spans="6:16">
      <c r="F10721" s="13"/>
      <c r="G10721" s="50"/>
      <c r="I10721" s="17"/>
      <c r="K10721" s="50"/>
      <c r="P10721" s="17"/>
    </row>
    <row r="10722" spans="6:16">
      <c r="F10722" s="13"/>
      <c r="G10722" s="50"/>
      <c r="I10722" s="17"/>
      <c r="K10722" s="50"/>
      <c r="P10722" s="17"/>
    </row>
    <row r="10723" spans="6:16">
      <c r="F10723" s="13"/>
      <c r="G10723" s="50"/>
      <c r="I10723" s="17"/>
      <c r="K10723" s="50"/>
      <c r="P10723" s="17"/>
    </row>
    <row r="10724" spans="6:16">
      <c r="F10724" s="13"/>
      <c r="G10724" s="50"/>
      <c r="I10724" s="17"/>
      <c r="K10724" s="50"/>
      <c r="P10724" s="17"/>
    </row>
    <row r="10725" spans="6:16">
      <c r="F10725" s="13"/>
      <c r="G10725" s="50"/>
      <c r="I10725" s="17"/>
      <c r="K10725" s="50"/>
      <c r="P10725" s="17"/>
    </row>
    <row r="10726" spans="6:16">
      <c r="F10726" s="13"/>
      <c r="G10726" s="50"/>
      <c r="I10726" s="17"/>
      <c r="K10726" s="50"/>
      <c r="P10726" s="17"/>
    </row>
    <row r="10727" spans="6:16">
      <c r="F10727" s="13"/>
      <c r="G10727" s="50"/>
      <c r="I10727" s="17"/>
      <c r="K10727" s="50"/>
      <c r="P10727" s="17"/>
    </row>
    <row r="10728" spans="6:16">
      <c r="F10728" s="13"/>
      <c r="G10728" s="50"/>
      <c r="I10728" s="17"/>
      <c r="K10728" s="50"/>
      <c r="P10728" s="17"/>
    </row>
    <row r="10729" spans="6:16">
      <c r="F10729" s="13"/>
      <c r="G10729" s="50"/>
      <c r="I10729" s="17"/>
      <c r="K10729" s="50"/>
      <c r="P10729" s="17"/>
    </row>
    <row r="10730" spans="6:16">
      <c r="F10730" s="13"/>
      <c r="G10730" s="50"/>
      <c r="I10730" s="17"/>
      <c r="K10730" s="50"/>
      <c r="P10730" s="17"/>
    </row>
    <row r="10731" spans="6:16">
      <c r="F10731" s="13"/>
      <c r="G10731" s="50"/>
      <c r="I10731" s="17"/>
      <c r="K10731" s="50"/>
      <c r="P10731" s="17"/>
    </row>
    <row r="10732" spans="6:16">
      <c r="F10732" s="13"/>
      <c r="G10732" s="50"/>
      <c r="I10732" s="17"/>
      <c r="K10732" s="50"/>
      <c r="P10732" s="17"/>
    </row>
    <row r="10733" spans="6:16">
      <c r="F10733" s="13"/>
      <c r="G10733" s="50"/>
      <c r="I10733" s="17"/>
      <c r="K10733" s="50"/>
      <c r="P10733" s="17"/>
    </row>
    <row r="10734" spans="6:16">
      <c r="F10734" s="13"/>
      <c r="G10734" s="50"/>
      <c r="I10734" s="17"/>
      <c r="K10734" s="50"/>
      <c r="P10734" s="17"/>
    </row>
    <row r="10735" spans="6:16">
      <c r="F10735" s="13"/>
      <c r="G10735" s="50"/>
      <c r="I10735" s="17"/>
      <c r="K10735" s="50"/>
      <c r="P10735" s="17"/>
    </row>
    <row r="10736" spans="6:16">
      <c r="F10736" s="13"/>
      <c r="G10736" s="50"/>
      <c r="I10736" s="17"/>
      <c r="K10736" s="50"/>
      <c r="P10736" s="17"/>
    </row>
    <row r="10737" spans="6:16">
      <c r="F10737" s="13"/>
      <c r="G10737" s="50"/>
      <c r="I10737" s="17"/>
      <c r="K10737" s="50"/>
      <c r="P10737" s="17"/>
    </row>
    <row r="10738" spans="6:16">
      <c r="F10738" s="13"/>
      <c r="G10738" s="50"/>
      <c r="I10738" s="17"/>
      <c r="K10738" s="50"/>
      <c r="P10738" s="17"/>
    </row>
    <row r="10739" spans="6:16">
      <c r="F10739" s="13"/>
      <c r="G10739" s="50"/>
      <c r="I10739" s="17"/>
      <c r="K10739" s="50"/>
      <c r="P10739" s="17"/>
    </row>
    <row r="10740" spans="6:16">
      <c r="F10740" s="13"/>
      <c r="G10740" s="50"/>
      <c r="I10740" s="17"/>
      <c r="K10740" s="50"/>
      <c r="P10740" s="17"/>
    </row>
    <row r="10741" spans="6:16">
      <c r="F10741" s="13"/>
      <c r="G10741" s="50"/>
      <c r="I10741" s="17"/>
      <c r="K10741" s="50"/>
      <c r="P10741" s="17"/>
    </row>
    <row r="10742" spans="6:16">
      <c r="F10742" s="13"/>
      <c r="G10742" s="50"/>
      <c r="I10742" s="17"/>
      <c r="K10742" s="50"/>
      <c r="P10742" s="17"/>
    </row>
    <row r="10743" spans="6:16">
      <c r="F10743" s="13"/>
      <c r="G10743" s="50"/>
      <c r="I10743" s="17"/>
      <c r="K10743" s="50"/>
      <c r="P10743" s="17"/>
    </row>
    <row r="10744" spans="6:16">
      <c r="F10744" s="13"/>
      <c r="G10744" s="50"/>
      <c r="I10744" s="17"/>
      <c r="K10744" s="50"/>
      <c r="P10744" s="17"/>
    </row>
    <row r="10745" spans="6:16">
      <c r="F10745" s="13"/>
      <c r="G10745" s="50"/>
      <c r="I10745" s="17"/>
      <c r="K10745" s="50"/>
      <c r="P10745" s="17"/>
    </row>
    <row r="10746" spans="6:16">
      <c r="F10746" s="13"/>
      <c r="G10746" s="50"/>
      <c r="I10746" s="17"/>
      <c r="K10746" s="50"/>
      <c r="P10746" s="17"/>
    </row>
    <row r="10747" spans="6:16">
      <c r="F10747" s="13"/>
      <c r="G10747" s="50"/>
      <c r="I10747" s="17"/>
      <c r="K10747" s="50"/>
      <c r="P10747" s="17"/>
    </row>
    <row r="10748" spans="6:16">
      <c r="F10748" s="13"/>
      <c r="G10748" s="50"/>
      <c r="I10748" s="17"/>
      <c r="K10748" s="50"/>
      <c r="P10748" s="17"/>
    </row>
    <row r="10749" spans="6:16">
      <c r="F10749" s="13"/>
      <c r="G10749" s="50"/>
      <c r="I10749" s="17"/>
      <c r="K10749" s="50"/>
      <c r="P10749" s="17"/>
    </row>
    <row r="10750" spans="6:16">
      <c r="F10750" s="13"/>
      <c r="G10750" s="50"/>
      <c r="I10750" s="17"/>
      <c r="K10750" s="50"/>
      <c r="P10750" s="17"/>
    </row>
    <row r="10751" spans="6:16">
      <c r="F10751" s="13"/>
      <c r="G10751" s="50"/>
      <c r="I10751" s="17"/>
      <c r="K10751" s="50"/>
      <c r="P10751" s="17"/>
    </row>
    <row r="10752" spans="6:16">
      <c r="F10752" s="13"/>
      <c r="G10752" s="50"/>
      <c r="I10752" s="17"/>
      <c r="K10752" s="50"/>
      <c r="P10752" s="17"/>
    </row>
    <row r="10753" spans="6:16">
      <c r="F10753" s="13"/>
      <c r="G10753" s="50"/>
      <c r="I10753" s="17"/>
      <c r="K10753" s="50"/>
      <c r="P10753" s="17"/>
    </row>
    <row r="10754" spans="6:16">
      <c r="F10754" s="13"/>
      <c r="G10754" s="50"/>
      <c r="I10754" s="17"/>
      <c r="K10754" s="50"/>
      <c r="P10754" s="17"/>
    </row>
    <row r="10755" spans="6:16">
      <c r="F10755" s="13"/>
      <c r="G10755" s="50"/>
      <c r="I10755" s="17"/>
      <c r="K10755" s="50"/>
      <c r="P10755" s="17"/>
    </row>
    <row r="10756" spans="6:16">
      <c r="F10756" s="13"/>
      <c r="G10756" s="50"/>
      <c r="I10756" s="17"/>
      <c r="K10756" s="50"/>
      <c r="P10756" s="17"/>
    </row>
    <row r="10757" spans="6:16">
      <c r="F10757" s="13"/>
      <c r="G10757" s="50"/>
      <c r="I10757" s="17"/>
      <c r="K10757" s="50"/>
      <c r="P10757" s="17"/>
    </row>
    <row r="10758" spans="6:16">
      <c r="F10758" s="13"/>
      <c r="G10758" s="50"/>
      <c r="I10758" s="17"/>
      <c r="K10758" s="50"/>
      <c r="P10758" s="17"/>
    </row>
    <row r="10759" spans="6:16">
      <c r="F10759" s="13"/>
      <c r="G10759" s="50"/>
      <c r="I10759" s="17"/>
      <c r="K10759" s="50"/>
      <c r="P10759" s="17"/>
    </row>
    <row r="10760" spans="6:16">
      <c r="F10760" s="13"/>
      <c r="G10760" s="50"/>
      <c r="I10760" s="17"/>
      <c r="K10760" s="50"/>
      <c r="P10760" s="17"/>
    </row>
    <row r="10761" spans="6:16">
      <c r="F10761" s="13"/>
      <c r="G10761" s="50"/>
      <c r="I10761" s="17"/>
      <c r="K10761" s="50"/>
      <c r="P10761" s="17"/>
    </row>
    <row r="10762" spans="6:16">
      <c r="F10762" s="13"/>
      <c r="G10762" s="50"/>
      <c r="I10762" s="17"/>
      <c r="K10762" s="50"/>
      <c r="P10762" s="17"/>
    </row>
    <row r="10763" spans="6:16">
      <c r="F10763" s="13"/>
      <c r="G10763" s="50"/>
      <c r="I10763" s="17"/>
      <c r="K10763" s="50"/>
      <c r="P10763" s="17"/>
    </row>
    <row r="10764" spans="6:16">
      <c r="F10764" s="13"/>
      <c r="G10764" s="50"/>
      <c r="I10764" s="17"/>
      <c r="K10764" s="50"/>
      <c r="P10764" s="17"/>
    </row>
    <row r="10765" spans="6:16">
      <c r="F10765" s="13"/>
      <c r="G10765" s="50"/>
      <c r="I10765" s="17"/>
      <c r="K10765" s="50"/>
      <c r="P10765" s="17"/>
    </row>
    <row r="10766" spans="6:16">
      <c r="F10766" s="13"/>
      <c r="G10766" s="50"/>
      <c r="I10766" s="17"/>
      <c r="K10766" s="50"/>
      <c r="P10766" s="17"/>
    </row>
    <row r="10767" spans="6:16">
      <c r="F10767" s="13"/>
      <c r="G10767" s="50"/>
      <c r="I10767" s="17"/>
      <c r="K10767" s="50"/>
      <c r="P10767" s="17"/>
    </row>
    <row r="10768" spans="6:16">
      <c r="F10768" s="13"/>
      <c r="G10768" s="50"/>
      <c r="I10768" s="17"/>
      <c r="K10768" s="50"/>
      <c r="P10768" s="17"/>
    </row>
    <row r="10769" spans="6:16">
      <c r="F10769" s="13"/>
      <c r="G10769" s="50"/>
      <c r="I10769" s="17"/>
      <c r="K10769" s="50"/>
      <c r="P10769" s="17"/>
    </row>
    <row r="10770" spans="6:16">
      <c r="F10770" s="13"/>
      <c r="G10770" s="50"/>
      <c r="I10770" s="17"/>
      <c r="K10770" s="50"/>
      <c r="P10770" s="17"/>
    </row>
    <row r="10771" spans="6:16">
      <c r="F10771" s="13"/>
      <c r="G10771" s="50"/>
      <c r="I10771" s="17"/>
      <c r="K10771" s="50"/>
      <c r="P10771" s="17"/>
    </row>
    <row r="10772" spans="6:16">
      <c r="F10772" s="13"/>
      <c r="G10772" s="50"/>
      <c r="I10772" s="17"/>
      <c r="K10772" s="50"/>
      <c r="P10772" s="17"/>
    </row>
    <row r="10773" spans="6:16">
      <c r="F10773" s="13"/>
      <c r="G10773" s="50"/>
      <c r="I10773" s="17"/>
      <c r="K10773" s="50"/>
      <c r="P10773" s="17"/>
    </row>
    <row r="10774" spans="6:16">
      <c r="F10774" s="13"/>
      <c r="G10774" s="50"/>
      <c r="I10774" s="17"/>
      <c r="K10774" s="50"/>
      <c r="P10774" s="17"/>
    </row>
    <row r="10775" spans="6:16">
      <c r="F10775" s="13"/>
      <c r="G10775" s="50"/>
      <c r="I10775" s="17"/>
      <c r="K10775" s="50"/>
      <c r="P10775" s="17"/>
    </row>
    <row r="10776" spans="6:16">
      <c r="F10776" s="13"/>
      <c r="G10776" s="50"/>
      <c r="I10776" s="17"/>
      <c r="K10776" s="50"/>
      <c r="P10776" s="17"/>
    </row>
    <row r="10777" spans="6:16">
      <c r="F10777" s="13"/>
      <c r="G10777" s="50"/>
      <c r="I10777" s="17"/>
      <c r="K10777" s="50"/>
      <c r="P10777" s="17"/>
    </row>
    <row r="10778" spans="6:16">
      <c r="F10778" s="13"/>
      <c r="G10778" s="50"/>
      <c r="I10778" s="17"/>
      <c r="K10778" s="50"/>
      <c r="P10778" s="17"/>
    </row>
    <row r="10779" spans="6:16">
      <c r="F10779" s="13"/>
      <c r="G10779" s="50"/>
      <c r="I10779" s="17"/>
      <c r="K10779" s="50"/>
      <c r="P10779" s="17"/>
    </row>
    <row r="10780" spans="6:16">
      <c r="F10780" s="13"/>
      <c r="G10780" s="50"/>
      <c r="I10780" s="17"/>
      <c r="K10780" s="50"/>
      <c r="P10780" s="17"/>
    </row>
    <row r="10781" spans="6:16">
      <c r="F10781" s="13"/>
      <c r="G10781" s="50"/>
      <c r="I10781" s="17"/>
      <c r="K10781" s="50"/>
      <c r="P10781" s="17"/>
    </row>
    <row r="10782" spans="6:16">
      <c r="F10782" s="13"/>
      <c r="G10782" s="50"/>
      <c r="I10782" s="17"/>
      <c r="K10782" s="50"/>
      <c r="P10782" s="17"/>
    </row>
    <row r="10783" spans="6:16">
      <c r="F10783" s="13"/>
      <c r="G10783" s="50"/>
      <c r="I10783" s="17"/>
      <c r="K10783" s="50"/>
      <c r="P10783" s="17"/>
    </row>
    <row r="10784" spans="6:16">
      <c r="F10784" s="13"/>
      <c r="G10784" s="50"/>
      <c r="I10784" s="17"/>
      <c r="K10784" s="50"/>
      <c r="P10784" s="17"/>
    </row>
    <row r="10785" spans="6:16">
      <c r="F10785" s="13"/>
      <c r="G10785" s="50"/>
      <c r="I10785" s="17"/>
      <c r="K10785" s="50"/>
      <c r="P10785" s="17"/>
    </row>
    <row r="10786" spans="6:16">
      <c r="F10786" s="13"/>
      <c r="G10786" s="50"/>
      <c r="I10786" s="17"/>
      <c r="K10786" s="50"/>
      <c r="P10786" s="17"/>
    </row>
    <row r="10787" spans="6:16">
      <c r="F10787" s="13"/>
      <c r="G10787" s="50"/>
      <c r="I10787" s="17"/>
      <c r="K10787" s="50"/>
      <c r="P10787" s="17"/>
    </row>
    <row r="10788" spans="6:16">
      <c r="F10788" s="13"/>
      <c r="G10788" s="50"/>
      <c r="I10788" s="17"/>
      <c r="K10788" s="50"/>
      <c r="P10788" s="17"/>
    </row>
    <row r="10789" spans="6:16">
      <c r="F10789" s="13"/>
      <c r="G10789" s="50"/>
      <c r="I10789" s="17"/>
      <c r="K10789" s="50"/>
      <c r="P10789" s="17"/>
    </row>
    <row r="10790" spans="6:16">
      <c r="F10790" s="13"/>
      <c r="G10790" s="50"/>
      <c r="I10790" s="17"/>
      <c r="K10790" s="50"/>
      <c r="P10790" s="17"/>
    </row>
    <row r="10791" spans="6:16">
      <c r="F10791" s="13"/>
      <c r="G10791" s="50"/>
      <c r="I10791" s="17"/>
      <c r="K10791" s="50"/>
      <c r="P10791" s="17"/>
    </row>
    <row r="10792" spans="6:16">
      <c r="F10792" s="13"/>
      <c r="G10792" s="50"/>
      <c r="I10792" s="17"/>
      <c r="K10792" s="50"/>
      <c r="P10792" s="17"/>
    </row>
    <row r="10793" spans="6:16">
      <c r="F10793" s="13"/>
      <c r="G10793" s="50"/>
      <c r="I10793" s="17"/>
      <c r="K10793" s="50"/>
      <c r="P10793" s="17"/>
    </row>
    <row r="10794" spans="6:16">
      <c r="F10794" s="13"/>
      <c r="G10794" s="50"/>
      <c r="I10794" s="17"/>
      <c r="K10794" s="50"/>
      <c r="P10794" s="17"/>
    </row>
    <row r="10795" spans="6:16">
      <c r="F10795" s="13"/>
      <c r="G10795" s="50"/>
      <c r="I10795" s="17"/>
      <c r="K10795" s="50"/>
      <c r="P10795" s="17"/>
    </row>
    <row r="10796" spans="6:16">
      <c r="F10796" s="13"/>
      <c r="G10796" s="50"/>
      <c r="I10796" s="17"/>
      <c r="K10796" s="50"/>
      <c r="P10796" s="17"/>
    </row>
    <row r="10797" spans="6:16">
      <c r="F10797" s="13"/>
      <c r="G10797" s="50"/>
      <c r="I10797" s="17"/>
      <c r="K10797" s="50"/>
      <c r="P10797" s="17"/>
    </row>
    <row r="10798" spans="6:16">
      <c r="F10798" s="13"/>
      <c r="G10798" s="50"/>
      <c r="I10798" s="17"/>
      <c r="K10798" s="50"/>
      <c r="P10798" s="17"/>
    </row>
    <row r="10799" spans="6:16">
      <c r="F10799" s="13"/>
      <c r="G10799" s="50"/>
      <c r="I10799" s="17"/>
      <c r="K10799" s="50"/>
      <c r="P10799" s="17"/>
    </row>
    <row r="10800" spans="6:16">
      <c r="F10800" s="13"/>
      <c r="G10800" s="50"/>
      <c r="I10800" s="17"/>
      <c r="K10800" s="50"/>
      <c r="P10800" s="17"/>
    </row>
    <row r="10801" spans="6:16">
      <c r="F10801" s="13"/>
      <c r="G10801" s="50"/>
      <c r="I10801" s="17"/>
      <c r="K10801" s="50"/>
      <c r="P10801" s="17"/>
    </row>
    <row r="10802" spans="6:16">
      <c r="F10802" s="13"/>
      <c r="G10802" s="50"/>
      <c r="I10802" s="17"/>
      <c r="K10802" s="50"/>
      <c r="P10802" s="17"/>
    </row>
    <row r="10803" spans="6:16">
      <c r="F10803" s="13"/>
      <c r="G10803" s="50"/>
      <c r="I10803" s="17"/>
      <c r="K10803" s="50"/>
      <c r="P10803" s="17"/>
    </row>
    <row r="10804" spans="6:16">
      <c r="F10804" s="13"/>
      <c r="G10804" s="50"/>
      <c r="I10804" s="17"/>
      <c r="K10804" s="50"/>
      <c r="P10804" s="17"/>
    </row>
    <row r="10805" spans="6:16">
      <c r="F10805" s="13"/>
      <c r="G10805" s="50"/>
      <c r="I10805" s="17"/>
      <c r="K10805" s="50"/>
      <c r="P10805" s="17"/>
    </row>
    <row r="10806" spans="6:16">
      <c r="F10806" s="13"/>
      <c r="G10806" s="50"/>
      <c r="I10806" s="17"/>
      <c r="K10806" s="50"/>
      <c r="P10806" s="17"/>
    </row>
    <row r="10807" spans="6:16">
      <c r="F10807" s="13"/>
      <c r="G10807" s="50"/>
      <c r="I10807" s="17"/>
      <c r="K10807" s="50"/>
      <c r="P10807" s="17"/>
    </row>
    <row r="10808" spans="6:16">
      <c r="F10808" s="13"/>
      <c r="G10808" s="50"/>
      <c r="I10808" s="17"/>
      <c r="K10808" s="50"/>
      <c r="P10808" s="17"/>
    </row>
    <row r="10809" spans="6:16">
      <c r="F10809" s="13"/>
      <c r="G10809" s="50"/>
      <c r="I10809" s="17"/>
      <c r="K10809" s="50"/>
      <c r="P10809" s="17"/>
    </row>
    <row r="10810" spans="6:16">
      <c r="F10810" s="13"/>
      <c r="G10810" s="50"/>
      <c r="I10810" s="17"/>
      <c r="K10810" s="50"/>
      <c r="P10810" s="17"/>
    </row>
    <row r="10811" spans="6:16">
      <c r="F10811" s="13"/>
      <c r="G10811" s="50"/>
      <c r="I10811" s="17"/>
      <c r="K10811" s="50"/>
      <c r="P10811" s="17"/>
    </row>
    <row r="10812" spans="6:16">
      <c r="F10812" s="13"/>
      <c r="G10812" s="50"/>
      <c r="I10812" s="17"/>
      <c r="K10812" s="50"/>
      <c r="P10812" s="17"/>
    </row>
    <row r="10813" spans="6:16">
      <c r="F10813" s="13"/>
      <c r="G10813" s="50"/>
      <c r="I10813" s="17"/>
      <c r="K10813" s="50"/>
      <c r="P10813" s="17"/>
    </row>
    <row r="10814" spans="6:16">
      <c r="F10814" s="13"/>
      <c r="G10814" s="50"/>
      <c r="I10814" s="17"/>
      <c r="K10814" s="50"/>
      <c r="P10814" s="17"/>
    </row>
    <row r="10815" spans="6:16">
      <c r="F10815" s="13"/>
      <c r="G10815" s="50"/>
      <c r="I10815" s="17"/>
      <c r="K10815" s="50"/>
      <c r="P10815" s="17"/>
    </row>
    <row r="10816" spans="6:16">
      <c r="F10816" s="13"/>
      <c r="G10816" s="50"/>
      <c r="I10816" s="17"/>
      <c r="K10816" s="50"/>
      <c r="P10816" s="17"/>
    </row>
    <row r="10817" spans="6:16">
      <c r="F10817" s="13"/>
      <c r="G10817" s="50"/>
      <c r="I10817" s="17"/>
      <c r="K10817" s="50"/>
      <c r="P10817" s="17"/>
    </row>
    <row r="10818" spans="6:16">
      <c r="F10818" s="13"/>
      <c r="G10818" s="50"/>
      <c r="I10818" s="17"/>
      <c r="K10818" s="50"/>
      <c r="P10818" s="17"/>
    </row>
    <row r="10819" spans="6:16">
      <c r="F10819" s="13"/>
      <c r="G10819" s="50"/>
      <c r="I10819" s="17"/>
      <c r="K10819" s="50"/>
      <c r="P10819" s="17"/>
    </row>
    <row r="10820" spans="6:16">
      <c r="F10820" s="13"/>
      <c r="G10820" s="50"/>
      <c r="I10820" s="17"/>
      <c r="K10820" s="50"/>
      <c r="P10820" s="17"/>
    </row>
    <row r="10821" spans="6:16">
      <c r="F10821" s="13"/>
      <c r="G10821" s="50"/>
      <c r="I10821" s="17"/>
      <c r="K10821" s="50"/>
      <c r="P10821" s="17"/>
    </row>
    <row r="10822" spans="6:16">
      <c r="F10822" s="13"/>
      <c r="G10822" s="50"/>
      <c r="I10822" s="17"/>
      <c r="K10822" s="50"/>
      <c r="P10822" s="17"/>
    </row>
    <row r="10823" spans="6:16">
      <c r="F10823" s="13"/>
      <c r="G10823" s="50"/>
      <c r="I10823" s="17"/>
      <c r="K10823" s="50"/>
      <c r="P10823" s="17"/>
    </row>
    <row r="10824" spans="6:16">
      <c r="F10824" s="13"/>
      <c r="G10824" s="50"/>
      <c r="I10824" s="17"/>
      <c r="K10824" s="50"/>
      <c r="P10824" s="17"/>
    </row>
    <row r="10825" spans="6:16">
      <c r="F10825" s="13"/>
      <c r="G10825" s="50"/>
      <c r="I10825" s="17"/>
      <c r="K10825" s="50"/>
      <c r="P10825" s="17"/>
    </row>
    <row r="10826" spans="6:16">
      <c r="F10826" s="13"/>
      <c r="G10826" s="50"/>
      <c r="I10826" s="17"/>
      <c r="K10826" s="50"/>
      <c r="P10826" s="17"/>
    </row>
    <row r="10827" spans="6:16">
      <c r="F10827" s="13"/>
      <c r="G10827" s="50"/>
      <c r="I10827" s="17"/>
      <c r="K10827" s="50"/>
      <c r="P10827" s="17"/>
    </row>
    <row r="10828" spans="6:16">
      <c r="F10828" s="13"/>
      <c r="G10828" s="50"/>
      <c r="I10828" s="17"/>
      <c r="K10828" s="50"/>
      <c r="P10828" s="17"/>
    </row>
    <row r="10829" spans="6:16">
      <c r="F10829" s="13"/>
      <c r="G10829" s="50"/>
      <c r="I10829" s="17"/>
      <c r="K10829" s="50"/>
      <c r="P10829" s="17"/>
    </row>
    <row r="10830" spans="6:16">
      <c r="F10830" s="13"/>
      <c r="G10830" s="50"/>
      <c r="I10830" s="17"/>
      <c r="K10830" s="50"/>
      <c r="P10830" s="17"/>
    </row>
    <row r="10831" spans="6:16">
      <c r="F10831" s="13"/>
      <c r="G10831" s="50"/>
      <c r="I10831" s="17"/>
      <c r="K10831" s="50"/>
      <c r="P10831" s="17"/>
    </row>
    <row r="10832" spans="6:16">
      <c r="F10832" s="13"/>
      <c r="G10832" s="50"/>
      <c r="I10832" s="17"/>
      <c r="K10832" s="50"/>
      <c r="P10832" s="17"/>
    </row>
    <row r="10833" spans="6:16">
      <c r="F10833" s="13"/>
      <c r="G10833" s="50"/>
      <c r="I10833" s="17"/>
      <c r="K10833" s="50"/>
      <c r="P10833" s="17"/>
    </row>
    <row r="10834" spans="6:16">
      <c r="F10834" s="13"/>
      <c r="G10834" s="50"/>
      <c r="I10834" s="17"/>
      <c r="K10834" s="50"/>
      <c r="P10834" s="17"/>
    </row>
    <row r="10835" spans="6:16">
      <c r="F10835" s="13"/>
      <c r="G10835" s="50"/>
      <c r="I10835" s="17"/>
      <c r="K10835" s="50"/>
      <c r="P10835" s="17"/>
    </row>
    <row r="10836" spans="6:16">
      <c r="F10836" s="13"/>
      <c r="G10836" s="50"/>
      <c r="I10836" s="17"/>
      <c r="K10836" s="50"/>
      <c r="P10836" s="17"/>
    </row>
    <row r="10837" spans="6:16">
      <c r="F10837" s="13"/>
      <c r="G10837" s="50"/>
      <c r="I10837" s="17"/>
      <c r="K10837" s="50"/>
      <c r="P10837" s="17"/>
    </row>
    <row r="10838" spans="6:16">
      <c r="F10838" s="13"/>
      <c r="G10838" s="50"/>
      <c r="I10838" s="17"/>
      <c r="K10838" s="50"/>
      <c r="P10838" s="17"/>
    </row>
    <row r="10839" spans="6:16">
      <c r="F10839" s="13"/>
      <c r="G10839" s="50"/>
      <c r="I10839" s="17"/>
      <c r="K10839" s="50"/>
      <c r="P10839" s="17"/>
    </row>
    <row r="10840" spans="6:16">
      <c r="F10840" s="13"/>
      <c r="G10840" s="50"/>
      <c r="I10840" s="17"/>
      <c r="K10840" s="50"/>
      <c r="P10840" s="17"/>
    </row>
    <row r="10841" spans="6:16">
      <c r="F10841" s="13"/>
      <c r="G10841" s="50"/>
      <c r="I10841" s="17"/>
      <c r="K10841" s="50"/>
      <c r="P10841" s="17"/>
    </row>
    <row r="10842" spans="6:16">
      <c r="F10842" s="13"/>
      <c r="G10842" s="50"/>
      <c r="I10842" s="17"/>
      <c r="K10842" s="50"/>
      <c r="P10842" s="17"/>
    </row>
    <row r="10843" spans="6:16">
      <c r="F10843" s="13"/>
      <c r="G10843" s="50"/>
      <c r="I10843" s="17"/>
      <c r="K10843" s="50"/>
      <c r="P10843" s="17"/>
    </row>
    <row r="10844" spans="6:16">
      <c r="F10844" s="13"/>
      <c r="G10844" s="50"/>
      <c r="I10844" s="17"/>
      <c r="K10844" s="50"/>
      <c r="P10844" s="17"/>
    </row>
    <row r="10845" spans="6:16">
      <c r="F10845" s="13"/>
      <c r="G10845" s="50"/>
      <c r="I10845" s="17"/>
      <c r="K10845" s="50"/>
      <c r="P10845" s="17"/>
    </row>
    <row r="10846" spans="6:16">
      <c r="F10846" s="13"/>
      <c r="G10846" s="50"/>
      <c r="I10846" s="17"/>
      <c r="K10846" s="50"/>
      <c r="P10846" s="17"/>
    </row>
    <row r="10847" spans="6:16">
      <c r="F10847" s="13"/>
      <c r="G10847" s="50"/>
      <c r="I10847" s="17"/>
      <c r="K10847" s="50"/>
      <c r="P10847" s="17"/>
    </row>
    <row r="10848" spans="6:16">
      <c r="F10848" s="13"/>
      <c r="G10848" s="50"/>
      <c r="I10848" s="17"/>
      <c r="K10848" s="50"/>
      <c r="P10848" s="17"/>
    </row>
    <row r="10849" spans="6:16">
      <c r="F10849" s="13"/>
      <c r="G10849" s="50"/>
      <c r="I10849" s="17"/>
      <c r="K10849" s="50"/>
      <c r="P10849" s="17"/>
    </row>
    <row r="10850" spans="6:16">
      <c r="F10850" s="13"/>
      <c r="G10850" s="50"/>
      <c r="I10850" s="17"/>
      <c r="K10850" s="50"/>
      <c r="P10850" s="17"/>
    </row>
    <row r="10851" spans="6:16">
      <c r="F10851" s="13"/>
      <c r="G10851" s="50"/>
      <c r="I10851" s="17"/>
      <c r="K10851" s="50"/>
      <c r="P10851" s="17"/>
    </row>
    <row r="10852" spans="6:16">
      <c r="F10852" s="13"/>
      <c r="G10852" s="50"/>
      <c r="I10852" s="17"/>
      <c r="K10852" s="50"/>
      <c r="P10852" s="17"/>
    </row>
    <row r="10853" spans="6:16">
      <c r="F10853" s="13"/>
      <c r="G10853" s="50"/>
      <c r="I10853" s="17"/>
      <c r="K10853" s="50"/>
      <c r="P10853" s="17"/>
    </row>
    <row r="10854" spans="6:16">
      <c r="F10854" s="13"/>
      <c r="G10854" s="50"/>
      <c r="I10854" s="17"/>
      <c r="K10854" s="50"/>
      <c r="P10854" s="17"/>
    </row>
    <row r="10855" spans="6:16">
      <c r="F10855" s="13"/>
      <c r="G10855" s="50"/>
      <c r="I10855" s="17"/>
      <c r="K10855" s="50"/>
      <c r="P10855" s="17"/>
    </row>
    <row r="10856" spans="6:16">
      <c r="F10856" s="13"/>
      <c r="G10856" s="50"/>
      <c r="I10856" s="17"/>
      <c r="K10856" s="50"/>
      <c r="P10856" s="17"/>
    </row>
    <row r="10857" spans="6:16">
      <c r="F10857" s="13"/>
      <c r="G10857" s="50"/>
      <c r="I10857" s="17"/>
      <c r="K10857" s="50"/>
      <c r="P10857" s="17"/>
    </row>
    <row r="10858" spans="6:16">
      <c r="F10858" s="13"/>
      <c r="G10858" s="50"/>
      <c r="I10858" s="17"/>
      <c r="K10858" s="50"/>
      <c r="P10858" s="17"/>
    </row>
    <row r="10859" spans="6:16">
      <c r="F10859" s="13"/>
      <c r="G10859" s="50"/>
      <c r="I10859" s="17"/>
      <c r="K10859" s="50"/>
      <c r="P10859" s="17"/>
    </row>
    <row r="10860" spans="6:16">
      <c r="F10860" s="13"/>
      <c r="G10860" s="50"/>
      <c r="I10860" s="17"/>
      <c r="K10860" s="50"/>
      <c r="P10860" s="17"/>
    </row>
    <row r="10861" spans="6:16">
      <c r="F10861" s="13"/>
      <c r="G10861" s="50"/>
      <c r="I10861" s="17"/>
      <c r="K10861" s="50"/>
      <c r="P10861" s="17"/>
    </row>
    <row r="10862" spans="6:16">
      <c r="F10862" s="13"/>
      <c r="G10862" s="50"/>
      <c r="I10862" s="17"/>
      <c r="K10862" s="50"/>
      <c r="P10862" s="17"/>
    </row>
    <row r="10863" spans="6:16">
      <c r="F10863" s="13"/>
      <c r="G10863" s="50"/>
      <c r="I10863" s="17"/>
      <c r="K10863" s="50"/>
      <c r="P10863" s="17"/>
    </row>
    <row r="10864" spans="6:16">
      <c r="F10864" s="13"/>
      <c r="G10864" s="50"/>
      <c r="I10864" s="17"/>
      <c r="K10864" s="50"/>
      <c r="P10864" s="17"/>
    </row>
    <row r="10865" spans="6:16">
      <c r="F10865" s="13"/>
      <c r="G10865" s="50"/>
      <c r="I10865" s="17"/>
      <c r="K10865" s="50"/>
      <c r="P10865" s="17"/>
    </row>
    <row r="10866" spans="6:16">
      <c r="F10866" s="13"/>
      <c r="G10866" s="50"/>
      <c r="I10866" s="17"/>
      <c r="K10866" s="50"/>
      <c r="P10866" s="17"/>
    </row>
    <row r="10867" spans="6:16">
      <c r="F10867" s="13"/>
      <c r="G10867" s="50"/>
      <c r="I10867" s="17"/>
      <c r="K10867" s="50"/>
      <c r="P10867" s="17"/>
    </row>
    <row r="10868" spans="6:16">
      <c r="F10868" s="13"/>
      <c r="G10868" s="50"/>
      <c r="I10868" s="17"/>
      <c r="K10868" s="50"/>
      <c r="P10868" s="17"/>
    </row>
    <row r="10869" spans="6:16">
      <c r="F10869" s="13"/>
      <c r="G10869" s="50"/>
      <c r="I10869" s="17"/>
      <c r="K10869" s="50"/>
      <c r="P10869" s="17"/>
    </row>
    <row r="10870" spans="6:16">
      <c r="F10870" s="13"/>
      <c r="G10870" s="50"/>
      <c r="I10870" s="17"/>
      <c r="K10870" s="50"/>
      <c r="P10870" s="17"/>
    </row>
    <row r="10871" spans="6:16">
      <c r="F10871" s="13"/>
      <c r="G10871" s="50"/>
      <c r="I10871" s="17"/>
      <c r="K10871" s="50"/>
      <c r="P10871" s="17"/>
    </row>
    <row r="10872" spans="6:16">
      <c r="F10872" s="13"/>
      <c r="G10872" s="50"/>
      <c r="I10872" s="17"/>
      <c r="K10872" s="50"/>
      <c r="P10872" s="17"/>
    </row>
    <row r="10873" spans="6:16">
      <c r="F10873" s="13"/>
      <c r="G10873" s="50"/>
      <c r="I10873" s="17"/>
      <c r="K10873" s="50"/>
      <c r="P10873" s="17"/>
    </row>
    <row r="10874" spans="6:16">
      <c r="F10874" s="13"/>
      <c r="G10874" s="50"/>
      <c r="I10874" s="17"/>
      <c r="K10874" s="50"/>
      <c r="P10874" s="17"/>
    </row>
    <row r="10875" spans="6:16">
      <c r="F10875" s="13"/>
      <c r="G10875" s="50"/>
      <c r="I10875" s="17"/>
      <c r="K10875" s="50"/>
      <c r="P10875" s="17"/>
    </row>
    <row r="10876" spans="6:16">
      <c r="F10876" s="13"/>
      <c r="G10876" s="50"/>
      <c r="I10876" s="17"/>
      <c r="K10876" s="50"/>
      <c r="P10876" s="17"/>
    </row>
    <row r="10877" spans="6:16">
      <c r="F10877" s="13"/>
      <c r="G10877" s="50"/>
      <c r="I10877" s="17"/>
      <c r="K10877" s="50"/>
      <c r="P10877" s="17"/>
    </row>
    <row r="10878" spans="6:16">
      <c r="F10878" s="13"/>
      <c r="G10878" s="50"/>
      <c r="I10878" s="17"/>
      <c r="K10878" s="50"/>
      <c r="P10878" s="17"/>
    </row>
    <row r="10879" spans="6:16">
      <c r="F10879" s="13"/>
      <c r="G10879" s="50"/>
      <c r="I10879" s="17"/>
      <c r="K10879" s="50"/>
      <c r="P10879" s="17"/>
    </row>
    <row r="10880" spans="6:16">
      <c r="F10880" s="13"/>
      <c r="G10880" s="50"/>
      <c r="I10880" s="17"/>
      <c r="K10880" s="50"/>
      <c r="P10880" s="17"/>
    </row>
    <row r="10881" spans="6:16">
      <c r="F10881" s="13"/>
      <c r="G10881" s="50"/>
      <c r="I10881" s="17"/>
      <c r="K10881" s="50"/>
      <c r="P10881" s="17"/>
    </row>
    <row r="10882" spans="6:16">
      <c r="F10882" s="13"/>
      <c r="G10882" s="50"/>
      <c r="I10882" s="17"/>
      <c r="K10882" s="50"/>
      <c r="P10882" s="17"/>
    </row>
    <row r="10883" spans="6:16">
      <c r="F10883" s="13"/>
      <c r="G10883" s="50"/>
      <c r="I10883" s="17"/>
      <c r="K10883" s="50"/>
      <c r="P10883" s="17"/>
    </row>
    <row r="10884" spans="6:16">
      <c r="F10884" s="13"/>
      <c r="G10884" s="50"/>
      <c r="I10884" s="17"/>
      <c r="K10884" s="50"/>
      <c r="P10884" s="17"/>
    </row>
    <row r="10885" spans="6:16">
      <c r="F10885" s="13"/>
      <c r="G10885" s="50"/>
      <c r="I10885" s="17"/>
      <c r="K10885" s="50"/>
      <c r="P10885" s="17"/>
    </row>
    <row r="10886" spans="6:16">
      <c r="F10886" s="13"/>
      <c r="G10886" s="50"/>
      <c r="I10886" s="17"/>
      <c r="K10886" s="50"/>
      <c r="P10886" s="17"/>
    </row>
    <row r="10887" spans="6:16">
      <c r="F10887" s="13"/>
      <c r="G10887" s="50"/>
      <c r="I10887" s="17"/>
      <c r="K10887" s="50"/>
      <c r="P10887" s="17"/>
    </row>
    <row r="10888" spans="6:16">
      <c r="F10888" s="13"/>
      <c r="G10888" s="50"/>
      <c r="I10888" s="17"/>
      <c r="K10888" s="50"/>
      <c r="P10888" s="17"/>
    </row>
    <row r="10889" spans="6:16">
      <c r="F10889" s="13"/>
      <c r="G10889" s="50"/>
      <c r="I10889" s="17"/>
      <c r="K10889" s="50"/>
      <c r="P10889" s="17"/>
    </row>
    <row r="10890" spans="6:16">
      <c r="F10890" s="13"/>
      <c r="G10890" s="50"/>
      <c r="I10890" s="17"/>
      <c r="K10890" s="50"/>
      <c r="P10890" s="17"/>
    </row>
    <row r="10891" spans="6:16">
      <c r="F10891" s="13"/>
      <c r="G10891" s="50"/>
      <c r="I10891" s="17"/>
      <c r="K10891" s="50"/>
      <c r="P10891" s="17"/>
    </row>
    <row r="10892" spans="6:16">
      <c r="F10892" s="13"/>
      <c r="G10892" s="50"/>
      <c r="I10892" s="17"/>
      <c r="K10892" s="50"/>
      <c r="P10892" s="17"/>
    </row>
    <row r="10893" spans="6:16">
      <c r="F10893" s="13"/>
      <c r="G10893" s="50"/>
      <c r="I10893" s="17"/>
      <c r="K10893" s="50"/>
      <c r="P10893" s="17"/>
    </row>
    <row r="10894" spans="6:16">
      <c r="F10894" s="13"/>
      <c r="G10894" s="50"/>
      <c r="I10894" s="17"/>
      <c r="K10894" s="50"/>
      <c r="P10894" s="17"/>
    </row>
    <row r="10895" spans="6:16">
      <c r="F10895" s="13"/>
      <c r="G10895" s="50"/>
      <c r="I10895" s="17"/>
      <c r="K10895" s="50"/>
      <c r="P10895" s="17"/>
    </row>
    <row r="10896" spans="6:16">
      <c r="F10896" s="13"/>
      <c r="G10896" s="50"/>
      <c r="I10896" s="17"/>
      <c r="K10896" s="50"/>
      <c r="P10896" s="17"/>
    </row>
    <row r="10897" spans="6:16">
      <c r="F10897" s="13"/>
      <c r="G10897" s="50"/>
      <c r="I10897" s="17"/>
      <c r="K10897" s="50"/>
      <c r="P10897" s="17"/>
    </row>
    <row r="10898" spans="6:16">
      <c r="F10898" s="13"/>
      <c r="G10898" s="50"/>
      <c r="I10898" s="17"/>
      <c r="K10898" s="50"/>
      <c r="P10898" s="17"/>
    </row>
    <row r="10899" spans="6:16">
      <c r="F10899" s="13"/>
      <c r="G10899" s="50"/>
      <c r="I10899" s="17"/>
      <c r="K10899" s="50"/>
      <c r="P10899" s="17"/>
    </row>
    <row r="10900" spans="6:16">
      <c r="F10900" s="13"/>
      <c r="G10900" s="50"/>
      <c r="I10900" s="17"/>
      <c r="K10900" s="50"/>
      <c r="P10900" s="17"/>
    </row>
    <row r="10901" spans="6:16">
      <c r="F10901" s="13"/>
      <c r="G10901" s="50"/>
      <c r="I10901" s="17"/>
      <c r="K10901" s="50"/>
      <c r="P10901" s="17"/>
    </row>
    <row r="10902" spans="6:16">
      <c r="F10902" s="13"/>
      <c r="G10902" s="50"/>
      <c r="I10902" s="17"/>
      <c r="K10902" s="50"/>
      <c r="P10902" s="17"/>
    </row>
    <row r="10903" spans="6:16">
      <c r="F10903" s="13"/>
      <c r="G10903" s="50"/>
      <c r="I10903" s="17"/>
      <c r="K10903" s="50"/>
      <c r="P10903" s="17"/>
    </row>
    <row r="10904" spans="6:16">
      <c r="F10904" s="13"/>
      <c r="G10904" s="50"/>
      <c r="I10904" s="17"/>
      <c r="K10904" s="50"/>
      <c r="P10904" s="17"/>
    </row>
    <row r="10905" spans="6:16">
      <c r="F10905" s="13"/>
      <c r="G10905" s="50"/>
      <c r="I10905" s="17"/>
      <c r="K10905" s="50"/>
      <c r="P10905" s="17"/>
    </row>
    <row r="10906" spans="6:16">
      <c r="F10906" s="13"/>
      <c r="G10906" s="50"/>
      <c r="I10906" s="17"/>
      <c r="K10906" s="50"/>
      <c r="P10906" s="17"/>
    </row>
    <row r="10907" spans="6:16">
      <c r="F10907" s="13"/>
      <c r="G10907" s="50"/>
      <c r="I10907" s="17"/>
      <c r="K10907" s="50"/>
      <c r="P10907" s="17"/>
    </row>
    <row r="10908" spans="6:16">
      <c r="F10908" s="13"/>
      <c r="G10908" s="50"/>
      <c r="I10908" s="17"/>
      <c r="K10908" s="50"/>
      <c r="P10908" s="17"/>
    </row>
    <row r="10909" spans="6:16">
      <c r="F10909" s="13"/>
      <c r="G10909" s="50"/>
      <c r="I10909" s="17"/>
      <c r="K10909" s="50"/>
      <c r="P10909" s="17"/>
    </row>
    <row r="10910" spans="6:16">
      <c r="F10910" s="13"/>
      <c r="G10910" s="50"/>
      <c r="I10910" s="17"/>
      <c r="K10910" s="50"/>
      <c r="P10910" s="17"/>
    </row>
    <row r="10911" spans="6:16">
      <c r="F10911" s="13"/>
      <c r="G10911" s="50"/>
      <c r="I10911" s="17"/>
      <c r="K10911" s="50"/>
      <c r="P10911" s="17"/>
    </row>
    <row r="10912" spans="6:16">
      <c r="F10912" s="13"/>
      <c r="G10912" s="50"/>
      <c r="I10912" s="17"/>
      <c r="K10912" s="50"/>
      <c r="P10912" s="17"/>
    </row>
    <row r="10913" spans="6:16">
      <c r="F10913" s="13"/>
      <c r="G10913" s="50"/>
      <c r="I10913" s="17"/>
      <c r="K10913" s="50"/>
      <c r="P10913" s="17"/>
    </row>
    <row r="10914" spans="6:16">
      <c r="F10914" s="13"/>
      <c r="G10914" s="50"/>
      <c r="I10914" s="17"/>
      <c r="K10914" s="50"/>
      <c r="P10914" s="17"/>
    </row>
    <row r="10915" spans="6:16">
      <c r="F10915" s="13"/>
      <c r="G10915" s="50"/>
      <c r="I10915" s="17"/>
      <c r="K10915" s="50"/>
      <c r="P10915" s="17"/>
    </row>
    <row r="10916" spans="6:16">
      <c r="F10916" s="13"/>
      <c r="G10916" s="50"/>
      <c r="I10916" s="17"/>
      <c r="K10916" s="50"/>
      <c r="P10916" s="17"/>
    </row>
    <row r="10917" spans="6:16">
      <c r="F10917" s="13"/>
      <c r="G10917" s="50"/>
      <c r="I10917" s="17"/>
      <c r="K10917" s="50"/>
      <c r="P10917" s="17"/>
    </row>
    <row r="10918" spans="6:16">
      <c r="F10918" s="13"/>
      <c r="G10918" s="50"/>
      <c r="I10918" s="17"/>
      <c r="K10918" s="50"/>
      <c r="P10918" s="17"/>
    </row>
    <row r="10919" spans="6:16">
      <c r="F10919" s="13"/>
      <c r="G10919" s="50"/>
      <c r="I10919" s="17"/>
      <c r="K10919" s="50"/>
      <c r="P10919" s="17"/>
    </row>
    <row r="10920" spans="6:16">
      <c r="F10920" s="13"/>
      <c r="G10920" s="50"/>
      <c r="I10920" s="17"/>
      <c r="K10920" s="50"/>
      <c r="P10920" s="17"/>
    </row>
    <row r="10921" spans="6:16">
      <c r="F10921" s="13"/>
      <c r="G10921" s="50"/>
      <c r="I10921" s="17"/>
      <c r="K10921" s="50"/>
      <c r="P10921" s="17"/>
    </row>
    <row r="10922" spans="6:16">
      <c r="F10922" s="13"/>
      <c r="G10922" s="50"/>
      <c r="I10922" s="17"/>
      <c r="K10922" s="50"/>
      <c r="P10922" s="17"/>
    </row>
    <row r="10923" spans="6:16">
      <c r="F10923" s="13"/>
      <c r="G10923" s="50"/>
      <c r="I10923" s="17"/>
      <c r="K10923" s="50"/>
      <c r="P10923" s="17"/>
    </row>
    <row r="10924" spans="6:16">
      <c r="F10924" s="13"/>
      <c r="G10924" s="50"/>
      <c r="I10924" s="17"/>
      <c r="K10924" s="50"/>
      <c r="P10924" s="17"/>
    </row>
    <row r="10925" spans="6:16">
      <c r="F10925" s="13"/>
      <c r="G10925" s="50"/>
      <c r="I10925" s="17"/>
      <c r="K10925" s="50"/>
      <c r="P10925" s="17"/>
    </row>
    <row r="10926" spans="6:16">
      <c r="F10926" s="13"/>
      <c r="G10926" s="50"/>
      <c r="I10926" s="17"/>
      <c r="K10926" s="50"/>
      <c r="P10926" s="17"/>
    </row>
    <row r="10927" spans="6:16">
      <c r="F10927" s="13"/>
      <c r="G10927" s="50"/>
      <c r="I10927" s="17"/>
      <c r="K10927" s="50"/>
      <c r="P10927" s="17"/>
    </row>
    <row r="10928" spans="6:16">
      <c r="F10928" s="13"/>
      <c r="G10928" s="50"/>
      <c r="I10928" s="17"/>
      <c r="K10928" s="50"/>
      <c r="P10928" s="17"/>
    </row>
    <row r="10929" spans="6:16">
      <c r="F10929" s="13"/>
      <c r="G10929" s="50"/>
      <c r="I10929" s="17"/>
      <c r="K10929" s="50"/>
      <c r="P10929" s="17"/>
    </row>
    <row r="10930" spans="6:16">
      <c r="F10930" s="13"/>
      <c r="G10930" s="50"/>
      <c r="I10930" s="17"/>
      <c r="K10930" s="50"/>
      <c r="P10930" s="17"/>
    </row>
    <row r="10931" spans="6:16">
      <c r="F10931" s="13"/>
      <c r="G10931" s="50"/>
      <c r="I10931" s="17"/>
      <c r="K10931" s="50"/>
      <c r="P10931" s="17"/>
    </row>
    <row r="10932" spans="6:16">
      <c r="F10932" s="13"/>
      <c r="G10932" s="50"/>
      <c r="I10932" s="17"/>
      <c r="K10932" s="50"/>
      <c r="P10932" s="17"/>
    </row>
    <row r="10933" spans="6:16">
      <c r="F10933" s="13"/>
      <c r="G10933" s="50"/>
      <c r="I10933" s="17"/>
      <c r="K10933" s="50"/>
      <c r="P10933" s="17"/>
    </row>
    <row r="10934" spans="6:16">
      <c r="F10934" s="13"/>
      <c r="G10934" s="50"/>
      <c r="I10934" s="17"/>
      <c r="K10934" s="50"/>
      <c r="P10934" s="17"/>
    </row>
    <row r="10935" spans="6:16">
      <c r="F10935" s="13"/>
      <c r="G10935" s="50"/>
      <c r="I10935" s="17"/>
      <c r="K10935" s="50"/>
      <c r="P10935" s="17"/>
    </row>
    <row r="10936" spans="6:16">
      <c r="F10936" s="13"/>
      <c r="G10936" s="50"/>
      <c r="I10936" s="17"/>
      <c r="K10936" s="50"/>
      <c r="P10936" s="17"/>
    </row>
    <row r="10937" spans="6:16">
      <c r="F10937" s="13"/>
      <c r="G10937" s="50"/>
      <c r="I10937" s="17"/>
      <c r="K10937" s="50"/>
      <c r="P10937" s="17"/>
    </row>
    <row r="10938" spans="6:16">
      <c r="F10938" s="13"/>
      <c r="G10938" s="50"/>
      <c r="I10938" s="17"/>
      <c r="K10938" s="50"/>
      <c r="P10938" s="17"/>
    </row>
    <row r="10939" spans="6:16">
      <c r="F10939" s="13"/>
      <c r="G10939" s="50"/>
      <c r="I10939" s="17"/>
      <c r="K10939" s="50"/>
      <c r="P10939" s="17"/>
    </row>
    <row r="10940" spans="6:16">
      <c r="F10940" s="13"/>
      <c r="G10940" s="50"/>
      <c r="I10940" s="17"/>
      <c r="K10940" s="50"/>
      <c r="P10940" s="17"/>
    </row>
    <row r="10941" spans="6:16">
      <c r="F10941" s="13"/>
      <c r="G10941" s="50"/>
      <c r="I10941" s="17"/>
      <c r="K10941" s="50"/>
      <c r="P10941" s="17"/>
    </row>
    <row r="10942" spans="6:16">
      <c r="F10942" s="13"/>
      <c r="G10942" s="50"/>
      <c r="I10942" s="17"/>
      <c r="K10942" s="50"/>
      <c r="P10942" s="17"/>
    </row>
    <row r="10943" spans="6:16">
      <c r="F10943" s="13"/>
      <c r="G10943" s="50"/>
      <c r="I10943" s="17"/>
      <c r="K10943" s="50"/>
      <c r="P10943" s="17"/>
    </row>
    <row r="10944" spans="6:16">
      <c r="F10944" s="13"/>
      <c r="G10944" s="50"/>
      <c r="I10944" s="17"/>
      <c r="K10944" s="50"/>
      <c r="P10944" s="17"/>
    </row>
    <row r="10945" spans="6:16">
      <c r="F10945" s="13"/>
      <c r="G10945" s="50"/>
      <c r="I10945" s="17"/>
      <c r="K10945" s="50"/>
      <c r="P10945" s="17"/>
    </row>
    <row r="10946" spans="6:16">
      <c r="F10946" s="13"/>
      <c r="G10946" s="50"/>
      <c r="I10946" s="17"/>
      <c r="K10946" s="50"/>
      <c r="P10946" s="17"/>
    </row>
    <row r="10947" spans="6:16">
      <c r="F10947" s="13"/>
      <c r="G10947" s="50"/>
      <c r="I10947" s="17"/>
      <c r="K10947" s="50"/>
      <c r="P10947" s="17"/>
    </row>
    <row r="10948" spans="6:16">
      <c r="F10948" s="13"/>
      <c r="G10948" s="50"/>
      <c r="I10948" s="17"/>
      <c r="K10948" s="50"/>
      <c r="P10948" s="17"/>
    </row>
    <row r="10949" spans="6:16">
      <c r="F10949" s="13"/>
      <c r="G10949" s="50"/>
      <c r="I10949" s="17"/>
      <c r="K10949" s="50"/>
      <c r="P10949" s="17"/>
    </row>
    <row r="10950" spans="6:16">
      <c r="F10950" s="13"/>
      <c r="G10950" s="50"/>
      <c r="I10950" s="17"/>
      <c r="K10950" s="50"/>
      <c r="P10950" s="17"/>
    </row>
    <row r="10951" spans="6:16">
      <c r="F10951" s="13"/>
      <c r="G10951" s="50"/>
      <c r="I10951" s="17"/>
      <c r="K10951" s="50"/>
      <c r="P10951" s="17"/>
    </row>
    <row r="10952" spans="6:16">
      <c r="F10952" s="13"/>
      <c r="G10952" s="50"/>
      <c r="I10952" s="17"/>
      <c r="K10952" s="50"/>
      <c r="P10952" s="17"/>
    </row>
    <row r="10953" spans="6:16">
      <c r="F10953" s="13"/>
      <c r="G10953" s="50"/>
      <c r="I10953" s="17"/>
      <c r="K10953" s="50"/>
      <c r="P10953" s="17"/>
    </row>
    <row r="10954" spans="6:16">
      <c r="F10954" s="13"/>
      <c r="G10954" s="50"/>
      <c r="I10954" s="17"/>
      <c r="K10954" s="50"/>
      <c r="P10954" s="17"/>
    </row>
    <row r="10955" spans="6:16">
      <c r="F10955" s="13"/>
      <c r="G10955" s="50"/>
      <c r="I10955" s="17"/>
      <c r="K10955" s="50"/>
      <c r="P10955" s="17"/>
    </row>
    <row r="10956" spans="6:16">
      <c r="F10956" s="13"/>
      <c r="G10956" s="50"/>
      <c r="I10956" s="17"/>
      <c r="K10956" s="50"/>
      <c r="P10956" s="17"/>
    </row>
    <row r="10957" spans="6:16">
      <c r="F10957" s="13"/>
      <c r="G10957" s="50"/>
      <c r="I10957" s="17"/>
      <c r="K10957" s="50"/>
      <c r="P10957" s="17"/>
    </row>
    <row r="10958" spans="6:16">
      <c r="F10958" s="13"/>
      <c r="G10958" s="50"/>
      <c r="I10958" s="17"/>
      <c r="K10958" s="50"/>
      <c r="P10958" s="17"/>
    </row>
    <row r="10959" spans="6:16">
      <c r="F10959" s="13"/>
      <c r="G10959" s="50"/>
      <c r="I10959" s="17"/>
      <c r="K10959" s="50"/>
      <c r="P10959" s="17"/>
    </row>
    <row r="10960" spans="6:16">
      <c r="F10960" s="13"/>
      <c r="G10960" s="50"/>
      <c r="I10960" s="17"/>
      <c r="K10960" s="50"/>
      <c r="P10960" s="17"/>
    </row>
    <row r="10961" spans="6:16">
      <c r="F10961" s="13"/>
      <c r="G10961" s="50"/>
      <c r="I10961" s="17"/>
      <c r="K10961" s="50"/>
      <c r="P10961" s="17"/>
    </row>
    <row r="10962" spans="6:16">
      <c r="F10962" s="13"/>
      <c r="G10962" s="50"/>
      <c r="I10962" s="17"/>
      <c r="K10962" s="50"/>
      <c r="P10962" s="17"/>
    </row>
    <row r="10963" spans="6:16">
      <c r="F10963" s="13"/>
      <c r="G10963" s="50"/>
      <c r="I10963" s="17"/>
      <c r="K10963" s="50"/>
      <c r="P10963" s="17"/>
    </row>
    <row r="10964" spans="6:16">
      <c r="F10964" s="13"/>
      <c r="G10964" s="50"/>
      <c r="I10964" s="17"/>
      <c r="K10964" s="50"/>
      <c r="P10964" s="17"/>
    </row>
    <row r="10965" spans="6:16">
      <c r="F10965" s="13"/>
      <c r="G10965" s="50"/>
      <c r="I10965" s="17"/>
      <c r="K10965" s="50"/>
      <c r="P10965" s="17"/>
    </row>
    <row r="10966" spans="6:16">
      <c r="F10966" s="13"/>
      <c r="G10966" s="50"/>
      <c r="I10966" s="17"/>
      <c r="K10966" s="50"/>
      <c r="P10966" s="17"/>
    </row>
    <row r="10967" spans="6:16">
      <c r="F10967" s="13"/>
      <c r="G10967" s="50"/>
      <c r="I10967" s="17"/>
      <c r="K10967" s="50"/>
      <c r="P10967" s="17"/>
    </row>
    <row r="10968" spans="6:16">
      <c r="F10968" s="13"/>
      <c r="G10968" s="50"/>
      <c r="I10968" s="17"/>
      <c r="K10968" s="50"/>
      <c r="P10968" s="17"/>
    </row>
    <row r="10969" spans="6:16">
      <c r="F10969" s="13"/>
      <c r="G10969" s="50"/>
      <c r="I10969" s="17"/>
      <c r="K10969" s="50"/>
      <c r="P10969" s="17"/>
    </row>
    <row r="10970" spans="6:16">
      <c r="F10970" s="13"/>
      <c r="G10970" s="50"/>
      <c r="I10970" s="17"/>
      <c r="K10970" s="50"/>
      <c r="P10970" s="17"/>
    </row>
    <row r="10971" spans="6:16">
      <c r="F10971" s="13"/>
      <c r="G10971" s="50"/>
      <c r="I10971" s="17"/>
      <c r="K10971" s="50"/>
      <c r="P10971" s="17"/>
    </row>
    <row r="10972" spans="6:16">
      <c r="F10972" s="13"/>
      <c r="G10972" s="50"/>
      <c r="I10972" s="17"/>
      <c r="K10972" s="50"/>
      <c r="P10972" s="17"/>
    </row>
    <row r="10973" spans="6:16">
      <c r="F10973" s="13"/>
      <c r="G10973" s="50"/>
      <c r="I10973" s="17"/>
      <c r="K10973" s="50"/>
      <c r="P10973" s="17"/>
    </row>
    <row r="10974" spans="6:16">
      <c r="F10974" s="13"/>
      <c r="G10974" s="50"/>
      <c r="I10974" s="17"/>
      <c r="K10974" s="50"/>
      <c r="P10974" s="17"/>
    </row>
    <row r="10975" spans="6:16">
      <c r="F10975" s="13"/>
      <c r="G10975" s="50"/>
      <c r="I10975" s="17"/>
      <c r="K10975" s="50"/>
      <c r="P10975" s="17"/>
    </row>
    <row r="10976" spans="6:16">
      <c r="F10976" s="13"/>
      <c r="G10976" s="50"/>
      <c r="I10976" s="17"/>
      <c r="K10976" s="50"/>
      <c r="P10976" s="17"/>
    </row>
    <row r="10977" spans="6:16">
      <c r="F10977" s="13"/>
      <c r="G10977" s="50"/>
      <c r="I10977" s="17"/>
      <c r="K10977" s="50"/>
      <c r="P10977" s="17"/>
    </row>
    <row r="10978" spans="6:16">
      <c r="F10978" s="13"/>
      <c r="G10978" s="50"/>
      <c r="I10978" s="17"/>
      <c r="K10978" s="50"/>
      <c r="P10978" s="17"/>
    </row>
    <row r="10979" spans="6:16">
      <c r="F10979" s="13"/>
      <c r="G10979" s="50"/>
      <c r="I10979" s="17"/>
      <c r="K10979" s="50"/>
      <c r="P10979" s="17"/>
    </row>
    <row r="10980" spans="6:16">
      <c r="F10980" s="13"/>
      <c r="G10980" s="50"/>
      <c r="I10980" s="17"/>
      <c r="K10980" s="50"/>
      <c r="P10980" s="17"/>
    </row>
    <row r="10981" spans="6:16">
      <c r="F10981" s="13"/>
      <c r="G10981" s="50"/>
      <c r="I10981" s="17"/>
      <c r="K10981" s="50"/>
      <c r="P10981" s="17"/>
    </row>
    <row r="10982" spans="6:16">
      <c r="F10982" s="13"/>
      <c r="G10982" s="50"/>
      <c r="I10982" s="17"/>
      <c r="K10982" s="50"/>
      <c r="P10982" s="17"/>
    </row>
    <row r="10983" spans="6:16">
      <c r="F10983" s="13"/>
      <c r="G10983" s="50"/>
      <c r="I10983" s="17"/>
      <c r="K10983" s="50"/>
      <c r="P10983" s="17"/>
    </row>
    <row r="10984" spans="6:16">
      <c r="F10984" s="13"/>
      <c r="G10984" s="50"/>
      <c r="I10984" s="17"/>
      <c r="K10984" s="50"/>
      <c r="P10984" s="17"/>
    </row>
    <row r="10985" spans="6:16">
      <c r="F10985" s="13"/>
      <c r="G10985" s="50"/>
      <c r="I10985" s="17"/>
      <c r="K10985" s="50"/>
      <c r="P10985" s="17"/>
    </row>
    <row r="10986" spans="6:16">
      <c r="F10986" s="13"/>
      <c r="G10986" s="50"/>
      <c r="I10986" s="17"/>
      <c r="K10986" s="50"/>
      <c r="P10986" s="17"/>
    </row>
    <row r="10987" spans="6:16">
      <c r="F10987" s="13"/>
      <c r="G10987" s="50"/>
      <c r="I10987" s="17"/>
      <c r="K10987" s="50"/>
      <c r="P10987" s="17"/>
    </row>
    <row r="10988" spans="6:16">
      <c r="F10988" s="13"/>
      <c r="G10988" s="50"/>
      <c r="I10988" s="17"/>
      <c r="K10988" s="50"/>
      <c r="P10988" s="17"/>
    </row>
    <row r="10989" spans="6:16">
      <c r="F10989" s="13"/>
      <c r="G10989" s="50"/>
      <c r="I10989" s="17"/>
      <c r="K10989" s="50"/>
      <c r="P10989" s="17"/>
    </row>
    <row r="10990" spans="6:16">
      <c r="F10990" s="13"/>
      <c r="G10990" s="50"/>
      <c r="I10990" s="17"/>
      <c r="K10990" s="50"/>
      <c r="P10990" s="17"/>
    </row>
    <row r="10991" spans="6:16">
      <c r="F10991" s="13"/>
      <c r="G10991" s="50"/>
      <c r="I10991" s="17"/>
      <c r="K10991" s="50"/>
      <c r="P10991" s="17"/>
    </row>
    <row r="10992" spans="6:16">
      <c r="F10992" s="13"/>
      <c r="G10992" s="50"/>
      <c r="I10992" s="17"/>
      <c r="K10992" s="50"/>
      <c r="P10992" s="17"/>
    </row>
    <row r="10993" spans="6:16">
      <c r="F10993" s="13"/>
      <c r="G10993" s="50"/>
      <c r="I10993" s="17"/>
      <c r="K10993" s="50"/>
      <c r="P10993" s="17"/>
    </row>
    <row r="10994" spans="6:16">
      <c r="F10994" s="13"/>
      <c r="G10994" s="50"/>
      <c r="I10994" s="17"/>
      <c r="K10994" s="50"/>
      <c r="P10994" s="17"/>
    </row>
    <row r="10995" spans="6:16">
      <c r="F10995" s="13"/>
      <c r="G10995" s="50"/>
      <c r="I10995" s="17"/>
      <c r="K10995" s="50"/>
      <c r="P10995" s="17"/>
    </row>
    <row r="10996" spans="6:16">
      <c r="F10996" s="13"/>
      <c r="G10996" s="50"/>
      <c r="I10996" s="17"/>
      <c r="K10996" s="50"/>
      <c r="P10996" s="17"/>
    </row>
    <row r="10997" spans="6:16">
      <c r="F10997" s="13"/>
      <c r="G10997" s="50"/>
      <c r="I10997" s="17"/>
      <c r="K10997" s="50"/>
      <c r="P10997" s="17"/>
    </row>
    <row r="10998" spans="6:16">
      <c r="F10998" s="13"/>
      <c r="G10998" s="50"/>
      <c r="I10998" s="17"/>
      <c r="K10998" s="50"/>
      <c r="P10998" s="17"/>
    </row>
    <row r="10999" spans="6:16">
      <c r="F10999" s="13"/>
      <c r="G10999" s="50"/>
      <c r="I10999" s="17"/>
      <c r="K10999" s="50"/>
      <c r="P10999" s="17"/>
    </row>
    <row r="11000" spans="6:16">
      <c r="F11000" s="13"/>
      <c r="G11000" s="50"/>
      <c r="I11000" s="17"/>
      <c r="K11000" s="50"/>
      <c r="P11000" s="17"/>
    </row>
    <row r="11001" spans="6:16">
      <c r="F11001" s="13"/>
      <c r="G11001" s="50"/>
      <c r="I11001" s="17"/>
      <c r="K11001" s="50"/>
      <c r="P11001" s="17"/>
    </row>
    <row r="11002" spans="6:16">
      <c r="F11002" s="13"/>
      <c r="G11002" s="50"/>
      <c r="I11002" s="17"/>
      <c r="K11002" s="50"/>
      <c r="P11002" s="17"/>
    </row>
    <row r="11003" spans="6:16">
      <c r="F11003" s="13"/>
      <c r="G11003" s="50"/>
      <c r="I11003" s="17"/>
      <c r="K11003" s="50"/>
      <c r="P11003" s="17"/>
    </row>
    <row r="11004" spans="6:16">
      <c r="F11004" s="13"/>
      <c r="G11004" s="50"/>
      <c r="I11004" s="17"/>
      <c r="K11004" s="50"/>
      <c r="P11004" s="17"/>
    </row>
    <row r="11005" spans="6:16">
      <c r="F11005" s="13"/>
      <c r="G11005" s="50"/>
      <c r="I11005" s="17"/>
      <c r="K11005" s="50"/>
      <c r="P11005" s="17"/>
    </row>
    <row r="11006" spans="6:16">
      <c r="F11006" s="13"/>
      <c r="G11006" s="50"/>
      <c r="I11006" s="17"/>
      <c r="K11006" s="50"/>
      <c r="P11006" s="17"/>
    </row>
    <row r="11007" spans="6:16">
      <c r="F11007" s="13"/>
      <c r="G11007" s="50"/>
      <c r="I11007" s="17"/>
      <c r="K11007" s="50"/>
      <c r="P11007" s="17"/>
    </row>
    <row r="11008" spans="6:16">
      <c r="F11008" s="13"/>
      <c r="G11008" s="50"/>
      <c r="I11008" s="17"/>
      <c r="K11008" s="50"/>
      <c r="P11008" s="17"/>
    </row>
    <row r="11009" spans="6:16">
      <c r="F11009" s="13"/>
      <c r="G11009" s="50"/>
      <c r="I11009" s="17"/>
      <c r="K11009" s="50"/>
      <c r="P11009" s="17"/>
    </row>
    <row r="11010" spans="6:16">
      <c r="F11010" s="13"/>
      <c r="G11010" s="50"/>
      <c r="I11010" s="17"/>
      <c r="K11010" s="50"/>
      <c r="P11010" s="17"/>
    </row>
    <row r="11011" spans="6:16">
      <c r="F11011" s="13"/>
      <c r="G11011" s="50"/>
      <c r="I11011" s="17"/>
      <c r="K11011" s="50"/>
      <c r="P11011" s="17"/>
    </row>
    <row r="11012" spans="6:16">
      <c r="F11012" s="13"/>
      <c r="G11012" s="50"/>
      <c r="I11012" s="17"/>
      <c r="K11012" s="50"/>
      <c r="P11012" s="17"/>
    </row>
    <row r="11013" spans="6:16">
      <c r="F11013" s="13"/>
      <c r="G11013" s="50"/>
      <c r="I11013" s="17"/>
      <c r="K11013" s="50"/>
      <c r="P11013" s="17"/>
    </row>
    <row r="11014" spans="6:16">
      <c r="F11014" s="13"/>
      <c r="G11014" s="50"/>
      <c r="I11014" s="17"/>
      <c r="K11014" s="50"/>
      <c r="P11014" s="17"/>
    </row>
    <row r="11015" spans="6:16">
      <c r="F11015" s="13"/>
      <c r="G11015" s="50"/>
      <c r="I11015" s="17"/>
      <c r="K11015" s="50"/>
      <c r="P11015" s="17"/>
    </row>
    <row r="11016" spans="6:16">
      <c r="F11016" s="13"/>
      <c r="G11016" s="50"/>
      <c r="I11016" s="17"/>
      <c r="K11016" s="50"/>
      <c r="P11016" s="17"/>
    </row>
    <row r="11017" spans="6:16">
      <c r="F11017" s="13"/>
      <c r="G11017" s="50"/>
      <c r="I11017" s="17"/>
      <c r="K11017" s="50"/>
      <c r="P11017" s="17"/>
    </row>
    <row r="11018" spans="6:16">
      <c r="F11018" s="13"/>
      <c r="G11018" s="50"/>
      <c r="I11018" s="17"/>
      <c r="K11018" s="50"/>
      <c r="P11018" s="17"/>
    </row>
    <row r="11019" spans="6:16">
      <c r="F11019" s="13"/>
      <c r="G11019" s="50"/>
      <c r="I11019" s="17"/>
      <c r="K11019" s="50"/>
      <c r="P11019" s="17"/>
    </row>
    <row r="11020" spans="6:16">
      <c r="F11020" s="13"/>
      <c r="G11020" s="50"/>
      <c r="I11020" s="17"/>
      <c r="K11020" s="50"/>
      <c r="P11020" s="17"/>
    </row>
    <row r="11021" spans="6:16">
      <c r="F11021" s="13"/>
      <c r="G11021" s="50"/>
      <c r="I11021" s="17"/>
      <c r="K11021" s="50"/>
      <c r="P11021" s="17"/>
    </row>
    <row r="11022" spans="6:16">
      <c r="F11022" s="13"/>
      <c r="G11022" s="50"/>
      <c r="I11022" s="17"/>
      <c r="K11022" s="50"/>
      <c r="P11022" s="17"/>
    </row>
    <row r="11023" spans="6:16">
      <c r="F11023" s="13"/>
      <c r="G11023" s="50"/>
      <c r="I11023" s="17"/>
      <c r="K11023" s="50"/>
      <c r="P11023" s="17"/>
    </row>
    <row r="11024" spans="6:16">
      <c r="F11024" s="13"/>
      <c r="G11024" s="50"/>
      <c r="I11024" s="17"/>
      <c r="K11024" s="50"/>
      <c r="P11024" s="17"/>
    </row>
    <row r="11025" spans="6:16">
      <c r="F11025" s="13"/>
      <c r="G11025" s="50"/>
      <c r="I11025" s="17"/>
      <c r="K11025" s="50"/>
      <c r="P11025" s="17"/>
    </row>
    <row r="11026" spans="6:16">
      <c r="F11026" s="13"/>
      <c r="G11026" s="50"/>
      <c r="I11026" s="17"/>
      <c r="K11026" s="50"/>
      <c r="P11026" s="17"/>
    </row>
    <row r="11027" spans="6:16">
      <c r="F11027" s="13"/>
      <c r="G11027" s="50"/>
      <c r="I11027" s="17"/>
      <c r="K11027" s="50"/>
      <c r="P11027" s="17"/>
    </row>
    <row r="11028" spans="6:16">
      <c r="F11028" s="13"/>
      <c r="G11028" s="50"/>
      <c r="I11028" s="17"/>
      <c r="K11028" s="50"/>
      <c r="P11028" s="17"/>
    </row>
    <row r="11029" spans="6:16">
      <c r="F11029" s="13"/>
      <c r="G11029" s="50"/>
      <c r="I11029" s="17"/>
      <c r="K11029" s="50"/>
      <c r="P11029" s="17"/>
    </row>
    <row r="11030" spans="6:16">
      <c r="F11030" s="13"/>
      <c r="G11030" s="50"/>
      <c r="I11030" s="17"/>
      <c r="K11030" s="50"/>
      <c r="P11030" s="17"/>
    </row>
    <row r="11031" spans="6:16">
      <c r="F11031" s="13"/>
      <c r="G11031" s="50"/>
      <c r="I11031" s="17"/>
      <c r="K11031" s="50"/>
      <c r="P11031" s="17"/>
    </row>
    <row r="11032" spans="6:16">
      <c r="F11032" s="13"/>
      <c r="G11032" s="50"/>
      <c r="I11032" s="17"/>
      <c r="K11032" s="50"/>
      <c r="P11032" s="17"/>
    </row>
    <row r="11033" spans="6:16">
      <c r="F11033" s="13"/>
      <c r="G11033" s="50"/>
      <c r="I11033" s="17"/>
      <c r="K11033" s="50"/>
      <c r="P11033" s="17"/>
    </row>
    <row r="11034" spans="6:16">
      <c r="F11034" s="13"/>
      <c r="G11034" s="50"/>
      <c r="I11034" s="17"/>
      <c r="K11034" s="50"/>
      <c r="P11034" s="17"/>
    </row>
    <row r="11035" spans="6:16">
      <c r="F11035" s="13"/>
      <c r="G11035" s="50"/>
      <c r="I11035" s="17"/>
      <c r="K11035" s="50"/>
      <c r="P11035" s="17"/>
    </row>
    <row r="11036" spans="6:16">
      <c r="F11036" s="13"/>
      <c r="G11036" s="50"/>
      <c r="I11036" s="17"/>
      <c r="K11036" s="50"/>
      <c r="P11036" s="17"/>
    </row>
    <row r="11037" spans="6:16">
      <c r="F11037" s="13"/>
      <c r="G11037" s="50"/>
      <c r="I11037" s="17"/>
      <c r="K11037" s="50"/>
      <c r="P11037" s="17"/>
    </row>
    <row r="11038" spans="6:16">
      <c r="F11038" s="13"/>
      <c r="G11038" s="50"/>
      <c r="I11038" s="17"/>
      <c r="K11038" s="50"/>
      <c r="P11038" s="17"/>
    </row>
    <row r="11039" spans="6:16">
      <c r="F11039" s="13"/>
      <c r="G11039" s="50"/>
      <c r="I11039" s="17"/>
      <c r="K11039" s="50"/>
      <c r="P11039" s="17"/>
    </row>
    <row r="11040" spans="6:16">
      <c r="F11040" s="13"/>
      <c r="G11040" s="50"/>
      <c r="I11040" s="17"/>
      <c r="K11040" s="50"/>
      <c r="P11040" s="17"/>
    </row>
    <row r="11041" spans="6:16">
      <c r="F11041" s="13"/>
      <c r="G11041" s="50"/>
      <c r="I11041" s="17"/>
      <c r="K11041" s="50"/>
      <c r="P11041" s="17"/>
    </row>
    <row r="11042" spans="6:16">
      <c r="F11042" s="13"/>
      <c r="G11042" s="50"/>
      <c r="I11042" s="17"/>
      <c r="K11042" s="50"/>
      <c r="P11042" s="17"/>
    </row>
    <row r="11043" spans="6:16">
      <c r="F11043" s="13"/>
      <c r="G11043" s="50"/>
      <c r="I11043" s="17"/>
      <c r="K11043" s="50"/>
      <c r="P11043" s="17"/>
    </row>
    <row r="11044" spans="6:16">
      <c r="F11044" s="13"/>
      <c r="G11044" s="50"/>
      <c r="I11044" s="17"/>
      <c r="K11044" s="50"/>
      <c r="P11044" s="17"/>
    </row>
    <row r="11045" spans="6:16">
      <c r="F11045" s="13"/>
      <c r="G11045" s="50"/>
      <c r="I11045" s="17"/>
      <c r="K11045" s="50"/>
      <c r="P11045" s="17"/>
    </row>
    <row r="11046" spans="6:16">
      <c r="F11046" s="13"/>
      <c r="G11046" s="50"/>
      <c r="I11046" s="17"/>
      <c r="K11046" s="50"/>
      <c r="P11046" s="17"/>
    </row>
    <row r="11047" spans="6:16">
      <c r="F11047" s="13"/>
      <c r="G11047" s="50"/>
      <c r="I11047" s="17"/>
      <c r="K11047" s="50"/>
      <c r="P11047" s="17"/>
    </row>
    <row r="11048" spans="6:16">
      <c r="F11048" s="13"/>
      <c r="G11048" s="50"/>
      <c r="I11048" s="17"/>
      <c r="K11048" s="50"/>
      <c r="P11048" s="17"/>
    </row>
    <row r="11049" spans="6:16">
      <c r="F11049" s="13"/>
      <c r="G11049" s="50"/>
      <c r="I11049" s="17"/>
      <c r="K11049" s="50"/>
      <c r="P11049" s="17"/>
    </row>
    <row r="11050" spans="6:16">
      <c r="F11050" s="13"/>
      <c r="G11050" s="50"/>
      <c r="I11050" s="17"/>
      <c r="K11050" s="50"/>
      <c r="P11050" s="17"/>
    </row>
    <row r="11051" spans="6:16">
      <c r="F11051" s="13"/>
      <c r="G11051" s="50"/>
      <c r="I11051" s="17"/>
      <c r="K11051" s="50"/>
      <c r="P11051" s="17"/>
    </row>
    <row r="11052" spans="6:16">
      <c r="F11052" s="13"/>
      <c r="G11052" s="50"/>
      <c r="I11052" s="17"/>
      <c r="K11052" s="50"/>
      <c r="P11052" s="17"/>
    </row>
    <row r="11053" spans="6:16">
      <c r="F11053" s="13"/>
      <c r="G11053" s="50"/>
      <c r="I11053" s="17"/>
      <c r="K11053" s="50"/>
      <c r="P11053" s="17"/>
    </row>
    <row r="11054" spans="6:16">
      <c r="F11054" s="13"/>
      <c r="G11054" s="50"/>
      <c r="I11054" s="17"/>
      <c r="K11054" s="50"/>
      <c r="P11054" s="17"/>
    </row>
    <row r="11055" spans="6:16">
      <c r="F11055" s="13"/>
      <c r="G11055" s="50"/>
      <c r="I11055" s="17"/>
      <c r="K11055" s="50"/>
      <c r="P11055" s="17"/>
    </row>
    <row r="11056" spans="6:16">
      <c r="F11056" s="13"/>
      <c r="G11056" s="50"/>
      <c r="I11056" s="17"/>
      <c r="K11056" s="50"/>
      <c r="P11056" s="17"/>
    </row>
    <row r="11057" spans="6:16">
      <c r="F11057" s="13"/>
      <c r="G11057" s="50"/>
      <c r="I11057" s="17"/>
      <c r="K11057" s="50"/>
      <c r="P11057" s="17"/>
    </row>
    <row r="11058" spans="6:16">
      <c r="F11058" s="13"/>
      <c r="G11058" s="50"/>
      <c r="I11058" s="17"/>
      <c r="K11058" s="50"/>
      <c r="P11058" s="17"/>
    </row>
    <row r="11059" spans="6:16">
      <c r="F11059" s="13"/>
      <c r="G11059" s="50"/>
      <c r="I11059" s="17"/>
      <c r="K11059" s="50"/>
      <c r="P11059" s="17"/>
    </row>
    <row r="11060" spans="6:16">
      <c r="F11060" s="13"/>
      <c r="G11060" s="50"/>
      <c r="I11060" s="17"/>
      <c r="K11060" s="50"/>
      <c r="P11060" s="17"/>
    </row>
    <row r="11061" spans="6:16">
      <c r="F11061" s="13"/>
      <c r="G11061" s="50"/>
      <c r="I11061" s="17"/>
      <c r="K11061" s="50"/>
      <c r="P11061" s="17"/>
    </row>
    <row r="11062" spans="6:16">
      <c r="F11062" s="13"/>
      <c r="G11062" s="50"/>
      <c r="I11062" s="17"/>
      <c r="K11062" s="50"/>
      <c r="P11062" s="17"/>
    </row>
    <row r="11063" spans="6:16">
      <c r="F11063" s="13"/>
      <c r="G11063" s="50"/>
      <c r="I11063" s="17"/>
      <c r="K11063" s="50"/>
      <c r="P11063" s="17"/>
    </row>
    <row r="11064" spans="6:16">
      <c r="F11064" s="13"/>
      <c r="G11064" s="50"/>
      <c r="I11064" s="17"/>
      <c r="K11064" s="50"/>
      <c r="P11064" s="17"/>
    </row>
    <row r="11065" spans="6:16">
      <c r="F11065" s="13"/>
      <c r="G11065" s="50"/>
      <c r="I11065" s="17"/>
      <c r="K11065" s="50"/>
      <c r="P11065" s="17"/>
    </row>
    <row r="11066" spans="6:16">
      <c r="F11066" s="13"/>
      <c r="G11066" s="50"/>
      <c r="I11066" s="17"/>
      <c r="K11066" s="50"/>
      <c r="P11066" s="17"/>
    </row>
    <row r="11067" spans="6:16">
      <c r="F11067" s="13"/>
      <c r="G11067" s="50"/>
      <c r="I11067" s="17"/>
      <c r="K11067" s="50"/>
      <c r="P11067" s="17"/>
    </row>
    <row r="11068" spans="6:16">
      <c r="F11068" s="13"/>
      <c r="G11068" s="50"/>
      <c r="I11068" s="17"/>
      <c r="K11068" s="50"/>
      <c r="P11068" s="17"/>
    </row>
    <row r="11069" spans="6:16">
      <c r="F11069" s="13"/>
      <c r="G11069" s="50"/>
      <c r="I11069" s="17"/>
      <c r="K11069" s="50"/>
      <c r="P11069" s="17"/>
    </row>
    <row r="11070" spans="6:16">
      <c r="F11070" s="13"/>
      <c r="G11070" s="50"/>
      <c r="I11070" s="17"/>
      <c r="K11070" s="50"/>
      <c r="P11070" s="17"/>
    </row>
    <row r="11071" spans="6:16">
      <c r="F11071" s="13"/>
      <c r="G11071" s="50"/>
      <c r="I11071" s="17"/>
      <c r="K11071" s="50"/>
      <c r="P11071" s="17"/>
    </row>
    <row r="11072" spans="6:16">
      <c r="F11072" s="13"/>
      <c r="G11072" s="50"/>
      <c r="I11072" s="17"/>
      <c r="K11072" s="50"/>
      <c r="P11072" s="17"/>
    </row>
    <row r="11073" spans="6:16">
      <c r="F11073" s="13"/>
      <c r="G11073" s="50"/>
      <c r="I11073" s="17"/>
      <c r="K11073" s="50"/>
      <c r="P11073" s="17"/>
    </row>
    <row r="11074" spans="6:16">
      <c r="F11074" s="13"/>
      <c r="G11074" s="50"/>
      <c r="I11074" s="17"/>
      <c r="K11074" s="50"/>
      <c r="P11074" s="17"/>
    </row>
    <row r="11075" spans="6:16">
      <c r="F11075" s="13"/>
      <c r="G11075" s="50"/>
      <c r="I11075" s="17"/>
      <c r="K11075" s="50"/>
      <c r="P11075" s="17"/>
    </row>
    <row r="11076" spans="6:16">
      <c r="F11076" s="13"/>
      <c r="G11076" s="50"/>
      <c r="I11076" s="17"/>
      <c r="K11076" s="50"/>
      <c r="P11076" s="17"/>
    </row>
    <row r="11077" spans="6:16">
      <c r="F11077" s="13"/>
      <c r="G11077" s="50"/>
      <c r="I11077" s="17"/>
      <c r="K11077" s="50"/>
      <c r="P11077" s="17"/>
    </row>
    <row r="11078" spans="6:16">
      <c r="F11078" s="13"/>
      <c r="G11078" s="50"/>
      <c r="I11078" s="17"/>
      <c r="K11078" s="50"/>
      <c r="P11078" s="17"/>
    </row>
    <row r="11079" spans="6:16">
      <c r="F11079" s="13"/>
      <c r="G11079" s="50"/>
      <c r="I11079" s="17"/>
      <c r="K11079" s="50"/>
      <c r="P11079" s="17"/>
    </row>
    <row r="11080" spans="6:16">
      <c r="F11080" s="13"/>
      <c r="G11080" s="50"/>
      <c r="I11080" s="17"/>
      <c r="K11080" s="50"/>
      <c r="P11080" s="17"/>
    </row>
    <row r="11081" spans="6:16">
      <c r="F11081" s="13"/>
      <c r="G11081" s="50"/>
      <c r="I11081" s="17"/>
      <c r="K11081" s="50"/>
      <c r="P11081" s="17"/>
    </row>
    <row r="11082" spans="6:16">
      <c r="F11082" s="13"/>
      <c r="G11082" s="50"/>
      <c r="I11082" s="17"/>
      <c r="K11082" s="50"/>
      <c r="P11082" s="17"/>
    </row>
    <row r="11083" spans="6:16">
      <c r="F11083" s="13"/>
      <c r="G11083" s="50"/>
      <c r="I11083" s="17"/>
      <c r="K11083" s="50"/>
      <c r="P11083" s="17"/>
    </row>
    <row r="11084" spans="6:16">
      <c r="F11084" s="13"/>
      <c r="G11084" s="50"/>
      <c r="I11084" s="17"/>
      <c r="K11084" s="50"/>
      <c r="P11084" s="17"/>
    </row>
    <row r="11085" spans="6:16">
      <c r="F11085" s="13"/>
      <c r="G11085" s="50"/>
      <c r="I11085" s="17"/>
      <c r="K11085" s="50"/>
      <c r="P11085" s="17"/>
    </row>
    <row r="11086" spans="6:16">
      <c r="F11086" s="13"/>
      <c r="G11086" s="50"/>
      <c r="I11086" s="17"/>
      <c r="K11086" s="50"/>
      <c r="P11086" s="17"/>
    </row>
    <row r="11087" spans="6:16">
      <c r="F11087" s="13"/>
      <c r="G11087" s="50"/>
      <c r="I11087" s="17"/>
      <c r="K11087" s="50"/>
      <c r="P11087" s="17"/>
    </row>
    <row r="11088" spans="6:16">
      <c r="F11088" s="13"/>
      <c r="G11088" s="50"/>
      <c r="I11088" s="17"/>
      <c r="K11088" s="50"/>
      <c r="P11088" s="17"/>
    </row>
    <row r="11089" spans="6:16">
      <c r="F11089" s="13"/>
      <c r="G11089" s="50"/>
      <c r="I11089" s="17"/>
      <c r="K11089" s="50"/>
      <c r="P11089" s="17"/>
    </row>
    <row r="11090" spans="6:16">
      <c r="F11090" s="13"/>
      <c r="G11090" s="50"/>
      <c r="I11090" s="17"/>
      <c r="K11090" s="50"/>
      <c r="P11090" s="17"/>
    </row>
    <row r="11091" spans="6:16">
      <c r="F11091" s="13"/>
      <c r="G11091" s="50"/>
      <c r="I11091" s="17"/>
      <c r="K11091" s="50"/>
      <c r="P11091" s="17"/>
    </row>
    <row r="11092" spans="6:16">
      <c r="F11092" s="13"/>
      <c r="G11092" s="50"/>
      <c r="I11092" s="17"/>
      <c r="K11092" s="50"/>
      <c r="P11092" s="17"/>
    </row>
    <row r="11093" spans="6:16">
      <c r="F11093" s="13"/>
      <c r="G11093" s="50"/>
      <c r="I11093" s="17"/>
      <c r="K11093" s="50"/>
      <c r="P11093" s="17"/>
    </row>
    <row r="11094" spans="6:16">
      <c r="F11094" s="13"/>
      <c r="G11094" s="50"/>
      <c r="I11094" s="17"/>
      <c r="K11094" s="50"/>
      <c r="P11094" s="17"/>
    </row>
    <row r="11095" spans="6:16">
      <c r="F11095" s="13"/>
      <c r="G11095" s="50"/>
      <c r="I11095" s="17"/>
      <c r="K11095" s="50"/>
      <c r="P11095" s="17"/>
    </row>
    <row r="11096" spans="6:16">
      <c r="F11096" s="13"/>
      <c r="G11096" s="50"/>
      <c r="I11096" s="17"/>
      <c r="K11096" s="50"/>
      <c r="P11096" s="17"/>
    </row>
    <row r="11097" spans="6:16">
      <c r="F11097" s="13"/>
      <c r="G11097" s="50"/>
      <c r="I11097" s="17"/>
      <c r="K11097" s="50"/>
      <c r="P11097" s="17"/>
    </row>
    <row r="11098" spans="6:16">
      <c r="F11098" s="13"/>
      <c r="G11098" s="50"/>
      <c r="I11098" s="17"/>
      <c r="K11098" s="50"/>
      <c r="P11098" s="17"/>
    </row>
    <row r="11099" spans="6:16">
      <c r="F11099" s="13"/>
      <c r="G11099" s="50"/>
      <c r="I11099" s="17"/>
      <c r="K11099" s="50"/>
      <c r="P11099" s="17"/>
    </row>
    <row r="11100" spans="6:16">
      <c r="F11100" s="13"/>
      <c r="G11100" s="50"/>
      <c r="I11100" s="17"/>
      <c r="K11100" s="50"/>
      <c r="P11100" s="17"/>
    </row>
    <row r="11101" spans="6:16">
      <c r="F11101" s="13"/>
      <c r="G11101" s="50"/>
      <c r="I11101" s="17"/>
      <c r="K11101" s="50"/>
      <c r="P11101" s="17"/>
    </row>
    <row r="11102" spans="6:16">
      <c r="F11102" s="13"/>
      <c r="G11102" s="50"/>
      <c r="I11102" s="17"/>
      <c r="K11102" s="50"/>
      <c r="P11102" s="17"/>
    </row>
    <row r="11103" spans="6:16">
      <c r="F11103" s="13"/>
      <c r="G11103" s="50"/>
      <c r="I11103" s="17"/>
      <c r="K11103" s="50"/>
      <c r="P11103" s="17"/>
    </row>
    <row r="11104" spans="6:16">
      <c r="F11104" s="13"/>
      <c r="G11104" s="50"/>
      <c r="I11104" s="17"/>
      <c r="K11104" s="50"/>
      <c r="P11104" s="17"/>
    </row>
    <row r="11105" spans="6:16">
      <c r="F11105" s="13"/>
      <c r="G11105" s="50"/>
      <c r="I11105" s="17"/>
      <c r="K11105" s="50"/>
      <c r="P11105" s="17"/>
    </row>
    <row r="11106" spans="6:16">
      <c r="F11106" s="13"/>
      <c r="G11106" s="50"/>
      <c r="I11106" s="17"/>
      <c r="K11106" s="50"/>
      <c r="P11106" s="17"/>
    </row>
    <row r="11107" spans="6:16">
      <c r="F11107" s="13"/>
      <c r="G11107" s="50"/>
      <c r="I11107" s="17"/>
      <c r="K11107" s="50"/>
      <c r="P11107" s="17"/>
    </row>
    <row r="11108" spans="6:16">
      <c r="F11108" s="13"/>
      <c r="G11108" s="50"/>
      <c r="I11108" s="17"/>
      <c r="K11108" s="50"/>
      <c r="P11108" s="17"/>
    </row>
    <row r="11109" spans="6:16">
      <c r="F11109" s="13"/>
      <c r="G11109" s="50"/>
      <c r="I11109" s="17"/>
      <c r="K11109" s="50"/>
      <c r="P11109" s="17"/>
    </row>
    <row r="11110" spans="6:16">
      <c r="F11110" s="13"/>
      <c r="G11110" s="50"/>
      <c r="I11110" s="17"/>
      <c r="K11110" s="50"/>
      <c r="P11110" s="17"/>
    </row>
    <row r="11111" spans="6:16">
      <c r="F11111" s="13"/>
      <c r="G11111" s="50"/>
      <c r="I11111" s="17"/>
      <c r="K11111" s="50"/>
      <c r="P11111" s="17"/>
    </row>
    <row r="11112" spans="6:16">
      <c r="F11112" s="13"/>
      <c r="G11112" s="50"/>
      <c r="I11112" s="17"/>
      <c r="K11112" s="50"/>
      <c r="P11112" s="17"/>
    </row>
    <row r="11113" spans="6:16">
      <c r="F11113" s="13"/>
      <c r="G11113" s="50"/>
      <c r="I11113" s="17"/>
      <c r="K11113" s="50"/>
      <c r="P11113" s="17"/>
    </row>
    <row r="11114" spans="6:16">
      <c r="F11114" s="13"/>
      <c r="G11114" s="50"/>
      <c r="I11114" s="17"/>
      <c r="K11114" s="50"/>
      <c r="P11114" s="17"/>
    </row>
    <row r="11115" spans="6:16">
      <c r="F11115" s="13"/>
      <c r="G11115" s="50"/>
      <c r="I11115" s="17"/>
      <c r="K11115" s="50"/>
      <c r="P11115" s="17"/>
    </row>
    <row r="11116" spans="6:16">
      <c r="F11116" s="13"/>
      <c r="G11116" s="50"/>
      <c r="I11116" s="17"/>
      <c r="K11116" s="50"/>
      <c r="P11116" s="17"/>
    </row>
    <row r="11117" spans="6:16">
      <c r="F11117" s="13"/>
      <c r="G11117" s="50"/>
      <c r="I11117" s="17"/>
      <c r="K11117" s="50"/>
      <c r="P11117" s="17"/>
    </row>
    <row r="11118" spans="6:16">
      <c r="F11118" s="13"/>
      <c r="G11118" s="50"/>
      <c r="I11118" s="17"/>
      <c r="K11118" s="50"/>
      <c r="P11118" s="17"/>
    </row>
    <row r="11119" spans="6:16">
      <c r="F11119" s="13"/>
      <c r="G11119" s="50"/>
      <c r="I11119" s="17"/>
      <c r="K11119" s="50"/>
      <c r="P11119" s="17"/>
    </row>
    <row r="11120" spans="6:16">
      <c r="F11120" s="13"/>
      <c r="G11120" s="50"/>
      <c r="I11120" s="17"/>
      <c r="K11120" s="50"/>
      <c r="P11120" s="17"/>
    </row>
    <row r="11121" spans="6:16">
      <c r="F11121" s="13"/>
      <c r="G11121" s="50"/>
      <c r="I11121" s="17"/>
      <c r="K11121" s="50"/>
      <c r="P11121" s="17"/>
    </row>
    <row r="11122" spans="6:16">
      <c r="F11122" s="13"/>
      <c r="G11122" s="50"/>
      <c r="I11122" s="17"/>
      <c r="K11122" s="50"/>
      <c r="P11122" s="17"/>
    </row>
    <row r="11123" spans="6:16">
      <c r="F11123" s="13"/>
      <c r="G11123" s="50"/>
      <c r="I11123" s="17"/>
      <c r="K11123" s="50"/>
      <c r="P11123" s="17"/>
    </row>
    <row r="11124" spans="6:16">
      <c r="F11124" s="13"/>
      <c r="G11124" s="50"/>
      <c r="I11124" s="17"/>
      <c r="K11124" s="50"/>
      <c r="P11124" s="17"/>
    </row>
    <row r="11125" spans="6:16">
      <c r="F11125" s="13"/>
      <c r="G11125" s="50"/>
      <c r="I11125" s="17"/>
      <c r="K11125" s="50"/>
      <c r="P11125" s="17"/>
    </row>
    <row r="11126" spans="6:16">
      <c r="F11126" s="13"/>
      <c r="G11126" s="50"/>
      <c r="I11126" s="17"/>
      <c r="K11126" s="50"/>
      <c r="P11126" s="17"/>
    </row>
    <row r="11127" spans="6:16">
      <c r="F11127" s="13"/>
      <c r="G11127" s="50"/>
      <c r="I11127" s="17"/>
      <c r="K11127" s="50"/>
      <c r="P11127" s="17"/>
    </row>
    <row r="11128" spans="6:16">
      <c r="F11128" s="13"/>
      <c r="G11128" s="50"/>
      <c r="I11128" s="17"/>
      <c r="K11128" s="50"/>
      <c r="P11128" s="17"/>
    </row>
    <row r="11129" spans="6:16">
      <c r="F11129" s="13"/>
      <c r="G11129" s="50"/>
      <c r="I11129" s="17"/>
      <c r="K11129" s="50"/>
      <c r="P11129" s="17"/>
    </row>
    <row r="11130" spans="6:16">
      <c r="F11130" s="13"/>
      <c r="G11130" s="50"/>
      <c r="I11130" s="17"/>
      <c r="K11130" s="50"/>
      <c r="P11130" s="17"/>
    </row>
    <row r="11131" spans="6:16">
      <c r="F11131" s="13"/>
      <c r="G11131" s="50"/>
      <c r="I11131" s="17"/>
      <c r="K11131" s="50"/>
      <c r="P11131" s="17"/>
    </row>
    <row r="11132" spans="6:16">
      <c r="F11132" s="13"/>
      <c r="G11132" s="50"/>
      <c r="I11132" s="17"/>
      <c r="K11132" s="50"/>
      <c r="P11132" s="17"/>
    </row>
    <row r="11133" spans="6:16">
      <c r="F11133" s="13"/>
      <c r="G11133" s="50"/>
      <c r="I11133" s="17"/>
      <c r="K11133" s="50"/>
      <c r="P11133" s="17"/>
    </row>
    <row r="11134" spans="6:16">
      <c r="F11134" s="13"/>
      <c r="G11134" s="50"/>
      <c r="I11134" s="17"/>
      <c r="K11134" s="50"/>
      <c r="P11134" s="17"/>
    </row>
    <row r="11135" spans="6:16">
      <c r="F11135" s="13"/>
      <c r="G11135" s="50"/>
      <c r="I11135" s="17"/>
      <c r="K11135" s="50"/>
      <c r="P11135" s="17"/>
    </row>
    <row r="11136" spans="6:16">
      <c r="F11136" s="13"/>
      <c r="G11136" s="50"/>
      <c r="I11136" s="17"/>
      <c r="K11136" s="50"/>
      <c r="P11136" s="17"/>
    </row>
    <row r="11137" spans="6:16">
      <c r="F11137" s="13"/>
      <c r="G11137" s="50"/>
      <c r="I11137" s="17"/>
      <c r="K11137" s="50"/>
      <c r="P11137" s="17"/>
    </row>
    <row r="11138" spans="6:16">
      <c r="F11138" s="13"/>
      <c r="G11138" s="50"/>
      <c r="I11138" s="17"/>
      <c r="K11138" s="50"/>
      <c r="P11138" s="17"/>
    </row>
    <row r="11139" spans="6:16">
      <c r="F11139" s="13"/>
      <c r="G11139" s="50"/>
      <c r="I11139" s="17"/>
      <c r="K11139" s="50"/>
      <c r="P11139" s="17"/>
    </row>
    <row r="11140" spans="6:16">
      <c r="F11140" s="13"/>
      <c r="G11140" s="50"/>
      <c r="I11140" s="17"/>
      <c r="K11140" s="50"/>
      <c r="P11140" s="17"/>
    </row>
    <row r="11141" spans="6:16">
      <c r="F11141" s="13"/>
      <c r="G11141" s="50"/>
      <c r="I11141" s="17"/>
      <c r="K11141" s="50"/>
      <c r="P11141" s="17"/>
    </row>
    <row r="11142" spans="6:16">
      <c r="F11142" s="13"/>
      <c r="G11142" s="50"/>
      <c r="I11142" s="17"/>
      <c r="K11142" s="50"/>
      <c r="P11142" s="17"/>
    </row>
    <row r="11143" spans="6:16">
      <c r="F11143" s="13"/>
      <c r="G11143" s="50"/>
      <c r="I11143" s="17"/>
      <c r="K11143" s="50"/>
      <c r="P11143" s="17"/>
    </row>
    <row r="11144" spans="6:16">
      <c r="F11144" s="13"/>
      <c r="G11144" s="50"/>
      <c r="I11144" s="17"/>
      <c r="K11144" s="50"/>
      <c r="P11144" s="17"/>
    </row>
    <row r="11145" spans="6:16">
      <c r="F11145" s="13"/>
      <c r="G11145" s="50"/>
      <c r="I11145" s="17"/>
      <c r="K11145" s="50"/>
      <c r="P11145" s="17"/>
    </row>
    <row r="11146" spans="6:16">
      <c r="F11146" s="13"/>
      <c r="G11146" s="50"/>
      <c r="I11146" s="17"/>
      <c r="K11146" s="50"/>
      <c r="P11146" s="17"/>
    </row>
    <row r="11147" spans="6:16">
      <c r="F11147" s="13"/>
      <c r="G11147" s="50"/>
      <c r="I11147" s="17"/>
      <c r="K11147" s="50"/>
      <c r="P11147" s="17"/>
    </row>
    <row r="11148" spans="6:16">
      <c r="F11148" s="13"/>
      <c r="G11148" s="50"/>
      <c r="I11148" s="17"/>
      <c r="K11148" s="50"/>
      <c r="P11148" s="17"/>
    </row>
    <row r="11149" spans="6:16">
      <c r="F11149" s="13"/>
      <c r="G11149" s="50"/>
      <c r="I11149" s="17"/>
      <c r="K11149" s="50"/>
      <c r="P11149" s="17"/>
    </row>
    <row r="11150" spans="6:16">
      <c r="F11150" s="13"/>
      <c r="G11150" s="50"/>
      <c r="I11150" s="17"/>
      <c r="K11150" s="50"/>
      <c r="P11150" s="17"/>
    </row>
    <row r="11151" spans="6:16">
      <c r="F11151" s="13"/>
      <c r="G11151" s="50"/>
      <c r="I11151" s="17"/>
      <c r="K11151" s="50"/>
      <c r="P11151" s="17"/>
    </row>
    <row r="11152" spans="6:16">
      <c r="F11152" s="13"/>
      <c r="G11152" s="50"/>
      <c r="I11152" s="17"/>
      <c r="K11152" s="50"/>
      <c r="P11152" s="17"/>
    </row>
    <row r="11153" spans="6:16">
      <c r="F11153" s="13"/>
      <c r="G11153" s="50"/>
      <c r="I11153" s="17"/>
      <c r="K11153" s="50"/>
      <c r="P11153" s="17"/>
    </row>
    <row r="11154" spans="6:16">
      <c r="F11154" s="13"/>
      <c r="G11154" s="50"/>
      <c r="I11154" s="17"/>
      <c r="K11154" s="50"/>
      <c r="P11154" s="17"/>
    </row>
    <row r="11155" spans="6:16">
      <c r="F11155" s="13"/>
      <c r="G11155" s="50"/>
      <c r="I11155" s="17"/>
      <c r="K11155" s="50"/>
      <c r="P11155" s="17"/>
    </row>
    <row r="11156" spans="6:16">
      <c r="F11156" s="13"/>
      <c r="G11156" s="50"/>
      <c r="I11156" s="17"/>
      <c r="K11156" s="50"/>
      <c r="P11156" s="17"/>
    </row>
    <row r="11157" spans="6:16">
      <c r="F11157" s="13"/>
      <c r="G11157" s="50"/>
      <c r="I11157" s="17"/>
      <c r="K11157" s="50"/>
      <c r="P11157" s="17"/>
    </row>
    <row r="11158" spans="6:16">
      <c r="F11158" s="13"/>
      <c r="G11158" s="50"/>
      <c r="I11158" s="17"/>
      <c r="K11158" s="50"/>
      <c r="P11158" s="17"/>
    </row>
    <row r="11159" spans="6:16">
      <c r="F11159" s="13"/>
      <c r="G11159" s="50"/>
      <c r="I11159" s="17"/>
      <c r="K11159" s="50"/>
      <c r="P11159" s="17"/>
    </row>
    <row r="11160" spans="6:16">
      <c r="F11160" s="13"/>
      <c r="G11160" s="50"/>
      <c r="I11160" s="17"/>
      <c r="K11160" s="50"/>
      <c r="P11160" s="17"/>
    </row>
    <row r="11161" spans="6:16">
      <c r="F11161" s="13"/>
      <c r="G11161" s="50"/>
      <c r="I11161" s="17"/>
      <c r="K11161" s="50"/>
      <c r="P11161" s="17"/>
    </row>
    <row r="11162" spans="6:16">
      <c r="F11162" s="13"/>
      <c r="G11162" s="50"/>
      <c r="I11162" s="17"/>
      <c r="K11162" s="50"/>
      <c r="P11162" s="17"/>
    </row>
    <row r="11163" spans="6:16">
      <c r="F11163" s="13"/>
      <c r="G11163" s="50"/>
      <c r="I11163" s="17"/>
      <c r="K11163" s="50"/>
      <c r="P11163" s="17"/>
    </row>
    <row r="11164" spans="6:16">
      <c r="F11164" s="13"/>
      <c r="G11164" s="50"/>
      <c r="I11164" s="17"/>
      <c r="K11164" s="50"/>
      <c r="P11164" s="17"/>
    </row>
    <row r="11165" spans="6:16">
      <c r="F11165" s="13"/>
      <c r="G11165" s="50"/>
      <c r="I11165" s="17"/>
      <c r="K11165" s="50"/>
      <c r="P11165" s="17"/>
    </row>
    <row r="11166" spans="6:16">
      <c r="F11166" s="13"/>
      <c r="G11166" s="50"/>
      <c r="I11166" s="17"/>
      <c r="K11166" s="50"/>
      <c r="P11166" s="17"/>
    </row>
    <row r="11167" spans="6:16">
      <c r="F11167" s="13"/>
      <c r="G11167" s="50"/>
      <c r="I11167" s="17"/>
      <c r="K11167" s="50"/>
      <c r="P11167" s="17"/>
    </row>
    <row r="11168" spans="6:16">
      <c r="F11168" s="13"/>
      <c r="G11168" s="50"/>
      <c r="I11168" s="17"/>
      <c r="K11168" s="50"/>
      <c r="P11168" s="17"/>
    </row>
    <row r="11169" spans="6:16">
      <c r="F11169" s="13"/>
      <c r="G11169" s="50"/>
      <c r="I11169" s="17"/>
      <c r="K11169" s="50"/>
      <c r="P11169" s="17"/>
    </row>
    <row r="11170" spans="6:16">
      <c r="F11170" s="13"/>
      <c r="G11170" s="50"/>
      <c r="I11170" s="17"/>
      <c r="K11170" s="50"/>
      <c r="P11170" s="17"/>
    </row>
    <row r="11171" spans="6:16">
      <c r="F11171" s="13"/>
      <c r="G11171" s="50"/>
      <c r="I11171" s="17"/>
      <c r="K11171" s="50"/>
      <c r="P11171" s="17"/>
    </row>
    <row r="11172" spans="6:16">
      <c r="F11172" s="13"/>
      <c r="G11172" s="50"/>
      <c r="I11172" s="17"/>
      <c r="K11172" s="50"/>
      <c r="P11172" s="17"/>
    </row>
    <row r="11173" spans="6:16">
      <c r="F11173" s="13"/>
      <c r="G11173" s="50"/>
      <c r="I11173" s="17"/>
      <c r="K11173" s="50"/>
      <c r="P11173" s="17"/>
    </row>
    <row r="11174" spans="6:16">
      <c r="F11174" s="13"/>
      <c r="G11174" s="50"/>
      <c r="I11174" s="17"/>
      <c r="K11174" s="50"/>
      <c r="P11174" s="17"/>
    </row>
    <row r="11175" spans="6:16">
      <c r="F11175" s="13"/>
      <c r="G11175" s="50"/>
      <c r="I11175" s="17"/>
      <c r="K11175" s="50"/>
      <c r="P11175" s="17"/>
    </row>
    <row r="11176" spans="6:16">
      <c r="F11176" s="13"/>
      <c r="G11176" s="50"/>
      <c r="I11176" s="17"/>
      <c r="K11176" s="50"/>
      <c r="P11176" s="17"/>
    </row>
    <row r="11177" spans="6:16">
      <c r="F11177" s="13"/>
      <c r="G11177" s="50"/>
      <c r="I11177" s="17"/>
      <c r="K11177" s="50"/>
      <c r="P11177" s="17"/>
    </row>
    <row r="11178" spans="6:16">
      <c r="F11178" s="13"/>
      <c r="G11178" s="50"/>
      <c r="I11178" s="17"/>
      <c r="K11178" s="50"/>
      <c r="P11178" s="17"/>
    </row>
    <row r="11179" spans="6:16">
      <c r="F11179" s="13"/>
      <c r="G11179" s="50"/>
      <c r="I11179" s="17"/>
      <c r="K11179" s="50"/>
      <c r="P11179" s="17"/>
    </row>
    <row r="11180" spans="6:16">
      <c r="F11180" s="13"/>
      <c r="G11180" s="50"/>
      <c r="I11180" s="17"/>
      <c r="K11180" s="50"/>
      <c r="P11180" s="17"/>
    </row>
    <row r="11181" spans="6:16">
      <c r="F11181" s="13"/>
      <c r="G11181" s="50"/>
      <c r="I11181" s="17"/>
      <c r="K11181" s="50"/>
      <c r="P11181" s="17"/>
    </row>
    <row r="11182" spans="6:16">
      <c r="F11182" s="13"/>
      <c r="G11182" s="50"/>
      <c r="I11182" s="17"/>
      <c r="K11182" s="50"/>
      <c r="P11182" s="17"/>
    </row>
    <row r="11183" spans="6:16">
      <c r="F11183" s="13"/>
      <c r="G11183" s="50"/>
      <c r="I11183" s="17"/>
      <c r="K11183" s="50"/>
      <c r="P11183" s="17"/>
    </row>
    <row r="11184" spans="6:16">
      <c r="F11184" s="13"/>
      <c r="G11184" s="50"/>
      <c r="I11184" s="17"/>
      <c r="K11184" s="50"/>
      <c r="P11184" s="17"/>
    </row>
    <row r="11185" spans="6:16">
      <c r="F11185" s="13"/>
      <c r="G11185" s="50"/>
      <c r="I11185" s="17"/>
      <c r="K11185" s="50"/>
      <c r="P11185" s="17"/>
    </row>
    <row r="11186" spans="6:16">
      <c r="F11186" s="13"/>
      <c r="G11186" s="50"/>
      <c r="I11186" s="17"/>
      <c r="K11186" s="50"/>
      <c r="P11186" s="17"/>
    </row>
    <row r="11187" spans="6:16">
      <c r="F11187" s="13"/>
      <c r="G11187" s="50"/>
      <c r="I11187" s="17"/>
      <c r="K11187" s="50"/>
      <c r="P11187" s="17"/>
    </row>
    <row r="11188" spans="6:16">
      <c r="F11188" s="13"/>
      <c r="G11188" s="50"/>
      <c r="I11188" s="17"/>
      <c r="K11188" s="50"/>
      <c r="P11188" s="17"/>
    </row>
    <row r="11189" spans="6:16">
      <c r="F11189" s="13"/>
      <c r="G11189" s="50"/>
      <c r="I11189" s="17"/>
      <c r="K11189" s="50"/>
      <c r="P11189" s="17"/>
    </row>
    <row r="11190" spans="6:16">
      <c r="F11190" s="13"/>
      <c r="G11190" s="50"/>
      <c r="I11190" s="17"/>
      <c r="K11190" s="50"/>
      <c r="P11190" s="17"/>
    </row>
    <row r="11191" spans="6:16">
      <c r="F11191" s="13"/>
      <c r="G11191" s="50"/>
      <c r="I11191" s="17"/>
      <c r="K11191" s="50"/>
      <c r="P11191" s="17"/>
    </row>
    <row r="11192" spans="6:16">
      <c r="F11192" s="13"/>
      <c r="G11192" s="50"/>
      <c r="I11192" s="17"/>
      <c r="K11192" s="50"/>
      <c r="P11192" s="17"/>
    </row>
    <row r="11193" spans="6:16">
      <c r="F11193" s="13"/>
      <c r="G11193" s="50"/>
      <c r="I11193" s="17"/>
      <c r="K11193" s="50"/>
      <c r="P11193" s="17"/>
    </row>
    <row r="11194" spans="6:16">
      <c r="F11194" s="13"/>
      <c r="G11194" s="50"/>
      <c r="I11194" s="17"/>
      <c r="K11194" s="50"/>
      <c r="P11194" s="17"/>
    </row>
    <row r="11195" spans="6:16">
      <c r="F11195" s="13"/>
      <c r="G11195" s="50"/>
      <c r="I11195" s="17"/>
      <c r="K11195" s="50"/>
      <c r="P11195" s="17"/>
    </row>
    <row r="11196" spans="6:16">
      <c r="F11196" s="13"/>
      <c r="G11196" s="50"/>
      <c r="I11196" s="17"/>
      <c r="K11196" s="50"/>
      <c r="P11196" s="17"/>
    </row>
    <row r="11197" spans="6:16">
      <c r="F11197" s="13"/>
      <c r="G11197" s="50"/>
      <c r="I11197" s="17"/>
      <c r="K11197" s="50"/>
      <c r="P11197" s="17"/>
    </row>
    <row r="11198" spans="6:16">
      <c r="F11198" s="13"/>
      <c r="G11198" s="50"/>
      <c r="I11198" s="17"/>
      <c r="K11198" s="50"/>
      <c r="P11198" s="17"/>
    </row>
    <row r="11199" spans="6:16">
      <c r="F11199" s="13"/>
      <c r="G11199" s="50"/>
      <c r="I11199" s="17"/>
      <c r="K11199" s="50"/>
      <c r="P11199" s="17"/>
    </row>
    <row r="11200" spans="6:16">
      <c r="F11200" s="13"/>
      <c r="G11200" s="50"/>
      <c r="I11200" s="17"/>
      <c r="K11200" s="50"/>
      <c r="P11200" s="17"/>
    </row>
    <row r="11201" spans="6:16">
      <c r="F11201" s="13"/>
      <c r="G11201" s="50"/>
      <c r="I11201" s="17"/>
      <c r="K11201" s="50"/>
      <c r="P11201" s="17"/>
    </row>
    <row r="11202" spans="6:16">
      <c r="F11202" s="13"/>
      <c r="G11202" s="50"/>
      <c r="I11202" s="17"/>
      <c r="K11202" s="50"/>
      <c r="P11202" s="17"/>
    </row>
    <row r="11203" spans="6:16">
      <c r="F11203" s="13"/>
      <c r="G11203" s="50"/>
      <c r="I11203" s="17"/>
      <c r="K11203" s="50"/>
      <c r="P11203" s="17"/>
    </row>
    <row r="11204" spans="6:16">
      <c r="F11204" s="13"/>
      <c r="G11204" s="50"/>
      <c r="I11204" s="17"/>
      <c r="K11204" s="50"/>
      <c r="P11204" s="17"/>
    </row>
    <row r="11205" spans="6:16">
      <c r="F11205" s="13"/>
      <c r="G11205" s="50"/>
      <c r="I11205" s="17"/>
      <c r="K11205" s="50"/>
      <c r="P11205" s="17"/>
    </row>
    <row r="11206" spans="6:16">
      <c r="F11206" s="13"/>
      <c r="G11206" s="50"/>
      <c r="I11206" s="17"/>
      <c r="K11206" s="50"/>
      <c r="P11206" s="17"/>
    </row>
    <row r="11207" spans="6:16">
      <c r="F11207" s="13"/>
      <c r="G11207" s="50"/>
      <c r="I11207" s="17"/>
      <c r="K11207" s="50"/>
      <c r="P11207" s="17"/>
    </row>
    <row r="11208" spans="6:16">
      <c r="F11208" s="13"/>
      <c r="G11208" s="50"/>
      <c r="I11208" s="17"/>
      <c r="K11208" s="50"/>
      <c r="P11208" s="17"/>
    </row>
    <row r="11209" spans="6:16">
      <c r="F11209" s="13"/>
      <c r="G11209" s="50"/>
      <c r="I11209" s="17"/>
      <c r="K11209" s="50"/>
      <c r="P11209" s="17"/>
    </row>
    <row r="11210" spans="6:16">
      <c r="F11210" s="13"/>
      <c r="G11210" s="50"/>
      <c r="I11210" s="17"/>
      <c r="K11210" s="50"/>
      <c r="P11210" s="17"/>
    </row>
    <row r="11211" spans="6:16">
      <c r="F11211" s="13"/>
      <c r="G11211" s="50"/>
      <c r="I11211" s="17"/>
      <c r="K11211" s="50"/>
      <c r="P11211" s="17"/>
    </row>
    <row r="11212" spans="6:16">
      <c r="F11212" s="13"/>
      <c r="G11212" s="50"/>
      <c r="I11212" s="17"/>
      <c r="K11212" s="50"/>
      <c r="P11212" s="17"/>
    </row>
    <row r="11213" spans="6:16">
      <c r="F11213" s="13"/>
      <c r="G11213" s="50"/>
      <c r="I11213" s="17"/>
      <c r="K11213" s="50"/>
      <c r="P11213" s="17"/>
    </row>
    <row r="11214" spans="6:16">
      <c r="F11214" s="13"/>
      <c r="G11214" s="50"/>
      <c r="I11214" s="17"/>
      <c r="K11214" s="50"/>
      <c r="P11214" s="17"/>
    </row>
    <row r="11215" spans="6:16">
      <c r="F11215" s="13"/>
      <c r="G11215" s="50"/>
      <c r="I11215" s="17"/>
      <c r="K11215" s="50"/>
      <c r="P11215" s="17"/>
    </row>
    <row r="11216" spans="6:16">
      <c r="F11216" s="13"/>
      <c r="G11216" s="50"/>
      <c r="I11216" s="17"/>
      <c r="K11216" s="50"/>
      <c r="P11216" s="17"/>
    </row>
    <row r="11217" spans="6:16">
      <c r="F11217" s="13"/>
      <c r="G11217" s="50"/>
      <c r="I11217" s="17"/>
      <c r="K11217" s="50"/>
      <c r="P11217" s="17"/>
    </row>
    <row r="11218" spans="6:16">
      <c r="F11218" s="13"/>
      <c r="G11218" s="50"/>
      <c r="I11218" s="17"/>
      <c r="K11218" s="50"/>
      <c r="P11218" s="17"/>
    </row>
    <row r="11219" spans="6:16">
      <c r="F11219" s="13"/>
      <c r="G11219" s="50"/>
      <c r="I11219" s="17"/>
      <c r="K11219" s="50"/>
      <c r="P11219" s="17"/>
    </row>
    <row r="11220" spans="6:16">
      <c r="F11220" s="13"/>
      <c r="G11220" s="50"/>
      <c r="I11220" s="17"/>
      <c r="K11220" s="50"/>
      <c r="P11220" s="17"/>
    </row>
    <row r="11221" spans="6:16">
      <c r="F11221" s="13"/>
      <c r="G11221" s="50"/>
      <c r="I11221" s="17"/>
      <c r="K11221" s="50"/>
      <c r="P11221" s="17"/>
    </row>
    <row r="11222" spans="6:16">
      <c r="F11222" s="13"/>
      <c r="G11222" s="50"/>
      <c r="I11222" s="17"/>
      <c r="K11222" s="50"/>
      <c r="P11222" s="17"/>
    </row>
    <row r="11223" spans="6:16">
      <c r="F11223" s="13"/>
      <c r="G11223" s="50"/>
      <c r="I11223" s="17"/>
      <c r="K11223" s="50"/>
      <c r="P11223" s="17"/>
    </row>
    <row r="11224" spans="6:16">
      <c r="F11224" s="13"/>
      <c r="G11224" s="50"/>
      <c r="I11224" s="17"/>
      <c r="K11224" s="50"/>
      <c r="P11224" s="17"/>
    </row>
    <row r="11225" spans="6:16">
      <c r="F11225" s="13"/>
      <c r="G11225" s="50"/>
      <c r="I11225" s="17"/>
      <c r="K11225" s="50"/>
      <c r="P11225" s="17"/>
    </row>
    <row r="11226" spans="6:16">
      <c r="F11226" s="13"/>
      <c r="G11226" s="50"/>
      <c r="I11226" s="17"/>
      <c r="K11226" s="50"/>
      <c r="P11226" s="17"/>
    </row>
    <row r="11227" spans="6:16">
      <c r="F11227" s="13"/>
      <c r="G11227" s="50"/>
      <c r="I11227" s="17"/>
      <c r="K11227" s="50"/>
      <c r="P11227" s="17"/>
    </row>
    <row r="11228" spans="6:16">
      <c r="F11228" s="13"/>
      <c r="G11228" s="50"/>
      <c r="I11228" s="17"/>
      <c r="K11228" s="50"/>
      <c r="P11228" s="17"/>
    </row>
    <row r="11229" spans="6:16">
      <c r="F11229" s="13"/>
      <c r="G11229" s="50"/>
      <c r="I11229" s="17"/>
      <c r="K11229" s="50"/>
      <c r="P11229" s="17"/>
    </row>
    <row r="11230" spans="6:16">
      <c r="F11230" s="13"/>
      <c r="G11230" s="50"/>
      <c r="I11230" s="17"/>
      <c r="K11230" s="50"/>
      <c r="P11230" s="17"/>
    </row>
    <row r="11231" spans="6:16">
      <c r="F11231" s="13"/>
      <c r="G11231" s="50"/>
      <c r="I11231" s="17"/>
      <c r="K11231" s="50"/>
      <c r="P11231" s="17"/>
    </row>
    <row r="11232" spans="6:16">
      <c r="F11232" s="13"/>
      <c r="G11232" s="50"/>
      <c r="I11232" s="17"/>
      <c r="K11232" s="50"/>
      <c r="P11232" s="17"/>
    </row>
    <row r="11233" spans="6:16">
      <c r="F11233" s="13"/>
      <c r="G11233" s="50"/>
      <c r="I11233" s="17"/>
      <c r="K11233" s="50"/>
      <c r="P11233" s="17"/>
    </row>
    <row r="11234" spans="6:16">
      <c r="F11234" s="13"/>
      <c r="G11234" s="50"/>
      <c r="I11234" s="17"/>
      <c r="K11234" s="50"/>
      <c r="P11234" s="17"/>
    </row>
    <row r="11235" spans="6:16">
      <c r="F11235" s="13"/>
      <c r="G11235" s="50"/>
      <c r="I11235" s="17"/>
      <c r="K11235" s="50"/>
      <c r="P11235" s="17"/>
    </row>
    <row r="11236" spans="6:16">
      <c r="F11236" s="13"/>
      <c r="G11236" s="50"/>
      <c r="I11236" s="17"/>
      <c r="K11236" s="50"/>
      <c r="P11236" s="17"/>
    </row>
    <row r="11237" spans="6:16">
      <c r="F11237" s="13"/>
      <c r="G11237" s="50"/>
      <c r="I11237" s="17"/>
      <c r="K11237" s="50"/>
      <c r="P11237" s="17"/>
    </row>
    <row r="11238" spans="6:16">
      <c r="F11238" s="13"/>
      <c r="G11238" s="50"/>
      <c r="I11238" s="17"/>
      <c r="K11238" s="50"/>
      <c r="P11238" s="17"/>
    </row>
    <row r="11239" spans="6:16">
      <c r="F11239" s="13"/>
      <c r="G11239" s="50"/>
      <c r="I11239" s="17"/>
      <c r="K11239" s="50"/>
      <c r="P11239" s="17"/>
    </row>
    <row r="11240" spans="6:16">
      <c r="F11240" s="13"/>
      <c r="G11240" s="50"/>
      <c r="I11240" s="17"/>
      <c r="K11240" s="50"/>
      <c r="P11240" s="17"/>
    </row>
    <row r="11241" spans="6:16">
      <c r="F11241" s="13"/>
      <c r="G11241" s="50"/>
      <c r="I11241" s="17"/>
      <c r="K11241" s="50"/>
      <c r="P11241" s="17"/>
    </row>
    <row r="11242" spans="6:16">
      <c r="F11242" s="13"/>
      <c r="G11242" s="50"/>
      <c r="I11242" s="17"/>
      <c r="K11242" s="50"/>
      <c r="P11242" s="17"/>
    </row>
    <row r="11243" spans="6:16">
      <c r="F11243" s="13"/>
      <c r="G11243" s="50"/>
      <c r="I11243" s="17"/>
      <c r="K11243" s="50"/>
      <c r="P11243" s="17"/>
    </row>
    <row r="11244" spans="6:16">
      <c r="F11244" s="13"/>
      <c r="G11244" s="50"/>
      <c r="I11244" s="17"/>
      <c r="K11244" s="50"/>
      <c r="P11244" s="17"/>
    </row>
    <row r="11245" spans="6:16">
      <c r="F11245" s="13"/>
      <c r="G11245" s="50"/>
      <c r="I11245" s="17"/>
      <c r="K11245" s="50"/>
      <c r="P11245" s="17"/>
    </row>
    <row r="11246" spans="6:16">
      <c r="F11246" s="13"/>
      <c r="G11246" s="50"/>
      <c r="I11246" s="17"/>
      <c r="K11246" s="50"/>
      <c r="P11246" s="17"/>
    </row>
    <row r="11247" spans="6:16">
      <c r="F11247" s="13"/>
      <c r="G11247" s="50"/>
      <c r="I11247" s="17"/>
      <c r="K11247" s="50"/>
      <c r="P11247" s="17"/>
    </row>
    <row r="11248" spans="6:16">
      <c r="F11248" s="13"/>
      <c r="G11248" s="50"/>
      <c r="I11248" s="17"/>
      <c r="K11248" s="50"/>
      <c r="P11248" s="17"/>
    </row>
    <row r="11249" spans="6:16">
      <c r="F11249" s="13"/>
      <c r="G11249" s="50"/>
      <c r="I11249" s="17"/>
      <c r="K11249" s="50"/>
      <c r="P11249" s="17"/>
    </row>
    <row r="11250" spans="6:16">
      <c r="F11250" s="13"/>
      <c r="G11250" s="50"/>
      <c r="I11250" s="17"/>
      <c r="K11250" s="50"/>
      <c r="P11250" s="17"/>
    </row>
    <row r="11251" spans="6:16">
      <c r="F11251" s="13"/>
      <c r="G11251" s="50"/>
      <c r="I11251" s="17"/>
      <c r="K11251" s="50"/>
      <c r="P11251" s="17"/>
    </row>
    <row r="11252" spans="6:16">
      <c r="F11252" s="13"/>
      <c r="G11252" s="50"/>
      <c r="I11252" s="17"/>
      <c r="K11252" s="50"/>
      <c r="P11252" s="17"/>
    </row>
    <row r="11253" spans="6:16">
      <c r="F11253" s="13"/>
      <c r="G11253" s="50"/>
      <c r="I11253" s="17"/>
      <c r="K11253" s="50"/>
      <c r="P11253" s="17"/>
    </row>
    <row r="11254" spans="6:16">
      <c r="F11254" s="13"/>
      <c r="G11254" s="50"/>
      <c r="I11254" s="17"/>
      <c r="K11254" s="50"/>
      <c r="P11254" s="17"/>
    </row>
    <row r="11255" spans="6:16">
      <c r="F11255" s="13"/>
      <c r="G11255" s="50"/>
      <c r="I11255" s="17"/>
      <c r="K11255" s="50"/>
      <c r="P11255" s="17"/>
    </row>
    <row r="11256" spans="6:16">
      <c r="F11256" s="13"/>
      <c r="G11256" s="50"/>
      <c r="I11256" s="17"/>
      <c r="K11256" s="50"/>
      <c r="P11256" s="17"/>
    </row>
    <row r="11257" spans="6:16">
      <c r="F11257" s="13"/>
      <c r="G11257" s="50"/>
      <c r="I11257" s="17"/>
      <c r="K11257" s="50"/>
      <c r="P11257" s="17"/>
    </row>
    <row r="11258" spans="6:16">
      <c r="F11258" s="13"/>
      <c r="G11258" s="50"/>
      <c r="I11258" s="17"/>
      <c r="K11258" s="50"/>
      <c r="P11258" s="17"/>
    </row>
    <row r="11259" spans="6:16">
      <c r="F11259" s="13"/>
      <c r="G11259" s="50"/>
      <c r="I11259" s="17"/>
      <c r="K11259" s="50"/>
      <c r="P11259" s="17"/>
    </row>
    <row r="11260" spans="6:16">
      <c r="F11260" s="13"/>
      <c r="G11260" s="50"/>
      <c r="I11260" s="17"/>
      <c r="K11260" s="50"/>
      <c r="P11260" s="17"/>
    </row>
    <row r="11261" spans="6:16">
      <c r="F11261" s="13"/>
      <c r="G11261" s="50"/>
      <c r="I11261" s="17"/>
      <c r="K11261" s="50"/>
      <c r="P11261" s="17"/>
    </row>
    <row r="11262" spans="6:16">
      <c r="F11262" s="13"/>
      <c r="G11262" s="50"/>
      <c r="I11262" s="17"/>
      <c r="K11262" s="50"/>
      <c r="P11262" s="17"/>
    </row>
    <row r="11263" spans="6:16">
      <c r="F11263" s="13"/>
      <c r="G11263" s="50"/>
      <c r="I11263" s="17"/>
      <c r="K11263" s="50"/>
      <c r="P11263" s="17"/>
    </row>
    <row r="11264" spans="6:16">
      <c r="F11264" s="13"/>
      <c r="G11264" s="50"/>
      <c r="I11264" s="17"/>
      <c r="K11264" s="50"/>
      <c r="P11264" s="17"/>
    </row>
    <row r="11265" spans="6:16">
      <c r="F11265" s="13"/>
      <c r="G11265" s="50"/>
      <c r="I11265" s="17"/>
      <c r="K11265" s="50"/>
      <c r="P11265" s="17"/>
    </row>
    <row r="11266" spans="6:16">
      <c r="F11266" s="13"/>
      <c r="G11266" s="50"/>
      <c r="I11266" s="17"/>
      <c r="K11266" s="50"/>
      <c r="P11266" s="17"/>
    </row>
    <row r="11267" spans="6:16">
      <c r="F11267" s="13"/>
      <c r="G11267" s="50"/>
      <c r="I11267" s="17"/>
      <c r="K11267" s="50"/>
      <c r="P11267" s="17"/>
    </row>
    <row r="11268" spans="6:16">
      <c r="F11268" s="13"/>
      <c r="G11268" s="50"/>
      <c r="I11268" s="17"/>
      <c r="K11268" s="50"/>
      <c r="P11268" s="17"/>
    </row>
    <row r="11269" spans="6:16">
      <c r="F11269" s="13"/>
      <c r="G11269" s="50"/>
      <c r="I11269" s="17"/>
      <c r="K11269" s="50"/>
      <c r="P11269" s="17"/>
    </row>
    <row r="11270" spans="6:16">
      <c r="F11270" s="13"/>
      <c r="G11270" s="50"/>
      <c r="I11270" s="17"/>
      <c r="K11270" s="50"/>
      <c r="P11270" s="17"/>
    </row>
    <row r="11271" spans="6:16">
      <c r="F11271" s="13"/>
      <c r="G11271" s="50"/>
      <c r="I11271" s="17"/>
      <c r="K11271" s="50"/>
      <c r="P11271" s="17"/>
    </row>
    <row r="11272" spans="6:16">
      <c r="F11272" s="13"/>
      <c r="G11272" s="50"/>
      <c r="I11272" s="17"/>
      <c r="K11272" s="50"/>
      <c r="P11272" s="17"/>
    </row>
    <row r="11273" spans="6:16">
      <c r="F11273" s="13"/>
      <c r="G11273" s="50"/>
      <c r="I11273" s="17"/>
      <c r="K11273" s="50"/>
      <c r="P11273" s="17"/>
    </row>
    <row r="11274" spans="6:16">
      <c r="F11274" s="13"/>
      <c r="G11274" s="50"/>
      <c r="I11274" s="17"/>
      <c r="K11274" s="50"/>
      <c r="P11274" s="17"/>
    </row>
    <row r="11275" spans="6:16">
      <c r="F11275" s="13"/>
      <c r="G11275" s="50"/>
      <c r="I11275" s="17"/>
      <c r="K11275" s="50"/>
      <c r="P11275" s="17"/>
    </row>
    <row r="11276" spans="6:16">
      <c r="F11276" s="13"/>
      <c r="G11276" s="50"/>
      <c r="I11276" s="17"/>
      <c r="K11276" s="50"/>
      <c r="P11276" s="17"/>
    </row>
    <row r="11277" spans="6:16">
      <c r="F11277" s="13"/>
      <c r="G11277" s="50"/>
      <c r="I11277" s="17"/>
      <c r="K11277" s="50"/>
      <c r="P11277" s="17"/>
    </row>
    <row r="11278" spans="6:16">
      <c r="F11278" s="13"/>
      <c r="G11278" s="50"/>
      <c r="I11278" s="17"/>
      <c r="K11278" s="50"/>
      <c r="P11278" s="17"/>
    </row>
    <row r="11279" spans="6:16">
      <c r="F11279" s="13"/>
      <c r="G11279" s="50"/>
      <c r="I11279" s="17"/>
      <c r="K11279" s="50"/>
      <c r="P11279" s="17"/>
    </row>
    <row r="11280" spans="6:16">
      <c r="F11280" s="13"/>
      <c r="G11280" s="50"/>
      <c r="I11280" s="17"/>
      <c r="K11280" s="50"/>
      <c r="P11280" s="17"/>
    </row>
    <row r="11281" spans="6:16">
      <c r="F11281" s="13"/>
      <c r="G11281" s="50"/>
      <c r="I11281" s="17"/>
      <c r="K11281" s="50"/>
      <c r="P11281" s="17"/>
    </row>
    <row r="11282" spans="6:16">
      <c r="F11282" s="13"/>
      <c r="G11282" s="50"/>
      <c r="I11282" s="17"/>
      <c r="K11282" s="50"/>
      <c r="P11282" s="17"/>
    </row>
    <row r="11283" spans="6:16">
      <c r="F11283" s="13"/>
      <c r="G11283" s="50"/>
      <c r="I11283" s="17"/>
      <c r="K11283" s="50"/>
      <c r="P11283" s="17"/>
    </row>
    <row r="11284" spans="6:16">
      <c r="F11284" s="13"/>
      <c r="G11284" s="50"/>
      <c r="I11284" s="17"/>
      <c r="K11284" s="50"/>
      <c r="P11284" s="17"/>
    </row>
    <row r="11285" spans="6:16">
      <c r="F11285" s="13"/>
      <c r="G11285" s="50"/>
      <c r="I11285" s="17"/>
      <c r="K11285" s="50"/>
      <c r="P11285" s="17"/>
    </row>
    <row r="11286" spans="6:16">
      <c r="F11286" s="13"/>
      <c r="G11286" s="50"/>
      <c r="I11286" s="17"/>
      <c r="K11286" s="50"/>
      <c r="P11286" s="17"/>
    </row>
    <row r="11287" spans="6:16">
      <c r="F11287" s="13"/>
      <c r="G11287" s="50"/>
      <c r="I11287" s="17"/>
      <c r="K11287" s="50"/>
      <c r="P11287" s="17"/>
    </row>
    <row r="11288" spans="6:16">
      <c r="F11288" s="13"/>
      <c r="G11288" s="50"/>
      <c r="I11288" s="17"/>
      <c r="K11288" s="50"/>
      <c r="P11288" s="17"/>
    </row>
    <row r="11289" spans="6:16">
      <c r="F11289" s="13"/>
      <c r="G11289" s="50"/>
      <c r="I11289" s="17"/>
      <c r="K11289" s="50"/>
      <c r="P11289" s="17"/>
    </row>
    <row r="11290" spans="6:16">
      <c r="F11290" s="13"/>
      <c r="G11290" s="50"/>
      <c r="I11290" s="17"/>
      <c r="K11290" s="50"/>
      <c r="P11290" s="17"/>
    </row>
    <row r="11291" spans="6:16">
      <c r="F11291" s="13"/>
      <c r="G11291" s="50"/>
      <c r="I11291" s="17"/>
      <c r="K11291" s="50"/>
      <c r="P11291" s="17"/>
    </row>
    <row r="11292" spans="6:16">
      <c r="F11292" s="13"/>
      <c r="G11292" s="50"/>
      <c r="I11292" s="17"/>
      <c r="K11292" s="50"/>
      <c r="P11292" s="17"/>
    </row>
    <row r="11293" spans="6:16">
      <c r="F11293" s="13"/>
      <c r="G11293" s="50"/>
      <c r="I11293" s="17"/>
      <c r="K11293" s="50"/>
      <c r="P11293" s="17"/>
    </row>
    <row r="11294" spans="6:16">
      <c r="F11294" s="13"/>
      <c r="G11294" s="50"/>
      <c r="I11294" s="17"/>
      <c r="K11294" s="50"/>
      <c r="P11294" s="17"/>
    </row>
    <row r="11295" spans="6:16">
      <c r="F11295" s="13"/>
      <c r="G11295" s="50"/>
      <c r="I11295" s="17"/>
      <c r="K11295" s="50"/>
      <c r="P11295" s="17"/>
    </row>
    <row r="11296" spans="6:16">
      <c r="F11296" s="13"/>
      <c r="G11296" s="50"/>
      <c r="I11296" s="17"/>
      <c r="K11296" s="50"/>
      <c r="P11296" s="17"/>
    </row>
    <row r="11297" spans="6:16">
      <c r="F11297" s="13"/>
      <c r="G11297" s="50"/>
      <c r="I11297" s="17"/>
      <c r="K11297" s="50"/>
      <c r="P11297" s="17"/>
    </row>
    <row r="11298" spans="6:16">
      <c r="F11298" s="13"/>
      <c r="G11298" s="50"/>
      <c r="I11298" s="17"/>
      <c r="K11298" s="50"/>
      <c r="P11298" s="17"/>
    </row>
    <row r="11299" spans="6:16">
      <c r="F11299" s="13"/>
      <c r="G11299" s="50"/>
      <c r="I11299" s="17"/>
      <c r="K11299" s="50"/>
      <c r="P11299" s="17"/>
    </row>
    <row r="11300" spans="6:16">
      <c r="F11300" s="13"/>
      <c r="G11300" s="50"/>
      <c r="I11300" s="17"/>
      <c r="K11300" s="50"/>
      <c r="P11300" s="17"/>
    </row>
    <row r="11301" spans="6:16">
      <c r="F11301" s="13"/>
      <c r="G11301" s="50"/>
      <c r="I11301" s="17"/>
      <c r="K11301" s="50"/>
      <c r="P11301" s="17"/>
    </row>
    <row r="11302" spans="6:16">
      <c r="F11302" s="13"/>
      <c r="G11302" s="50"/>
      <c r="I11302" s="17"/>
      <c r="K11302" s="50"/>
      <c r="P11302" s="17"/>
    </row>
    <row r="11303" spans="6:16">
      <c r="F11303" s="13"/>
      <c r="G11303" s="50"/>
      <c r="I11303" s="17"/>
      <c r="K11303" s="50"/>
      <c r="P11303" s="17"/>
    </row>
    <row r="11304" spans="6:16">
      <c r="F11304" s="13"/>
      <c r="G11304" s="50"/>
      <c r="I11304" s="17"/>
      <c r="K11304" s="50"/>
      <c r="P11304" s="17"/>
    </row>
    <row r="11305" spans="6:16">
      <c r="F11305" s="13"/>
      <c r="G11305" s="50"/>
      <c r="I11305" s="17"/>
      <c r="K11305" s="50"/>
      <c r="P11305" s="17"/>
    </row>
    <row r="11306" spans="6:16">
      <c r="F11306" s="13"/>
      <c r="G11306" s="50"/>
      <c r="I11306" s="17"/>
      <c r="K11306" s="50"/>
      <c r="P11306" s="17"/>
    </row>
    <row r="11307" spans="6:16">
      <c r="F11307" s="13"/>
      <c r="G11307" s="50"/>
      <c r="I11307" s="17"/>
      <c r="K11307" s="50"/>
      <c r="P11307" s="17"/>
    </row>
    <row r="11308" spans="6:16">
      <c r="F11308" s="13"/>
      <c r="G11308" s="50"/>
      <c r="I11308" s="17"/>
      <c r="K11308" s="50"/>
      <c r="P11308" s="17"/>
    </row>
    <row r="11309" spans="6:16">
      <c r="F11309" s="13"/>
      <c r="G11309" s="50"/>
      <c r="I11309" s="17"/>
      <c r="K11309" s="50"/>
      <c r="P11309" s="17"/>
    </row>
    <row r="11310" spans="6:16">
      <c r="F11310" s="13"/>
      <c r="G11310" s="50"/>
      <c r="I11310" s="17"/>
      <c r="K11310" s="50"/>
      <c r="P11310" s="17"/>
    </row>
    <row r="11311" spans="6:16">
      <c r="F11311" s="13"/>
      <c r="G11311" s="50"/>
      <c r="I11311" s="17"/>
      <c r="K11311" s="50"/>
      <c r="P11311" s="17"/>
    </row>
    <row r="11312" spans="6:16">
      <c r="F11312" s="13"/>
      <c r="G11312" s="50"/>
      <c r="I11312" s="17"/>
      <c r="K11312" s="50"/>
      <c r="P11312" s="17"/>
    </row>
    <row r="11313" spans="6:16">
      <c r="F11313" s="13"/>
      <c r="G11313" s="50"/>
      <c r="I11313" s="17"/>
      <c r="K11313" s="50"/>
      <c r="P11313" s="17"/>
    </row>
    <row r="11314" spans="6:16">
      <c r="F11314" s="13"/>
      <c r="G11314" s="50"/>
      <c r="I11314" s="17"/>
      <c r="K11314" s="50"/>
      <c r="P11314" s="17"/>
    </row>
    <row r="11315" spans="6:16">
      <c r="F11315" s="13"/>
      <c r="G11315" s="50"/>
      <c r="I11315" s="17"/>
      <c r="K11315" s="50"/>
      <c r="P11315" s="17"/>
    </row>
    <row r="11316" spans="6:16">
      <c r="F11316" s="13"/>
      <c r="G11316" s="50"/>
      <c r="I11316" s="17"/>
      <c r="K11316" s="50"/>
      <c r="P11316" s="17"/>
    </row>
    <row r="11317" spans="6:16">
      <c r="F11317" s="13"/>
      <c r="G11317" s="50"/>
      <c r="I11317" s="17"/>
      <c r="K11317" s="50"/>
      <c r="P11317" s="17"/>
    </row>
    <row r="11318" spans="6:16">
      <c r="F11318" s="13"/>
      <c r="G11318" s="50"/>
      <c r="I11318" s="17"/>
      <c r="K11318" s="50"/>
      <c r="P11318" s="17"/>
    </row>
    <row r="11319" spans="6:16">
      <c r="F11319" s="13"/>
      <c r="G11319" s="50"/>
      <c r="I11319" s="17"/>
      <c r="K11319" s="50"/>
      <c r="P11319" s="17"/>
    </row>
    <row r="11320" spans="6:16">
      <c r="F11320" s="13"/>
      <c r="G11320" s="50"/>
      <c r="I11320" s="17"/>
      <c r="K11320" s="50"/>
      <c r="P11320" s="17"/>
    </row>
    <row r="11321" spans="6:16">
      <c r="F11321" s="13"/>
      <c r="G11321" s="50"/>
      <c r="I11321" s="17"/>
      <c r="K11321" s="50"/>
      <c r="P11321" s="17"/>
    </row>
    <row r="11322" spans="6:16">
      <c r="F11322" s="13"/>
      <c r="G11322" s="50"/>
      <c r="I11322" s="17"/>
      <c r="K11322" s="50"/>
      <c r="P11322" s="17"/>
    </row>
    <row r="11323" spans="6:16">
      <c r="F11323" s="13"/>
      <c r="G11323" s="50"/>
      <c r="I11323" s="17"/>
      <c r="K11323" s="50"/>
      <c r="P11323" s="17"/>
    </row>
    <row r="11324" spans="6:16">
      <c r="F11324" s="13"/>
      <c r="G11324" s="50"/>
      <c r="I11324" s="17"/>
      <c r="K11324" s="50"/>
      <c r="P11324" s="17"/>
    </row>
    <row r="11325" spans="6:16">
      <c r="F11325" s="13"/>
      <c r="G11325" s="50"/>
      <c r="I11325" s="17"/>
      <c r="K11325" s="50"/>
      <c r="P11325" s="17"/>
    </row>
    <row r="11326" spans="6:16">
      <c r="F11326" s="13"/>
      <c r="G11326" s="50"/>
      <c r="I11326" s="17"/>
      <c r="K11326" s="50"/>
      <c r="P11326" s="17"/>
    </row>
    <row r="11327" spans="6:16">
      <c r="F11327" s="13"/>
      <c r="G11327" s="50"/>
      <c r="I11327" s="17"/>
      <c r="K11327" s="50"/>
      <c r="P11327" s="17"/>
    </row>
    <row r="11328" spans="6:16">
      <c r="F11328" s="13"/>
      <c r="G11328" s="50"/>
      <c r="I11328" s="17"/>
      <c r="K11328" s="50"/>
      <c r="P11328" s="17"/>
    </row>
    <row r="11329" spans="6:16">
      <c r="F11329" s="13"/>
      <c r="G11329" s="50"/>
      <c r="I11329" s="17"/>
      <c r="K11329" s="50"/>
      <c r="P11329" s="17"/>
    </row>
    <row r="11330" spans="6:16">
      <c r="F11330" s="13"/>
      <c r="G11330" s="50"/>
      <c r="I11330" s="17"/>
      <c r="K11330" s="50"/>
      <c r="P11330" s="17"/>
    </row>
    <row r="11331" spans="6:16">
      <c r="F11331" s="13"/>
      <c r="G11331" s="50"/>
      <c r="I11331" s="17"/>
      <c r="K11331" s="50"/>
      <c r="P11331" s="17"/>
    </row>
    <row r="11332" spans="6:16">
      <c r="F11332" s="13"/>
      <c r="G11332" s="50"/>
      <c r="I11332" s="17"/>
      <c r="K11332" s="50"/>
      <c r="P11332" s="17"/>
    </row>
    <row r="11333" spans="6:16">
      <c r="F11333" s="13"/>
      <c r="G11333" s="50"/>
      <c r="I11333" s="17"/>
      <c r="K11333" s="50"/>
      <c r="P11333" s="17"/>
    </row>
    <row r="11334" spans="6:16">
      <c r="F11334" s="13"/>
      <c r="G11334" s="50"/>
      <c r="I11334" s="17"/>
      <c r="K11334" s="50"/>
      <c r="P11334" s="17"/>
    </row>
    <row r="11335" spans="6:16">
      <c r="F11335" s="13"/>
      <c r="G11335" s="50"/>
      <c r="I11335" s="17"/>
      <c r="K11335" s="50"/>
      <c r="P11335" s="17"/>
    </row>
    <row r="11336" spans="6:16">
      <c r="F11336" s="13"/>
      <c r="G11336" s="50"/>
      <c r="I11336" s="17"/>
      <c r="K11336" s="50"/>
      <c r="P11336" s="17"/>
    </row>
    <row r="11337" spans="6:16">
      <c r="F11337" s="13"/>
      <c r="G11337" s="50"/>
      <c r="I11337" s="17"/>
      <c r="K11337" s="50"/>
      <c r="P11337" s="17"/>
    </row>
    <row r="11338" spans="6:16">
      <c r="F11338" s="13"/>
      <c r="G11338" s="50"/>
      <c r="I11338" s="17"/>
      <c r="K11338" s="50"/>
      <c r="P11338" s="17"/>
    </row>
    <row r="11339" spans="6:16">
      <c r="F11339" s="13"/>
      <c r="G11339" s="50"/>
      <c r="I11339" s="17"/>
      <c r="K11339" s="50"/>
      <c r="P11339" s="17"/>
    </row>
    <row r="11340" spans="6:16">
      <c r="F11340" s="13"/>
      <c r="G11340" s="50"/>
      <c r="I11340" s="17"/>
      <c r="K11340" s="50"/>
      <c r="P11340" s="17"/>
    </row>
    <row r="11341" spans="6:16">
      <c r="F11341" s="13"/>
      <c r="G11341" s="50"/>
      <c r="I11341" s="17"/>
      <c r="K11341" s="50"/>
      <c r="P11341" s="17"/>
    </row>
    <row r="11342" spans="6:16">
      <c r="F11342" s="13"/>
      <c r="G11342" s="50"/>
      <c r="I11342" s="17"/>
      <c r="K11342" s="50"/>
      <c r="P11342" s="17"/>
    </row>
    <row r="11343" spans="6:16">
      <c r="F11343" s="13"/>
      <c r="G11343" s="50"/>
      <c r="I11343" s="17"/>
      <c r="K11343" s="50"/>
      <c r="P11343" s="17"/>
    </row>
    <row r="11344" spans="6:16">
      <c r="F11344" s="13"/>
      <c r="G11344" s="50"/>
      <c r="I11344" s="17"/>
      <c r="K11344" s="50"/>
      <c r="P11344" s="17"/>
    </row>
    <row r="11345" spans="6:16">
      <c r="F11345" s="13"/>
      <c r="G11345" s="50"/>
      <c r="I11345" s="17"/>
      <c r="K11345" s="50"/>
      <c r="P11345" s="17"/>
    </row>
    <row r="11346" spans="6:16">
      <c r="F11346" s="13"/>
      <c r="G11346" s="50"/>
      <c r="I11346" s="17"/>
      <c r="K11346" s="50"/>
      <c r="P11346" s="17"/>
    </row>
    <row r="11347" spans="6:16">
      <c r="F11347" s="13"/>
      <c r="G11347" s="50"/>
      <c r="I11347" s="17"/>
      <c r="K11347" s="50"/>
      <c r="P11347" s="17"/>
    </row>
    <row r="11348" spans="6:16">
      <c r="F11348" s="13"/>
      <c r="G11348" s="50"/>
      <c r="I11348" s="17"/>
      <c r="K11348" s="50"/>
      <c r="P11348" s="17"/>
    </row>
    <row r="11349" spans="6:16">
      <c r="F11349" s="13"/>
      <c r="G11349" s="50"/>
      <c r="I11349" s="17"/>
      <c r="K11349" s="50"/>
      <c r="P11349" s="17"/>
    </row>
    <row r="11350" spans="6:16">
      <c r="F11350" s="13"/>
      <c r="G11350" s="50"/>
      <c r="I11350" s="17"/>
      <c r="K11350" s="50"/>
      <c r="P11350" s="17"/>
    </row>
    <row r="11351" spans="6:16">
      <c r="F11351" s="13"/>
      <c r="G11351" s="50"/>
      <c r="I11351" s="17"/>
      <c r="K11351" s="50"/>
      <c r="P11351" s="17"/>
    </row>
    <row r="11352" spans="6:16">
      <c r="F11352" s="13"/>
      <c r="G11352" s="50"/>
      <c r="I11352" s="17"/>
      <c r="K11352" s="50"/>
      <c r="P11352" s="17"/>
    </row>
    <row r="11353" spans="6:16">
      <c r="F11353" s="13"/>
      <c r="G11353" s="50"/>
      <c r="I11353" s="17"/>
      <c r="K11353" s="50"/>
      <c r="P11353" s="17"/>
    </row>
    <row r="11354" spans="6:16">
      <c r="F11354" s="13"/>
      <c r="G11354" s="50"/>
      <c r="I11354" s="17"/>
      <c r="K11354" s="50"/>
      <c r="P11354" s="17"/>
    </row>
    <row r="11355" spans="6:16">
      <c r="F11355" s="13"/>
      <c r="G11355" s="50"/>
      <c r="I11355" s="17"/>
      <c r="K11355" s="50"/>
      <c r="P11355" s="17"/>
    </row>
    <row r="11356" spans="6:16">
      <c r="F11356" s="13"/>
      <c r="G11356" s="50"/>
      <c r="I11356" s="17"/>
      <c r="K11356" s="50"/>
      <c r="P11356" s="17"/>
    </row>
    <row r="11357" spans="6:16">
      <c r="F11357" s="13"/>
      <c r="G11357" s="50"/>
      <c r="I11357" s="17"/>
      <c r="K11357" s="50"/>
      <c r="P11357" s="17"/>
    </row>
    <row r="11358" spans="6:16">
      <c r="F11358" s="13"/>
      <c r="G11358" s="50"/>
      <c r="I11358" s="17"/>
      <c r="K11358" s="50"/>
      <c r="P11358" s="17"/>
    </row>
    <row r="11359" spans="6:16">
      <c r="F11359" s="13"/>
      <c r="G11359" s="50"/>
      <c r="I11359" s="17"/>
      <c r="K11359" s="50"/>
      <c r="P11359" s="17"/>
    </row>
    <row r="11360" spans="6:16">
      <c r="F11360" s="13"/>
      <c r="G11360" s="50"/>
      <c r="I11360" s="17"/>
      <c r="K11360" s="50"/>
      <c r="P11360" s="17"/>
    </row>
    <row r="11361" spans="6:16">
      <c r="F11361" s="13"/>
      <c r="G11361" s="50"/>
      <c r="I11361" s="17"/>
      <c r="K11361" s="50"/>
      <c r="P11361" s="17"/>
    </row>
    <row r="11362" spans="6:16">
      <c r="F11362" s="13"/>
      <c r="G11362" s="50"/>
      <c r="I11362" s="17"/>
      <c r="K11362" s="50"/>
      <c r="P11362" s="17"/>
    </row>
    <row r="11363" spans="6:16">
      <c r="F11363" s="13"/>
      <c r="G11363" s="50"/>
      <c r="I11363" s="17"/>
      <c r="K11363" s="50"/>
      <c r="P11363" s="17"/>
    </row>
    <row r="11364" spans="6:16">
      <c r="F11364" s="13"/>
      <c r="G11364" s="50"/>
      <c r="I11364" s="17"/>
      <c r="K11364" s="50"/>
      <c r="P11364" s="17"/>
    </row>
    <row r="11365" spans="6:16">
      <c r="F11365" s="13"/>
      <c r="G11365" s="50"/>
      <c r="I11365" s="17"/>
      <c r="K11365" s="50"/>
      <c r="P11365" s="17"/>
    </row>
    <row r="11366" spans="6:16">
      <c r="F11366" s="13"/>
      <c r="G11366" s="50"/>
      <c r="I11366" s="17"/>
      <c r="K11366" s="50"/>
      <c r="P11366" s="17"/>
    </row>
    <row r="11367" spans="6:16">
      <c r="F11367" s="13"/>
      <c r="G11367" s="50"/>
      <c r="I11367" s="17"/>
      <c r="K11367" s="50"/>
      <c r="P11367" s="17"/>
    </row>
    <row r="11368" spans="6:16">
      <c r="F11368" s="13"/>
      <c r="G11368" s="50"/>
      <c r="I11368" s="17"/>
      <c r="K11368" s="50"/>
      <c r="P11368" s="17"/>
    </row>
    <row r="11369" spans="6:16">
      <c r="F11369" s="13"/>
      <c r="G11369" s="50"/>
      <c r="I11369" s="17"/>
      <c r="K11369" s="50"/>
      <c r="P11369" s="17"/>
    </row>
    <row r="11370" spans="6:16">
      <c r="F11370" s="13"/>
      <c r="G11370" s="50"/>
      <c r="I11370" s="17"/>
      <c r="K11370" s="50"/>
      <c r="P11370" s="17"/>
    </row>
    <row r="11371" spans="6:16">
      <c r="F11371" s="13"/>
      <c r="G11371" s="50"/>
      <c r="I11371" s="17"/>
      <c r="K11371" s="50"/>
      <c r="P11371" s="17"/>
    </row>
    <row r="11372" spans="6:16">
      <c r="F11372" s="13"/>
      <c r="G11372" s="50"/>
      <c r="I11372" s="17"/>
      <c r="K11372" s="50"/>
      <c r="P11372" s="17"/>
    </row>
    <row r="11373" spans="6:16">
      <c r="F11373" s="13"/>
      <c r="G11373" s="50"/>
      <c r="I11373" s="17"/>
      <c r="K11373" s="50"/>
      <c r="P11373" s="17"/>
    </row>
    <row r="11374" spans="6:16">
      <c r="F11374" s="13"/>
      <c r="G11374" s="50"/>
      <c r="I11374" s="17"/>
      <c r="K11374" s="50"/>
      <c r="P11374" s="17"/>
    </row>
    <row r="11375" spans="6:16">
      <c r="F11375" s="13"/>
      <c r="G11375" s="50"/>
      <c r="I11375" s="17"/>
      <c r="K11375" s="50"/>
      <c r="P11375" s="17"/>
    </row>
    <row r="11376" spans="6:16">
      <c r="F11376" s="13"/>
      <c r="G11376" s="50"/>
      <c r="I11376" s="17"/>
      <c r="K11376" s="50"/>
      <c r="P11376" s="17"/>
    </row>
    <row r="11377" spans="6:16">
      <c r="F11377" s="13"/>
      <c r="G11377" s="50"/>
      <c r="I11377" s="17"/>
      <c r="K11377" s="50"/>
      <c r="P11377" s="17"/>
    </row>
    <row r="11378" spans="6:16">
      <c r="F11378" s="13"/>
      <c r="G11378" s="50"/>
      <c r="I11378" s="17"/>
      <c r="K11378" s="50"/>
      <c r="P11378" s="17"/>
    </row>
    <row r="11379" spans="6:16">
      <c r="F11379" s="13"/>
      <c r="G11379" s="50"/>
      <c r="I11379" s="17"/>
      <c r="K11379" s="50"/>
      <c r="P11379" s="17"/>
    </row>
    <row r="11380" spans="6:16">
      <c r="F11380" s="13"/>
      <c r="G11380" s="50"/>
      <c r="I11380" s="17"/>
      <c r="K11380" s="50"/>
      <c r="P11380" s="17"/>
    </row>
    <row r="11381" spans="6:16">
      <c r="F11381" s="13"/>
      <c r="G11381" s="50"/>
      <c r="I11381" s="17"/>
      <c r="K11381" s="50"/>
      <c r="P11381" s="17"/>
    </row>
    <row r="11382" spans="6:16">
      <c r="F11382" s="13"/>
      <c r="G11382" s="50"/>
      <c r="I11382" s="17"/>
      <c r="K11382" s="50"/>
      <c r="P11382" s="17"/>
    </row>
    <row r="11383" spans="6:16">
      <c r="F11383" s="13"/>
      <c r="G11383" s="50"/>
      <c r="I11383" s="17"/>
      <c r="K11383" s="50"/>
      <c r="P11383" s="17"/>
    </row>
    <row r="11384" spans="6:16">
      <c r="F11384" s="13"/>
      <c r="G11384" s="50"/>
      <c r="I11384" s="17"/>
      <c r="K11384" s="50"/>
      <c r="P11384" s="17"/>
    </row>
    <row r="11385" spans="6:16">
      <c r="F11385" s="13"/>
      <c r="G11385" s="50"/>
      <c r="I11385" s="17"/>
      <c r="K11385" s="50"/>
      <c r="P11385" s="17"/>
    </row>
    <row r="11386" spans="6:16">
      <c r="F11386" s="13"/>
      <c r="G11386" s="50"/>
      <c r="I11386" s="17"/>
      <c r="K11386" s="50"/>
      <c r="P11386" s="17"/>
    </row>
    <row r="11387" spans="6:16">
      <c r="F11387" s="13"/>
      <c r="G11387" s="50"/>
      <c r="I11387" s="17"/>
      <c r="K11387" s="50"/>
      <c r="P11387" s="17"/>
    </row>
    <row r="11388" spans="6:16">
      <c r="F11388" s="13"/>
      <c r="G11388" s="50"/>
      <c r="I11388" s="17"/>
      <c r="K11388" s="50"/>
      <c r="P11388" s="17"/>
    </row>
    <row r="11389" spans="6:16">
      <c r="F11389" s="13"/>
      <c r="G11389" s="50"/>
      <c r="I11389" s="17"/>
      <c r="K11389" s="50"/>
      <c r="P11389" s="17"/>
    </row>
    <row r="11390" spans="6:16">
      <c r="F11390" s="13"/>
      <c r="G11390" s="50"/>
      <c r="I11390" s="17"/>
      <c r="K11390" s="50"/>
      <c r="P11390" s="17"/>
    </row>
    <row r="11391" spans="6:16">
      <c r="F11391" s="13"/>
      <c r="G11391" s="50"/>
      <c r="I11391" s="17"/>
      <c r="K11391" s="50"/>
      <c r="P11391" s="17"/>
    </row>
    <row r="11392" spans="6:16">
      <c r="F11392" s="13"/>
      <c r="G11392" s="50"/>
      <c r="I11392" s="17"/>
      <c r="K11392" s="50"/>
      <c r="P11392" s="17"/>
    </row>
    <row r="11393" spans="6:16">
      <c r="F11393" s="13"/>
      <c r="G11393" s="50"/>
      <c r="I11393" s="17"/>
      <c r="K11393" s="50"/>
      <c r="P11393" s="17"/>
    </row>
    <row r="11394" spans="6:16">
      <c r="F11394" s="13"/>
      <c r="G11394" s="50"/>
      <c r="I11394" s="17"/>
      <c r="K11394" s="50"/>
      <c r="P11394" s="17"/>
    </row>
    <row r="11395" spans="6:16">
      <c r="F11395" s="13"/>
      <c r="G11395" s="50"/>
      <c r="I11395" s="17"/>
      <c r="K11395" s="50"/>
      <c r="P11395" s="17"/>
    </row>
    <row r="11396" spans="6:16">
      <c r="F11396" s="13"/>
      <c r="G11396" s="50"/>
      <c r="I11396" s="17"/>
      <c r="K11396" s="50"/>
      <c r="P11396" s="17"/>
    </row>
    <row r="11397" spans="6:16">
      <c r="F11397" s="13"/>
      <c r="G11397" s="50"/>
      <c r="I11397" s="17"/>
      <c r="K11397" s="50"/>
      <c r="P11397" s="17"/>
    </row>
    <row r="11398" spans="6:16">
      <c r="F11398" s="13"/>
      <c r="G11398" s="50"/>
      <c r="I11398" s="17"/>
      <c r="K11398" s="50"/>
      <c r="P11398" s="17"/>
    </row>
    <row r="11399" spans="6:16">
      <c r="F11399" s="13"/>
      <c r="G11399" s="50"/>
      <c r="I11399" s="17"/>
      <c r="K11399" s="50"/>
      <c r="P11399" s="17"/>
    </row>
    <row r="11400" spans="6:16">
      <c r="F11400" s="13"/>
      <c r="G11400" s="50"/>
      <c r="I11400" s="17"/>
      <c r="K11400" s="50"/>
      <c r="P11400" s="17"/>
    </row>
    <row r="11401" spans="6:16">
      <c r="F11401" s="13"/>
      <c r="G11401" s="50"/>
      <c r="I11401" s="17"/>
      <c r="K11401" s="50"/>
      <c r="P11401" s="17"/>
    </row>
    <row r="11402" spans="6:16">
      <c r="F11402" s="13"/>
      <c r="G11402" s="50"/>
      <c r="I11402" s="17"/>
      <c r="K11402" s="50"/>
      <c r="P11402" s="17"/>
    </row>
    <row r="11403" spans="6:16">
      <c r="F11403" s="13"/>
      <c r="G11403" s="50"/>
      <c r="I11403" s="17"/>
      <c r="K11403" s="50"/>
      <c r="P11403" s="17"/>
    </row>
    <row r="11404" spans="6:16">
      <c r="F11404" s="13"/>
      <c r="G11404" s="50"/>
      <c r="I11404" s="17"/>
      <c r="K11404" s="50"/>
      <c r="P11404" s="17"/>
    </row>
    <row r="11405" spans="6:16">
      <c r="F11405" s="13"/>
      <c r="G11405" s="50"/>
      <c r="I11405" s="17"/>
      <c r="K11405" s="50"/>
      <c r="P11405" s="17"/>
    </row>
    <row r="11406" spans="6:16">
      <c r="F11406" s="13"/>
      <c r="G11406" s="50"/>
      <c r="I11406" s="17"/>
      <c r="K11406" s="50"/>
      <c r="P11406" s="17"/>
    </row>
    <row r="11407" spans="6:16">
      <c r="F11407" s="13"/>
      <c r="G11407" s="50"/>
      <c r="I11407" s="17"/>
      <c r="K11407" s="50"/>
      <c r="P11407" s="17"/>
    </row>
    <row r="11408" spans="6:16">
      <c r="F11408" s="13"/>
      <c r="G11408" s="50"/>
      <c r="I11408" s="17"/>
      <c r="K11408" s="50"/>
      <c r="P11408" s="17"/>
    </row>
    <row r="11409" spans="6:16">
      <c r="F11409" s="13"/>
      <c r="G11409" s="50"/>
      <c r="I11409" s="17"/>
      <c r="K11409" s="50"/>
      <c r="P11409" s="17"/>
    </row>
    <row r="11410" spans="6:16">
      <c r="F11410" s="13"/>
      <c r="G11410" s="50"/>
      <c r="I11410" s="17"/>
      <c r="K11410" s="50"/>
      <c r="P11410" s="17"/>
    </row>
    <row r="11411" spans="6:16">
      <c r="F11411" s="13"/>
      <c r="G11411" s="50"/>
      <c r="I11411" s="17"/>
      <c r="K11411" s="50"/>
      <c r="P11411" s="17"/>
    </row>
    <row r="11412" spans="6:16">
      <c r="F11412" s="13"/>
      <c r="G11412" s="50"/>
      <c r="I11412" s="17"/>
      <c r="K11412" s="50"/>
      <c r="P11412" s="17"/>
    </row>
    <row r="11413" spans="6:16">
      <c r="F11413" s="13"/>
      <c r="G11413" s="50"/>
      <c r="I11413" s="17"/>
      <c r="K11413" s="50"/>
      <c r="P11413" s="17"/>
    </row>
    <row r="11414" spans="6:16">
      <c r="F11414" s="13"/>
      <c r="G11414" s="50"/>
      <c r="I11414" s="17"/>
      <c r="K11414" s="50"/>
      <c r="P11414" s="17"/>
    </row>
    <row r="11415" spans="6:16">
      <c r="F11415" s="13"/>
      <c r="G11415" s="50"/>
      <c r="I11415" s="17"/>
      <c r="K11415" s="50"/>
      <c r="P11415" s="17"/>
    </row>
    <row r="11416" spans="6:16">
      <c r="F11416" s="13"/>
      <c r="G11416" s="50"/>
      <c r="I11416" s="17"/>
      <c r="K11416" s="50"/>
      <c r="P11416" s="17"/>
    </row>
    <row r="11417" spans="6:16">
      <c r="F11417" s="13"/>
      <c r="G11417" s="50"/>
      <c r="I11417" s="17"/>
      <c r="K11417" s="50"/>
      <c r="P11417" s="17"/>
    </row>
    <row r="11418" spans="6:16">
      <c r="F11418" s="13"/>
      <c r="G11418" s="50"/>
      <c r="I11418" s="17"/>
      <c r="K11418" s="50"/>
      <c r="P11418" s="17"/>
    </row>
    <row r="11419" spans="6:16">
      <c r="F11419" s="13"/>
      <c r="G11419" s="50"/>
      <c r="I11419" s="17"/>
      <c r="K11419" s="50"/>
      <c r="P11419" s="17"/>
    </row>
    <row r="11420" spans="6:16">
      <c r="F11420" s="13"/>
      <c r="G11420" s="50"/>
      <c r="I11420" s="17"/>
      <c r="K11420" s="50"/>
      <c r="P11420" s="17"/>
    </row>
    <row r="11421" spans="6:16">
      <c r="F11421" s="13"/>
      <c r="G11421" s="50"/>
      <c r="I11421" s="17"/>
      <c r="K11421" s="50"/>
      <c r="P11421" s="17"/>
    </row>
    <row r="11422" spans="6:16">
      <c r="F11422" s="13"/>
      <c r="G11422" s="50"/>
      <c r="I11422" s="17"/>
      <c r="K11422" s="50"/>
      <c r="P11422" s="17"/>
    </row>
    <row r="11423" spans="6:16">
      <c r="F11423" s="13"/>
      <c r="G11423" s="50"/>
      <c r="I11423" s="17"/>
      <c r="K11423" s="50"/>
      <c r="P11423" s="17"/>
    </row>
    <row r="11424" spans="6:16">
      <c r="F11424" s="13"/>
      <c r="G11424" s="50"/>
      <c r="I11424" s="17"/>
      <c r="K11424" s="50"/>
      <c r="P11424" s="17"/>
    </row>
    <row r="11425" spans="6:16">
      <c r="F11425" s="13"/>
      <c r="G11425" s="50"/>
      <c r="I11425" s="17"/>
      <c r="K11425" s="50"/>
      <c r="P11425" s="17"/>
    </row>
    <row r="11426" spans="6:16">
      <c r="F11426" s="13"/>
      <c r="G11426" s="50"/>
      <c r="I11426" s="17"/>
      <c r="K11426" s="50"/>
      <c r="P11426" s="17"/>
    </row>
    <row r="11427" spans="6:16">
      <c r="F11427" s="13"/>
      <c r="G11427" s="50"/>
      <c r="I11427" s="17"/>
      <c r="K11427" s="50"/>
      <c r="P11427" s="17"/>
    </row>
    <row r="11428" spans="6:16">
      <c r="F11428" s="13"/>
      <c r="G11428" s="50"/>
      <c r="I11428" s="17"/>
      <c r="K11428" s="50"/>
      <c r="P11428" s="17"/>
    </row>
    <row r="11429" spans="6:16">
      <c r="F11429" s="13"/>
      <c r="G11429" s="50"/>
      <c r="I11429" s="17"/>
      <c r="K11429" s="50"/>
      <c r="P11429" s="17"/>
    </row>
    <row r="11430" spans="6:16">
      <c r="F11430" s="13"/>
      <c r="G11430" s="50"/>
      <c r="I11430" s="17"/>
      <c r="K11430" s="50"/>
      <c r="P11430" s="17"/>
    </row>
    <row r="11431" spans="6:16">
      <c r="F11431" s="13"/>
      <c r="G11431" s="50"/>
      <c r="I11431" s="17"/>
      <c r="K11431" s="50"/>
      <c r="P11431" s="17"/>
    </row>
    <row r="11432" spans="6:16">
      <c r="F11432" s="13"/>
      <c r="G11432" s="50"/>
      <c r="I11432" s="17"/>
      <c r="K11432" s="50"/>
      <c r="P11432" s="17"/>
    </row>
    <row r="11433" spans="6:16">
      <c r="F11433" s="13"/>
      <c r="G11433" s="50"/>
      <c r="I11433" s="17"/>
      <c r="K11433" s="50"/>
      <c r="P11433" s="17"/>
    </row>
    <row r="11434" spans="6:16">
      <c r="F11434" s="13"/>
      <c r="G11434" s="50"/>
      <c r="I11434" s="17"/>
      <c r="K11434" s="50"/>
      <c r="P11434" s="17"/>
    </row>
    <row r="11435" spans="6:16">
      <c r="F11435" s="13"/>
      <c r="G11435" s="50"/>
      <c r="I11435" s="17"/>
      <c r="K11435" s="50"/>
      <c r="P11435" s="17"/>
    </row>
    <row r="11436" spans="6:16">
      <c r="F11436" s="13"/>
      <c r="G11436" s="50"/>
      <c r="I11436" s="17"/>
      <c r="K11436" s="50"/>
      <c r="P11436" s="17"/>
    </row>
    <row r="11437" spans="6:16">
      <c r="F11437" s="13"/>
      <c r="G11437" s="50"/>
      <c r="I11437" s="17"/>
      <c r="K11437" s="50"/>
      <c r="P11437" s="17"/>
    </row>
    <row r="11438" spans="6:16">
      <c r="F11438" s="13"/>
      <c r="G11438" s="50"/>
      <c r="I11438" s="17"/>
      <c r="K11438" s="50"/>
      <c r="P11438" s="17"/>
    </row>
    <row r="11439" spans="6:16">
      <c r="F11439" s="13"/>
      <c r="G11439" s="50"/>
      <c r="I11439" s="17"/>
      <c r="K11439" s="50"/>
      <c r="P11439" s="17"/>
    </row>
    <row r="11440" spans="6:16">
      <c r="F11440" s="13"/>
      <c r="G11440" s="50"/>
      <c r="I11440" s="17"/>
      <c r="K11440" s="50"/>
      <c r="P11440" s="17"/>
    </row>
    <row r="11441" spans="6:16">
      <c r="F11441" s="13"/>
      <c r="G11441" s="50"/>
      <c r="I11441" s="17"/>
      <c r="K11441" s="50"/>
      <c r="P11441" s="17"/>
    </row>
    <row r="11442" spans="6:16">
      <c r="F11442" s="13"/>
      <c r="G11442" s="50"/>
      <c r="I11442" s="17"/>
      <c r="K11442" s="50"/>
      <c r="P11442" s="17"/>
    </row>
    <row r="11443" spans="6:16">
      <c r="F11443" s="13"/>
      <c r="G11443" s="50"/>
      <c r="I11443" s="17"/>
      <c r="K11443" s="50"/>
      <c r="P11443" s="17"/>
    </row>
    <row r="11444" spans="6:16">
      <c r="F11444" s="13"/>
      <c r="G11444" s="50"/>
      <c r="I11444" s="17"/>
      <c r="K11444" s="50"/>
      <c r="P11444" s="17"/>
    </row>
    <row r="11445" spans="6:16">
      <c r="F11445" s="13"/>
      <c r="G11445" s="50"/>
      <c r="I11445" s="17"/>
      <c r="K11445" s="50"/>
      <c r="P11445" s="17"/>
    </row>
    <row r="11446" spans="6:16">
      <c r="F11446" s="13"/>
      <c r="G11446" s="50"/>
      <c r="I11446" s="17"/>
      <c r="K11446" s="50"/>
      <c r="P11446" s="17"/>
    </row>
    <row r="11447" spans="6:16">
      <c r="F11447" s="13"/>
      <c r="G11447" s="50"/>
      <c r="I11447" s="17"/>
      <c r="K11447" s="50"/>
      <c r="P11447" s="17"/>
    </row>
    <row r="11448" spans="6:16">
      <c r="F11448" s="13"/>
      <c r="G11448" s="50"/>
      <c r="I11448" s="17"/>
      <c r="K11448" s="50"/>
      <c r="P11448" s="17"/>
    </row>
    <row r="11449" spans="6:16">
      <c r="F11449" s="13"/>
      <c r="G11449" s="50"/>
      <c r="I11449" s="17"/>
      <c r="K11449" s="50"/>
      <c r="P11449" s="17"/>
    </row>
    <row r="11450" spans="6:16">
      <c r="F11450" s="13"/>
      <c r="G11450" s="50"/>
      <c r="I11450" s="17"/>
      <c r="K11450" s="50"/>
      <c r="P11450" s="17"/>
    </row>
    <row r="11451" spans="6:16">
      <c r="F11451" s="13"/>
      <c r="G11451" s="50"/>
      <c r="I11451" s="17"/>
      <c r="K11451" s="50"/>
      <c r="P11451" s="17"/>
    </row>
    <row r="11452" spans="6:16">
      <c r="F11452" s="13"/>
      <c r="G11452" s="50"/>
      <c r="I11452" s="17"/>
      <c r="K11452" s="50"/>
      <c r="P11452" s="17"/>
    </row>
    <row r="11453" spans="6:16">
      <c r="F11453" s="13"/>
      <c r="G11453" s="50"/>
      <c r="I11453" s="17"/>
      <c r="K11453" s="50"/>
      <c r="P11453" s="17"/>
    </row>
    <row r="11454" spans="6:16">
      <c r="F11454" s="13"/>
      <c r="G11454" s="50"/>
      <c r="I11454" s="17"/>
      <c r="K11454" s="50"/>
      <c r="P11454" s="17"/>
    </row>
    <row r="11455" spans="6:16">
      <c r="F11455" s="13"/>
      <c r="G11455" s="50"/>
      <c r="I11455" s="17"/>
      <c r="K11455" s="50"/>
      <c r="P11455" s="17"/>
    </row>
    <row r="11456" spans="6:16">
      <c r="F11456" s="13"/>
      <c r="G11456" s="50"/>
      <c r="I11456" s="17"/>
      <c r="K11456" s="50"/>
      <c r="P11456" s="17"/>
    </row>
    <row r="11457" spans="6:16">
      <c r="F11457" s="13"/>
      <c r="G11457" s="50"/>
      <c r="I11457" s="17"/>
      <c r="K11457" s="50"/>
      <c r="P11457" s="17"/>
    </row>
    <row r="11458" spans="6:16">
      <c r="F11458" s="13"/>
      <c r="G11458" s="50"/>
      <c r="I11458" s="17"/>
      <c r="K11458" s="50"/>
      <c r="P11458" s="17"/>
    </row>
    <row r="11459" spans="6:16">
      <c r="F11459" s="13"/>
      <c r="G11459" s="50"/>
      <c r="I11459" s="17"/>
      <c r="K11459" s="50"/>
      <c r="P11459" s="17"/>
    </row>
    <row r="11460" spans="6:16">
      <c r="F11460" s="13"/>
      <c r="G11460" s="50"/>
      <c r="I11460" s="17"/>
      <c r="K11460" s="50"/>
      <c r="P11460" s="17"/>
    </row>
    <row r="11461" spans="6:16">
      <c r="F11461" s="13"/>
      <c r="G11461" s="50"/>
      <c r="I11461" s="17"/>
      <c r="K11461" s="50"/>
      <c r="P11461" s="17"/>
    </row>
    <row r="11462" spans="6:16">
      <c r="F11462" s="13"/>
      <c r="G11462" s="50"/>
      <c r="I11462" s="17"/>
      <c r="K11462" s="50"/>
      <c r="P11462" s="17"/>
    </row>
    <row r="11463" spans="6:16">
      <c r="F11463" s="13"/>
      <c r="G11463" s="50"/>
      <c r="I11463" s="17"/>
      <c r="K11463" s="50"/>
      <c r="P11463" s="17"/>
    </row>
    <row r="11464" spans="6:16">
      <c r="F11464" s="13"/>
      <c r="G11464" s="50"/>
      <c r="I11464" s="17"/>
      <c r="K11464" s="50"/>
      <c r="P11464" s="17"/>
    </row>
    <row r="11465" spans="6:16">
      <c r="F11465" s="13"/>
      <c r="G11465" s="50"/>
      <c r="I11465" s="17"/>
      <c r="K11465" s="50"/>
      <c r="P11465" s="17"/>
    </row>
    <row r="11466" spans="6:16">
      <c r="F11466" s="13"/>
      <c r="G11466" s="50"/>
      <c r="I11466" s="17"/>
      <c r="K11466" s="50"/>
      <c r="P11466" s="17"/>
    </row>
    <row r="11467" spans="6:16">
      <c r="F11467" s="13"/>
      <c r="G11467" s="50"/>
      <c r="I11467" s="17"/>
      <c r="K11467" s="50"/>
      <c r="P11467" s="17"/>
    </row>
    <row r="11468" spans="6:16">
      <c r="F11468" s="13"/>
      <c r="G11468" s="50"/>
      <c r="I11468" s="17"/>
      <c r="K11468" s="50"/>
      <c r="P11468" s="17"/>
    </row>
    <row r="11469" spans="6:16">
      <c r="F11469" s="13"/>
      <c r="G11469" s="50"/>
      <c r="I11469" s="17"/>
      <c r="K11469" s="50"/>
      <c r="P11469" s="17"/>
    </row>
    <row r="11470" spans="6:16">
      <c r="F11470" s="13"/>
      <c r="G11470" s="50"/>
      <c r="I11470" s="17"/>
      <c r="K11470" s="50"/>
      <c r="P11470" s="17"/>
    </row>
    <row r="11471" spans="6:16">
      <c r="F11471" s="13"/>
      <c r="G11471" s="50"/>
      <c r="I11471" s="17"/>
      <c r="K11471" s="50"/>
      <c r="P11471" s="17"/>
    </row>
    <row r="11472" spans="6:16">
      <c r="F11472" s="13"/>
      <c r="G11472" s="50"/>
      <c r="I11472" s="17"/>
      <c r="K11472" s="50"/>
      <c r="P11472" s="17"/>
    </row>
    <row r="11473" spans="6:16">
      <c r="F11473" s="13"/>
      <c r="G11473" s="50"/>
      <c r="I11473" s="17"/>
      <c r="K11473" s="50"/>
      <c r="P11473" s="17"/>
    </row>
    <row r="11474" spans="6:16">
      <c r="F11474" s="13"/>
      <c r="G11474" s="50"/>
      <c r="I11474" s="17"/>
      <c r="K11474" s="50"/>
      <c r="P11474" s="17"/>
    </row>
    <row r="11475" spans="6:16">
      <c r="F11475" s="13"/>
      <c r="G11475" s="50"/>
      <c r="I11475" s="17"/>
      <c r="K11475" s="50"/>
      <c r="P11475" s="17"/>
    </row>
    <row r="11476" spans="6:16">
      <c r="F11476" s="13"/>
      <c r="G11476" s="50"/>
      <c r="I11476" s="17"/>
      <c r="K11476" s="50"/>
      <c r="P11476" s="17"/>
    </row>
    <row r="11477" spans="6:16">
      <c r="F11477" s="13"/>
      <c r="G11477" s="50"/>
      <c r="I11477" s="17"/>
      <c r="K11477" s="50"/>
      <c r="P11477" s="17"/>
    </row>
    <row r="11478" spans="6:16">
      <c r="F11478" s="13"/>
      <c r="G11478" s="50"/>
      <c r="I11478" s="17"/>
      <c r="K11478" s="50"/>
      <c r="P11478" s="17"/>
    </row>
    <row r="11479" spans="6:16">
      <c r="F11479" s="13"/>
      <c r="G11479" s="50"/>
      <c r="I11479" s="17"/>
      <c r="K11479" s="50"/>
      <c r="P11479" s="17"/>
    </row>
    <row r="11480" spans="6:16">
      <c r="F11480" s="13"/>
      <c r="G11480" s="50"/>
      <c r="I11480" s="17"/>
      <c r="K11480" s="50"/>
      <c r="P11480" s="17"/>
    </row>
    <row r="11481" spans="6:16">
      <c r="F11481" s="13"/>
      <c r="G11481" s="50"/>
      <c r="I11481" s="17"/>
      <c r="K11481" s="50"/>
      <c r="P11481" s="17"/>
    </row>
    <row r="11482" spans="6:16">
      <c r="F11482" s="13"/>
      <c r="G11482" s="50"/>
      <c r="I11482" s="17"/>
      <c r="K11482" s="50"/>
      <c r="P11482" s="17"/>
    </row>
    <row r="11483" spans="6:16">
      <c r="F11483" s="13"/>
      <c r="G11483" s="50"/>
      <c r="I11483" s="17"/>
      <c r="K11483" s="50"/>
      <c r="P11483" s="17"/>
    </row>
    <row r="11484" spans="6:16">
      <c r="F11484" s="13"/>
      <c r="G11484" s="50"/>
      <c r="I11484" s="17"/>
      <c r="K11484" s="50"/>
      <c r="P11484" s="17"/>
    </row>
    <row r="11485" spans="6:16">
      <c r="F11485" s="13"/>
      <c r="G11485" s="50"/>
      <c r="I11485" s="17"/>
      <c r="K11485" s="50"/>
      <c r="P11485" s="17"/>
    </row>
    <row r="11486" spans="6:16">
      <c r="F11486" s="13"/>
      <c r="G11486" s="50"/>
      <c r="I11486" s="17"/>
      <c r="K11486" s="50"/>
      <c r="P11486" s="17"/>
    </row>
    <row r="11487" spans="6:16">
      <c r="F11487" s="13"/>
      <c r="G11487" s="50"/>
      <c r="I11487" s="17"/>
      <c r="K11487" s="50"/>
      <c r="P11487" s="17"/>
    </row>
    <row r="11488" spans="6:16">
      <c r="F11488" s="13"/>
      <c r="G11488" s="50"/>
      <c r="I11488" s="17"/>
      <c r="K11488" s="50"/>
      <c r="P11488" s="17"/>
    </row>
    <row r="11489" spans="6:16">
      <c r="F11489" s="13"/>
      <c r="G11489" s="50"/>
      <c r="I11489" s="17"/>
      <c r="K11489" s="50"/>
      <c r="P11489" s="17"/>
    </row>
    <row r="11490" spans="6:16">
      <c r="F11490" s="13"/>
      <c r="G11490" s="50"/>
      <c r="I11490" s="17"/>
      <c r="K11490" s="50"/>
      <c r="P11490" s="17"/>
    </row>
    <row r="11491" spans="6:16">
      <c r="F11491" s="13"/>
      <c r="G11491" s="50"/>
      <c r="I11491" s="17"/>
      <c r="K11491" s="50"/>
      <c r="P11491" s="17"/>
    </row>
    <row r="11492" spans="6:16">
      <c r="F11492" s="13"/>
      <c r="G11492" s="50"/>
      <c r="I11492" s="17"/>
      <c r="K11492" s="50"/>
      <c r="P11492" s="17"/>
    </row>
    <row r="11493" spans="6:16">
      <c r="F11493" s="13"/>
      <c r="G11493" s="50"/>
      <c r="I11493" s="17"/>
      <c r="K11493" s="50"/>
      <c r="P11493" s="17"/>
    </row>
    <row r="11494" spans="6:16">
      <c r="F11494" s="13"/>
      <c r="G11494" s="50"/>
      <c r="I11494" s="17"/>
      <c r="K11494" s="50"/>
      <c r="P11494" s="17"/>
    </row>
    <row r="11495" spans="6:16">
      <c r="F11495" s="13"/>
      <c r="G11495" s="50"/>
      <c r="I11495" s="17"/>
      <c r="K11495" s="50"/>
      <c r="P11495" s="17"/>
    </row>
    <row r="11496" spans="6:16">
      <c r="F11496" s="13"/>
      <c r="G11496" s="50"/>
      <c r="I11496" s="17"/>
      <c r="K11496" s="50"/>
      <c r="P11496" s="17"/>
    </row>
    <row r="11497" spans="6:16">
      <c r="F11497" s="13"/>
      <c r="G11497" s="50"/>
      <c r="I11497" s="17"/>
      <c r="K11497" s="50"/>
      <c r="P11497" s="17"/>
    </row>
    <row r="11498" spans="6:16">
      <c r="F11498" s="13"/>
      <c r="G11498" s="50"/>
      <c r="I11498" s="17"/>
      <c r="K11498" s="50"/>
      <c r="P11498" s="17"/>
    </row>
    <row r="11499" spans="6:16">
      <c r="F11499" s="13"/>
      <c r="G11499" s="50"/>
      <c r="I11499" s="17"/>
      <c r="K11499" s="50"/>
      <c r="P11499" s="17"/>
    </row>
    <row r="11500" spans="6:16">
      <c r="F11500" s="13"/>
      <c r="G11500" s="50"/>
      <c r="I11500" s="17"/>
      <c r="K11500" s="50"/>
      <c r="P11500" s="17"/>
    </row>
    <row r="11501" spans="6:16">
      <c r="F11501" s="13"/>
      <c r="G11501" s="50"/>
      <c r="I11501" s="17"/>
      <c r="K11501" s="50"/>
      <c r="P11501" s="17"/>
    </row>
    <row r="11502" spans="6:16">
      <c r="F11502" s="13"/>
      <c r="G11502" s="50"/>
      <c r="I11502" s="17"/>
      <c r="K11502" s="50"/>
      <c r="P11502" s="17"/>
    </row>
    <row r="11503" spans="6:16">
      <c r="F11503" s="13"/>
      <c r="G11503" s="50"/>
      <c r="I11503" s="17"/>
      <c r="K11503" s="50"/>
      <c r="P11503" s="17"/>
    </row>
    <row r="11504" spans="6:16">
      <c r="F11504" s="13"/>
      <c r="G11504" s="50"/>
      <c r="I11504" s="17"/>
      <c r="K11504" s="50"/>
      <c r="P11504" s="17"/>
    </row>
    <row r="11505" spans="6:16">
      <c r="F11505" s="13"/>
      <c r="G11505" s="50"/>
      <c r="I11505" s="17"/>
      <c r="K11505" s="50"/>
      <c r="P11505" s="17"/>
    </row>
    <row r="11506" spans="6:16">
      <c r="F11506" s="13"/>
      <c r="G11506" s="50"/>
      <c r="I11506" s="17"/>
      <c r="K11506" s="50"/>
      <c r="P11506" s="17"/>
    </row>
    <row r="11507" spans="6:16">
      <c r="F11507" s="13"/>
      <c r="G11507" s="50"/>
      <c r="I11507" s="17"/>
      <c r="K11507" s="50"/>
      <c r="P11507" s="17"/>
    </row>
    <row r="11508" spans="6:16">
      <c r="F11508" s="13"/>
      <c r="G11508" s="50"/>
      <c r="I11508" s="17"/>
      <c r="K11508" s="50"/>
      <c r="P11508" s="17"/>
    </row>
    <row r="11509" spans="6:16">
      <c r="F11509" s="13"/>
      <c r="G11509" s="50"/>
      <c r="I11509" s="17"/>
      <c r="K11509" s="50"/>
      <c r="P11509" s="17"/>
    </row>
    <row r="11510" spans="6:16">
      <c r="F11510" s="13"/>
      <c r="G11510" s="50"/>
      <c r="I11510" s="17"/>
      <c r="K11510" s="50"/>
      <c r="P11510" s="17"/>
    </row>
    <row r="11511" spans="6:16">
      <c r="F11511" s="13"/>
      <c r="G11511" s="50"/>
      <c r="I11511" s="17"/>
      <c r="K11511" s="50"/>
      <c r="P11511" s="17"/>
    </row>
    <row r="11512" spans="6:16">
      <c r="F11512" s="13"/>
      <c r="G11512" s="50"/>
      <c r="I11512" s="17"/>
      <c r="K11512" s="50"/>
      <c r="P11512" s="17"/>
    </row>
    <row r="11513" spans="6:16">
      <c r="F11513" s="13"/>
      <c r="G11513" s="50"/>
      <c r="I11513" s="17"/>
      <c r="K11513" s="50"/>
      <c r="P11513" s="17"/>
    </row>
    <row r="11514" spans="6:16">
      <c r="F11514" s="13"/>
      <c r="G11514" s="50"/>
      <c r="I11514" s="17"/>
      <c r="K11514" s="50"/>
      <c r="P11514" s="17"/>
    </row>
    <row r="11515" spans="6:16">
      <c r="F11515" s="13"/>
      <c r="G11515" s="50"/>
      <c r="I11515" s="17"/>
      <c r="K11515" s="50"/>
      <c r="P11515" s="17"/>
    </row>
    <row r="11516" spans="6:16">
      <c r="F11516" s="13"/>
      <c r="G11516" s="50"/>
      <c r="I11516" s="17"/>
      <c r="K11516" s="50"/>
      <c r="P11516" s="17"/>
    </row>
    <row r="11517" spans="6:16">
      <c r="F11517" s="13"/>
      <c r="G11517" s="50"/>
      <c r="I11517" s="17"/>
      <c r="K11517" s="50"/>
      <c r="P11517" s="17"/>
    </row>
    <row r="11518" spans="6:16">
      <c r="F11518" s="13"/>
      <c r="G11518" s="50"/>
      <c r="I11518" s="17"/>
      <c r="K11518" s="50"/>
      <c r="P11518" s="17"/>
    </row>
    <row r="11519" spans="6:16">
      <c r="F11519" s="13"/>
      <c r="G11519" s="50"/>
      <c r="I11519" s="17"/>
      <c r="K11519" s="50"/>
      <c r="P11519" s="17"/>
    </row>
    <row r="11520" spans="6:16">
      <c r="F11520" s="13"/>
      <c r="G11520" s="50"/>
      <c r="I11520" s="17"/>
      <c r="K11520" s="50"/>
      <c r="P11520" s="17"/>
    </row>
    <row r="11521" spans="6:16">
      <c r="F11521" s="13"/>
      <c r="G11521" s="50"/>
      <c r="I11521" s="17"/>
      <c r="K11521" s="50"/>
      <c r="P11521" s="17"/>
    </row>
    <row r="11522" spans="6:16">
      <c r="F11522" s="13"/>
      <c r="G11522" s="50"/>
      <c r="I11522" s="17"/>
      <c r="K11522" s="50"/>
      <c r="P11522" s="17"/>
    </row>
    <row r="11523" spans="6:16">
      <c r="F11523" s="13"/>
      <c r="G11523" s="50"/>
      <c r="I11523" s="17"/>
      <c r="K11523" s="50"/>
      <c r="P11523" s="17"/>
    </row>
    <row r="11524" spans="6:16">
      <c r="F11524" s="13"/>
      <c r="G11524" s="50"/>
      <c r="I11524" s="17"/>
      <c r="K11524" s="50"/>
      <c r="P11524" s="17"/>
    </row>
    <row r="11525" spans="6:16">
      <c r="F11525" s="13"/>
      <c r="G11525" s="50"/>
      <c r="I11525" s="17"/>
      <c r="K11525" s="50"/>
      <c r="P11525" s="17"/>
    </row>
    <row r="11526" spans="6:16">
      <c r="F11526" s="13"/>
      <c r="G11526" s="50"/>
      <c r="I11526" s="17"/>
      <c r="K11526" s="50"/>
      <c r="P11526" s="17"/>
    </row>
    <row r="11527" spans="6:16">
      <c r="F11527" s="13"/>
      <c r="G11527" s="50"/>
      <c r="I11527" s="17"/>
      <c r="K11527" s="50"/>
      <c r="P11527" s="17"/>
    </row>
    <row r="11528" spans="6:16">
      <c r="F11528" s="13"/>
      <c r="G11528" s="50"/>
      <c r="I11528" s="17"/>
      <c r="K11528" s="50"/>
      <c r="P11528" s="17"/>
    </row>
    <row r="11529" spans="6:16">
      <c r="F11529" s="13"/>
      <c r="G11529" s="50"/>
      <c r="I11529" s="17"/>
      <c r="K11529" s="50"/>
      <c r="P11529" s="17"/>
    </row>
    <row r="11530" spans="6:16">
      <c r="F11530" s="13"/>
      <c r="G11530" s="50"/>
      <c r="I11530" s="17"/>
      <c r="K11530" s="50"/>
      <c r="P11530" s="17"/>
    </row>
    <row r="11531" spans="6:16">
      <c r="F11531" s="13"/>
      <c r="G11531" s="50"/>
      <c r="I11531" s="17"/>
      <c r="K11531" s="50"/>
      <c r="P11531" s="17"/>
    </row>
    <row r="11532" spans="6:16">
      <c r="F11532" s="13"/>
      <c r="G11532" s="50"/>
      <c r="I11532" s="17"/>
      <c r="K11532" s="50"/>
      <c r="P11532" s="17"/>
    </row>
    <row r="11533" spans="6:16">
      <c r="F11533" s="13"/>
      <c r="G11533" s="50"/>
      <c r="I11533" s="17"/>
      <c r="K11533" s="50"/>
      <c r="P11533" s="17"/>
    </row>
    <row r="11534" spans="6:16">
      <c r="F11534" s="13"/>
      <c r="G11534" s="50"/>
      <c r="I11534" s="17"/>
      <c r="K11534" s="50"/>
      <c r="P11534" s="17"/>
    </row>
    <row r="11535" spans="6:16">
      <c r="F11535" s="13"/>
      <c r="G11535" s="50"/>
      <c r="I11535" s="17"/>
      <c r="K11535" s="50"/>
      <c r="P11535" s="17"/>
    </row>
    <row r="11536" spans="6:16">
      <c r="F11536" s="13"/>
      <c r="G11536" s="50"/>
      <c r="I11536" s="17"/>
      <c r="K11536" s="50"/>
      <c r="P11536" s="17"/>
    </row>
    <row r="11537" spans="6:16">
      <c r="F11537" s="13"/>
      <c r="G11537" s="50"/>
      <c r="I11537" s="17"/>
      <c r="K11537" s="50"/>
      <c r="P11537" s="17"/>
    </row>
    <row r="11538" spans="6:16">
      <c r="F11538" s="13"/>
      <c r="G11538" s="50"/>
      <c r="I11538" s="17"/>
      <c r="K11538" s="50"/>
      <c r="P11538" s="17"/>
    </row>
    <row r="11539" spans="6:16">
      <c r="F11539" s="13"/>
      <c r="G11539" s="50"/>
      <c r="I11539" s="17"/>
      <c r="K11539" s="50"/>
      <c r="P11539" s="17"/>
    </row>
    <row r="11540" spans="6:16">
      <c r="F11540" s="13"/>
      <c r="G11540" s="50"/>
      <c r="I11540" s="17"/>
      <c r="K11540" s="50"/>
      <c r="P11540" s="17"/>
    </row>
    <row r="11541" spans="6:16">
      <c r="F11541" s="13"/>
      <c r="G11541" s="50"/>
      <c r="I11541" s="17"/>
      <c r="K11541" s="50"/>
      <c r="P11541" s="17"/>
    </row>
    <row r="11542" spans="6:16">
      <c r="F11542" s="13"/>
      <c r="G11542" s="50"/>
      <c r="I11542" s="17"/>
      <c r="K11542" s="50"/>
      <c r="P11542" s="17"/>
    </row>
    <row r="11543" spans="6:16">
      <c r="F11543" s="13"/>
      <c r="G11543" s="50"/>
      <c r="I11543" s="17"/>
      <c r="K11543" s="50"/>
      <c r="P11543" s="17"/>
    </row>
    <row r="11544" spans="6:16">
      <c r="F11544" s="13"/>
      <c r="G11544" s="50"/>
      <c r="I11544" s="17"/>
      <c r="K11544" s="50"/>
      <c r="P11544" s="17"/>
    </row>
    <row r="11545" spans="6:16">
      <c r="F11545" s="13"/>
      <c r="G11545" s="50"/>
      <c r="I11545" s="17"/>
      <c r="K11545" s="50"/>
      <c r="P11545" s="17"/>
    </row>
    <row r="11546" spans="6:16">
      <c r="F11546" s="13"/>
      <c r="G11546" s="50"/>
      <c r="I11546" s="17"/>
      <c r="K11546" s="50"/>
      <c r="P11546" s="17"/>
    </row>
    <row r="11547" spans="6:16">
      <c r="F11547" s="13"/>
      <c r="G11547" s="50"/>
      <c r="I11547" s="17"/>
      <c r="K11547" s="50"/>
      <c r="P11547" s="17"/>
    </row>
    <row r="11548" spans="6:16">
      <c r="F11548" s="13"/>
      <c r="G11548" s="50"/>
      <c r="I11548" s="17"/>
      <c r="K11548" s="50"/>
      <c r="P11548" s="17"/>
    </row>
    <row r="11549" spans="6:16">
      <c r="F11549" s="13"/>
      <c r="G11549" s="50"/>
      <c r="I11549" s="17"/>
      <c r="K11549" s="50"/>
      <c r="P11549" s="17"/>
    </row>
    <row r="11550" spans="6:16">
      <c r="F11550" s="13"/>
      <c r="G11550" s="50"/>
      <c r="I11550" s="17"/>
      <c r="K11550" s="50"/>
      <c r="P11550" s="17"/>
    </row>
    <row r="11551" spans="6:16">
      <c r="F11551" s="13"/>
      <c r="G11551" s="50"/>
      <c r="I11551" s="17"/>
      <c r="K11551" s="50"/>
      <c r="P11551" s="17"/>
    </row>
    <row r="11552" spans="6:16">
      <c r="F11552" s="13"/>
      <c r="G11552" s="50"/>
      <c r="I11552" s="17"/>
      <c r="K11552" s="50"/>
      <c r="P11552" s="17"/>
    </row>
    <row r="11553" spans="6:16">
      <c r="F11553" s="13"/>
      <c r="G11553" s="50"/>
      <c r="I11553" s="17"/>
      <c r="K11553" s="50"/>
      <c r="P11553" s="17"/>
    </row>
    <row r="11554" spans="6:16">
      <c r="F11554" s="13"/>
      <c r="G11554" s="50"/>
      <c r="I11554" s="17"/>
      <c r="K11554" s="50"/>
      <c r="P11554" s="17"/>
    </row>
    <row r="11555" spans="6:16">
      <c r="F11555" s="13"/>
      <c r="G11555" s="50"/>
      <c r="I11555" s="17"/>
      <c r="K11555" s="50"/>
      <c r="P11555" s="17"/>
    </row>
    <row r="11556" spans="6:16">
      <c r="F11556" s="13"/>
      <c r="G11556" s="50"/>
      <c r="I11556" s="17"/>
      <c r="K11556" s="50"/>
      <c r="P11556" s="17"/>
    </row>
    <row r="11557" spans="6:16">
      <c r="F11557" s="13"/>
      <c r="G11557" s="50"/>
      <c r="I11557" s="17"/>
      <c r="K11557" s="50"/>
      <c r="P11557" s="17"/>
    </row>
    <row r="11558" spans="6:16">
      <c r="F11558" s="13"/>
      <c r="G11558" s="50"/>
      <c r="I11558" s="17"/>
      <c r="K11558" s="50"/>
      <c r="P11558" s="17"/>
    </row>
    <row r="11559" spans="6:16">
      <c r="F11559" s="13"/>
      <c r="G11559" s="50"/>
      <c r="I11559" s="17"/>
      <c r="K11559" s="50"/>
      <c r="P11559" s="17"/>
    </row>
    <row r="11560" spans="6:16">
      <c r="F11560" s="13"/>
      <c r="G11560" s="50"/>
      <c r="I11560" s="17"/>
      <c r="K11560" s="50"/>
      <c r="P11560" s="17"/>
    </row>
    <row r="11561" spans="6:16">
      <c r="F11561" s="13"/>
      <c r="G11561" s="50"/>
      <c r="I11561" s="17"/>
      <c r="K11561" s="50"/>
      <c r="P11561" s="17"/>
    </row>
    <row r="11562" spans="6:16">
      <c r="F11562" s="13"/>
      <c r="G11562" s="50"/>
      <c r="I11562" s="17"/>
      <c r="K11562" s="50"/>
      <c r="P11562" s="17"/>
    </row>
    <row r="11563" spans="6:16">
      <c r="F11563" s="13"/>
      <c r="G11563" s="50"/>
      <c r="I11563" s="17"/>
      <c r="K11563" s="50"/>
      <c r="P11563" s="17"/>
    </row>
    <row r="11564" spans="6:16">
      <c r="F11564" s="13"/>
      <c r="G11564" s="50"/>
      <c r="I11564" s="17"/>
      <c r="K11564" s="50"/>
      <c r="P11564" s="17"/>
    </row>
    <row r="11565" spans="6:16">
      <c r="F11565" s="13"/>
      <c r="G11565" s="50"/>
      <c r="I11565" s="17"/>
      <c r="K11565" s="50"/>
      <c r="P11565" s="17"/>
    </row>
    <row r="11566" spans="6:16">
      <c r="F11566" s="13"/>
      <c r="G11566" s="50"/>
      <c r="I11566" s="17"/>
      <c r="K11566" s="50"/>
      <c r="P11566" s="17"/>
    </row>
    <row r="11567" spans="6:16">
      <c r="F11567" s="13"/>
      <c r="G11567" s="50"/>
      <c r="I11567" s="17"/>
      <c r="K11567" s="50"/>
      <c r="P11567" s="17"/>
    </row>
    <row r="11568" spans="6:16">
      <c r="F11568" s="13"/>
      <c r="G11568" s="50"/>
      <c r="I11568" s="17"/>
      <c r="K11568" s="50"/>
      <c r="P11568" s="17"/>
    </row>
    <row r="11569" spans="6:16">
      <c r="F11569" s="13"/>
      <c r="G11569" s="50"/>
      <c r="I11569" s="17"/>
      <c r="K11569" s="50"/>
      <c r="P11569" s="17"/>
    </row>
    <row r="11570" spans="6:16">
      <c r="F11570" s="13"/>
      <c r="G11570" s="50"/>
      <c r="I11570" s="17"/>
      <c r="K11570" s="50"/>
      <c r="P11570" s="17"/>
    </row>
    <row r="11571" spans="6:16">
      <c r="F11571" s="13"/>
      <c r="G11571" s="50"/>
      <c r="I11571" s="17"/>
      <c r="K11571" s="50"/>
      <c r="P11571" s="17"/>
    </row>
    <row r="11572" spans="6:16">
      <c r="F11572" s="13"/>
      <c r="G11572" s="50"/>
      <c r="I11572" s="17"/>
      <c r="K11572" s="50"/>
      <c r="P11572" s="17"/>
    </row>
    <row r="11573" spans="6:16">
      <c r="F11573" s="13"/>
      <c r="G11573" s="50"/>
      <c r="I11573" s="17"/>
      <c r="K11573" s="50"/>
      <c r="P11573" s="17"/>
    </row>
    <row r="11574" spans="6:16">
      <c r="F11574" s="13"/>
      <c r="G11574" s="50"/>
      <c r="I11574" s="17"/>
      <c r="K11574" s="50"/>
      <c r="P11574" s="17"/>
    </row>
    <row r="11575" spans="6:16">
      <c r="F11575" s="13"/>
      <c r="G11575" s="50"/>
      <c r="I11575" s="17"/>
      <c r="K11575" s="50"/>
      <c r="P11575" s="17"/>
    </row>
    <row r="11576" spans="6:16">
      <c r="F11576" s="13"/>
      <c r="G11576" s="50"/>
      <c r="I11576" s="17"/>
      <c r="K11576" s="50"/>
      <c r="P11576" s="17"/>
    </row>
    <row r="11577" spans="6:16">
      <c r="F11577" s="13"/>
      <c r="G11577" s="50"/>
      <c r="I11577" s="17"/>
      <c r="K11577" s="50"/>
      <c r="P11577" s="17"/>
    </row>
    <row r="11578" spans="6:16">
      <c r="F11578" s="13"/>
      <c r="G11578" s="50"/>
      <c r="I11578" s="17"/>
      <c r="K11578" s="50"/>
      <c r="P11578" s="17"/>
    </row>
    <row r="11579" spans="6:16">
      <c r="F11579" s="13"/>
      <c r="G11579" s="50"/>
      <c r="I11579" s="17"/>
      <c r="K11579" s="50"/>
      <c r="P11579" s="17"/>
    </row>
    <row r="11580" spans="6:16">
      <c r="F11580" s="13"/>
      <c r="G11580" s="50"/>
      <c r="I11580" s="17"/>
      <c r="K11580" s="50"/>
      <c r="P11580" s="17"/>
    </row>
    <row r="11581" spans="6:16">
      <c r="F11581" s="13"/>
      <c r="G11581" s="50"/>
      <c r="I11581" s="17"/>
      <c r="K11581" s="50"/>
      <c r="P11581" s="17"/>
    </row>
    <row r="11582" spans="6:16">
      <c r="F11582" s="13"/>
      <c r="G11582" s="50"/>
      <c r="I11582" s="17"/>
      <c r="K11582" s="50"/>
      <c r="P11582" s="17"/>
    </row>
    <row r="11583" spans="6:16">
      <c r="F11583" s="13"/>
      <c r="G11583" s="50"/>
      <c r="I11583" s="17"/>
      <c r="K11583" s="50"/>
      <c r="P11583" s="17"/>
    </row>
    <row r="11584" spans="6:16">
      <c r="F11584" s="13"/>
      <c r="G11584" s="50"/>
      <c r="I11584" s="17"/>
      <c r="K11584" s="50"/>
      <c r="P11584" s="17"/>
    </row>
    <row r="11585" spans="6:16">
      <c r="F11585" s="13"/>
      <c r="G11585" s="50"/>
      <c r="I11585" s="17"/>
      <c r="K11585" s="50"/>
      <c r="P11585" s="17"/>
    </row>
    <row r="11586" spans="6:16">
      <c r="F11586" s="13"/>
      <c r="G11586" s="50"/>
      <c r="I11586" s="17"/>
      <c r="K11586" s="50"/>
      <c r="P11586" s="17"/>
    </row>
    <row r="11587" spans="6:16">
      <c r="F11587" s="13"/>
      <c r="G11587" s="50"/>
      <c r="I11587" s="17"/>
      <c r="K11587" s="50"/>
      <c r="P11587" s="17"/>
    </row>
    <row r="11588" spans="6:16">
      <c r="F11588" s="13"/>
      <c r="G11588" s="50"/>
      <c r="I11588" s="17"/>
      <c r="K11588" s="50"/>
      <c r="P11588" s="17"/>
    </row>
    <row r="11589" spans="6:16">
      <c r="F11589" s="13"/>
      <c r="G11589" s="50"/>
      <c r="I11589" s="17"/>
      <c r="K11589" s="50"/>
      <c r="P11589" s="17"/>
    </row>
    <row r="11590" spans="6:16">
      <c r="F11590" s="13"/>
      <c r="G11590" s="50"/>
      <c r="I11590" s="17"/>
      <c r="K11590" s="50"/>
      <c r="P11590" s="17"/>
    </row>
    <row r="11591" spans="6:16">
      <c r="F11591" s="13"/>
      <c r="G11591" s="50"/>
      <c r="I11591" s="17"/>
      <c r="K11591" s="50"/>
      <c r="P11591" s="17"/>
    </row>
    <row r="11592" spans="6:16">
      <c r="F11592" s="13"/>
      <c r="G11592" s="50"/>
      <c r="I11592" s="17"/>
      <c r="K11592" s="50"/>
      <c r="P11592" s="17"/>
    </row>
    <row r="11593" spans="6:16">
      <c r="F11593" s="13"/>
      <c r="G11593" s="50"/>
      <c r="I11593" s="17"/>
      <c r="K11593" s="50"/>
      <c r="P11593" s="17"/>
    </row>
    <row r="11594" spans="6:16">
      <c r="F11594" s="13"/>
      <c r="G11594" s="50"/>
      <c r="I11594" s="17"/>
      <c r="K11594" s="50"/>
      <c r="P11594" s="17"/>
    </row>
    <row r="11595" spans="6:16">
      <c r="F11595" s="13"/>
      <c r="G11595" s="50"/>
      <c r="I11595" s="17"/>
      <c r="K11595" s="50"/>
      <c r="P11595" s="17"/>
    </row>
    <row r="11596" spans="6:16">
      <c r="F11596" s="13"/>
      <c r="G11596" s="50"/>
      <c r="I11596" s="17"/>
      <c r="K11596" s="50"/>
      <c r="P11596" s="17"/>
    </row>
    <row r="11597" spans="6:16">
      <c r="F11597" s="13"/>
      <c r="G11597" s="50"/>
      <c r="I11597" s="17"/>
      <c r="K11597" s="50"/>
      <c r="P11597" s="17"/>
    </row>
    <row r="11598" spans="6:16">
      <c r="F11598" s="13"/>
      <c r="G11598" s="50"/>
      <c r="I11598" s="17"/>
      <c r="K11598" s="50"/>
      <c r="P11598" s="17"/>
    </row>
    <row r="11599" spans="6:16">
      <c r="F11599" s="13"/>
      <c r="G11599" s="50"/>
      <c r="I11599" s="17"/>
      <c r="K11599" s="50"/>
      <c r="P11599" s="17"/>
    </row>
    <row r="11600" spans="6:16">
      <c r="F11600" s="13"/>
      <c r="G11600" s="50"/>
      <c r="I11600" s="17"/>
      <c r="K11600" s="50"/>
      <c r="P11600" s="17"/>
    </row>
    <row r="11601" spans="6:16">
      <c r="F11601" s="13"/>
      <c r="G11601" s="50"/>
      <c r="I11601" s="17"/>
      <c r="K11601" s="50"/>
      <c r="P11601" s="17"/>
    </row>
    <row r="11602" spans="6:16">
      <c r="F11602" s="13"/>
      <c r="G11602" s="50"/>
      <c r="I11602" s="17"/>
      <c r="K11602" s="50"/>
      <c r="P11602" s="17"/>
    </row>
    <row r="11603" spans="6:16">
      <c r="F11603" s="13"/>
      <c r="G11603" s="50"/>
      <c r="I11603" s="17"/>
      <c r="K11603" s="50"/>
      <c r="P11603" s="17"/>
    </row>
    <row r="11604" spans="6:16">
      <c r="F11604" s="13"/>
      <c r="G11604" s="50"/>
      <c r="I11604" s="17"/>
      <c r="K11604" s="50"/>
      <c r="P11604" s="17"/>
    </row>
    <row r="11605" spans="6:16">
      <c r="F11605" s="13"/>
      <c r="G11605" s="50"/>
      <c r="I11605" s="17"/>
      <c r="K11605" s="50"/>
      <c r="P11605" s="17"/>
    </row>
    <row r="11606" spans="6:16">
      <c r="F11606" s="13"/>
      <c r="G11606" s="50"/>
      <c r="I11606" s="17"/>
      <c r="K11606" s="50"/>
      <c r="P11606" s="17"/>
    </row>
    <row r="11607" spans="6:16">
      <c r="F11607" s="13"/>
      <c r="G11607" s="50"/>
      <c r="I11607" s="17"/>
      <c r="K11607" s="50"/>
      <c r="P11607" s="17"/>
    </row>
    <row r="11608" spans="6:16">
      <c r="F11608" s="13"/>
      <c r="G11608" s="50"/>
      <c r="I11608" s="17"/>
      <c r="K11608" s="50"/>
      <c r="P11608" s="17"/>
    </row>
    <row r="11609" spans="6:16">
      <c r="F11609" s="13"/>
      <c r="G11609" s="50"/>
      <c r="I11609" s="17"/>
      <c r="K11609" s="50"/>
      <c r="P11609" s="17"/>
    </row>
    <row r="11610" spans="6:16">
      <c r="F11610" s="13"/>
      <c r="G11610" s="50"/>
      <c r="I11610" s="17"/>
      <c r="K11610" s="50"/>
      <c r="P11610" s="17"/>
    </row>
    <row r="11611" spans="6:16">
      <c r="F11611" s="13"/>
      <c r="G11611" s="50"/>
      <c r="I11611" s="17"/>
      <c r="K11611" s="50"/>
      <c r="P11611" s="17"/>
    </row>
    <row r="11612" spans="6:16">
      <c r="F11612" s="13"/>
      <c r="G11612" s="50"/>
      <c r="I11612" s="17"/>
      <c r="K11612" s="50"/>
      <c r="P11612" s="17"/>
    </row>
    <row r="11613" spans="6:16">
      <c r="F11613" s="13"/>
      <c r="G11613" s="50"/>
      <c r="I11613" s="17"/>
      <c r="K11613" s="50"/>
      <c r="P11613" s="17"/>
    </row>
    <row r="11614" spans="6:16">
      <c r="F11614" s="13"/>
      <c r="G11614" s="50"/>
      <c r="I11614" s="17"/>
      <c r="K11614" s="50"/>
      <c r="P11614" s="17"/>
    </row>
    <row r="11615" spans="6:16">
      <c r="F11615" s="13"/>
      <c r="G11615" s="50"/>
      <c r="I11615" s="17"/>
      <c r="K11615" s="50"/>
      <c r="P11615" s="17"/>
    </row>
    <row r="11616" spans="6:16">
      <c r="F11616" s="13"/>
      <c r="G11616" s="50"/>
      <c r="I11616" s="17"/>
      <c r="K11616" s="50"/>
      <c r="P11616" s="17"/>
    </row>
    <row r="11617" spans="6:16">
      <c r="F11617" s="13"/>
      <c r="G11617" s="50"/>
      <c r="I11617" s="17"/>
      <c r="K11617" s="50"/>
      <c r="P11617" s="17"/>
    </row>
    <row r="11618" spans="6:16">
      <c r="F11618" s="13"/>
      <c r="G11618" s="50"/>
      <c r="I11618" s="17"/>
      <c r="K11618" s="50"/>
      <c r="P11618" s="17"/>
    </row>
    <row r="11619" spans="6:16">
      <c r="F11619" s="13"/>
      <c r="G11619" s="50"/>
      <c r="I11619" s="17"/>
      <c r="K11619" s="50"/>
      <c r="P11619" s="17"/>
    </row>
    <row r="11620" spans="6:16">
      <c r="F11620" s="13"/>
      <c r="G11620" s="50"/>
      <c r="I11620" s="17"/>
      <c r="K11620" s="50"/>
      <c r="P11620" s="17"/>
    </row>
    <row r="11621" spans="6:16">
      <c r="F11621" s="13"/>
      <c r="G11621" s="50"/>
      <c r="I11621" s="17"/>
      <c r="K11621" s="50"/>
      <c r="P11621" s="17"/>
    </row>
    <row r="11622" spans="6:16">
      <c r="F11622" s="13"/>
      <c r="G11622" s="50"/>
      <c r="I11622" s="17"/>
      <c r="K11622" s="50"/>
      <c r="P11622" s="17"/>
    </row>
    <row r="11623" spans="6:16">
      <c r="F11623" s="13"/>
      <c r="G11623" s="50"/>
      <c r="I11623" s="17"/>
      <c r="K11623" s="50"/>
      <c r="P11623" s="17"/>
    </row>
    <row r="11624" spans="6:16">
      <c r="F11624" s="13"/>
      <c r="G11624" s="50"/>
      <c r="I11624" s="17"/>
      <c r="K11624" s="50"/>
      <c r="P11624" s="17"/>
    </row>
    <row r="11625" spans="6:16">
      <c r="F11625" s="13"/>
      <c r="G11625" s="50"/>
      <c r="I11625" s="17"/>
      <c r="K11625" s="50"/>
      <c r="P11625" s="17"/>
    </row>
    <row r="11626" spans="6:16">
      <c r="F11626" s="13"/>
      <c r="G11626" s="50"/>
      <c r="I11626" s="17"/>
      <c r="K11626" s="50"/>
      <c r="P11626" s="17"/>
    </row>
    <row r="11627" spans="6:16">
      <c r="F11627" s="13"/>
      <c r="G11627" s="50"/>
      <c r="I11627" s="17"/>
      <c r="K11627" s="50"/>
      <c r="P11627" s="17"/>
    </row>
    <row r="11628" spans="6:16">
      <c r="F11628" s="13"/>
      <c r="G11628" s="50"/>
      <c r="I11628" s="17"/>
      <c r="K11628" s="50"/>
      <c r="P11628" s="17"/>
    </row>
    <row r="11629" spans="6:16">
      <c r="F11629" s="13"/>
      <c r="G11629" s="50"/>
      <c r="I11629" s="17"/>
      <c r="K11629" s="50"/>
      <c r="P11629" s="17"/>
    </row>
    <row r="11630" spans="6:16">
      <c r="F11630" s="13"/>
      <c r="G11630" s="50"/>
      <c r="I11630" s="17"/>
      <c r="K11630" s="50"/>
      <c r="P11630" s="17"/>
    </row>
    <row r="11631" spans="6:16">
      <c r="F11631" s="13"/>
      <c r="G11631" s="50"/>
      <c r="I11631" s="17"/>
      <c r="K11631" s="50"/>
      <c r="P11631" s="17"/>
    </row>
    <row r="11632" spans="6:16">
      <c r="F11632" s="13"/>
      <c r="G11632" s="50"/>
      <c r="I11632" s="17"/>
      <c r="K11632" s="50"/>
      <c r="P11632" s="17"/>
    </row>
    <row r="11633" spans="6:16">
      <c r="F11633" s="13"/>
      <c r="G11633" s="50"/>
      <c r="I11633" s="17"/>
      <c r="K11633" s="50"/>
      <c r="P11633" s="17"/>
    </row>
    <row r="11634" spans="6:16">
      <c r="F11634" s="13"/>
      <c r="G11634" s="50"/>
      <c r="I11634" s="17"/>
      <c r="K11634" s="50"/>
      <c r="P11634" s="17"/>
    </row>
    <row r="11635" spans="6:16">
      <c r="F11635" s="13"/>
      <c r="G11635" s="50"/>
      <c r="I11635" s="17"/>
      <c r="K11635" s="50"/>
      <c r="P11635" s="17"/>
    </row>
    <row r="11636" spans="6:16">
      <c r="F11636" s="13"/>
      <c r="G11636" s="50"/>
      <c r="I11636" s="17"/>
      <c r="K11636" s="50"/>
      <c r="P11636" s="17"/>
    </row>
    <row r="11637" spans="6:16">
      <c r="F11637" s="13"/>
      <c r="G11637" s="50"/>
      <c r="I11637" s="17"/>
      <c r="K11637" s="50"/>
      <c r="P11637" s="17"/>
    </row>
    <row r="11638" spans="6:16">
      <c r="F11638" s="13"/>
      <c r="G11638" s="50"/>
      <c r="I11638" s="17"/>
      <c r="K11638" s="50"/>
      <c r="P11638" s="17"/>
    </row>
    <row r="11639" spans="6:16">
      <c r="F11639" s="13"/>
      <c r="G11639" s="50"/>
      <c r="I11639" s="17"/>
      <c r="K11639" s="50"/>
      <c r="P11639" s="17"/>
    </row>
    <row r="11640" spans="6:16">
      <c r="F11640" s="13"/>
      <c r="G11640" s="50"/>
      <c r="I11640" s="17"/>
      <c r="K11640" s="50"/>
      <c r="P11640" s="17"/>
    </row>
    <row r="11641" spans="6:16">
      <c r="F11641" s="13"/>
      <c r="G11641" s="50"/>
      <c r="I11641" s="17"/>
      <c r="K11641" s="50"/>
      <c r="P11641" s="17"/>
    </row>
    <row r="11642" spans="6:16">
      <c r="F11642" s="13"/>
      <c r="G11642" s="50"/>
      <c r="I11642" s="17"/>
      <c r="K11642" s="50"/>
      <c r="P11642" s="17"/>
    </row>
    <row r="11643" spans="6:16">
      <c r="F11643" s="13"/>
      <c r="G11643" s="50"/>
      <c r="I11643" s="17"/>
      <c r="K11643" s="50"/>
      <c r="P11643" s="17"/>
    </row>
    <row r="11644" spans="6:16">
      <c r="F11644" s="13"/>
      <c r="G11644" s="50"/>
      <c r="I11644" s="17"/>
      <c r="K11644" s="50"/>
      <c r="P11644" s="17"/>
    </row>
    <row r="11645" spans="6:16">
      <c r="F11645" s="13"/>
      <c r="G11645" s="50"/>
      <c r="I11645" s="17"/>
      <c r="K11645" s="50"/>
      <c r="P11645" s="17"/>
    </row>
    <row r="11646" spans="6:16">
      <c r="F11646" s="13"/>
      <c r="G11646" s="50"/>
      <c r="I11646" s="17"/>
      <c r="K11646" s="50"/>
      <c r="P11646" s="17"/>
    </row>
    <row r="11647" spans="6:16">
      <c r="F11647" s="13"/>
      <c r="G11647" s="50"/>
      <c r="I11647" s="17"/>
      <c r="K11647" s="50"/>
      <c r="P11647" s="17"/>
    </row>
    <row r="11648" spans="6:16">
      <c r="F11648" s="13"/>
      <c r="G11648" s="50"/>
      <c r="I11648" s="17"/>
      <c r="K11648" s="50"/>
      <c r="P11648" s="17"/>
    </row>
    <row r="11649" spans="6:16">
      <c r="F11649" s="13"/>
      <c r="G11649" s="50"/>
      <c r="I11649" s="17"/>
      <c r="K11649" s="50"/>
      <c r="P11649" s="17"/>
    </row>
    <row r="11650" spans="6:16">
      <c r="F11650" s="13"/>
      <c r="G11650" s="50"/>
      <c r="I11650" s="17"/>
      <c r="K11650" s="50"/>
      <c r="P11650" s="17"/>
    </row>
    <row r="11651" spans="6:16">
      <c r="F11651" s="13"/>
      <c r="G11651" s="50"/>
      <c r="I11651" s="17"/>
      <c r="K11651" s="50"/>
      <c r="P11651" s="17"/>
    </row>
    <row r="11652" spans="6:16">
      <c r="F11652" s="13"/>
      <c r="G11652" s="50"/>
      <c r="I11652" s="17"/>
      <c r="K11652" s="50"/>
      <c r="P11652" s="17"/>
    </row>
    <row r="11653" spans="6:16">
      <c r="F11653" s="13"/>
      <c r="G11653" s="50"/>
      <c r="I11653" s="17"/>
      <c r="K11653" s="50"/>
      <c r="P11653" s="17"/>
    </row>
    <row r="11654" spans="6:16">
      <c r="F11654" s="13"/>
      <c r="G11654" s="50"/>
      <c r="I11654" s="17"/>
      <c r="K11654" s="50"/>
      <c r="P11654" s="17"/>
    </row>
    <row r="11655" spans="6:16">
      <c r="F11655" s="13"/>
      <c r="G11655" s="50"/>
      <c r="I11655" s="17"/>
      <c r="K11655" s="50"/>
      <c r="P11655" s="17"/>
    </row>
    <row r="11656" spans="6:16">
      <c r="F11656" s="13"/>
      <c r="G11656" s="50"/>
      <c r="I11656" s="17"/>
      <c r="K11656" s="50"/>
      <c r="P11656" s="17"/>
    </row>
    <row r="11657" spans="6:16">
      <c r="F11657" s="13"/>
      <c r="G11657" s="50"/>
      <c r="I11657" s="17"/>
      <c r="K11657" s="50"/>
      <c r="P11657" s="17"/>
    </row>
    <row r="11658" spans="6:16">
      <c r="F11658" s="13"/>
      <c r="G11658" s="50"/>
      <c r="I11658" s="17"/>
      <c r="K11658" s="50"/>
      <c r="P11658" s="17"/>
    </row>
    <row r="11659" spans="6:16">
      <c r="F11659" s="13"/>
      <c r="G11659" s="50"/>
      <c r="I11659" s="17"/>
      <c r="K11659" s="50"/>
      <c r="P11659" s="17"/>
    </row>
    <row r="11660" spans="6:16">
      <c r="F11660" s="13"/>
      <c r="G11660" s="50"/>
      <c r="I11660" s="17"/>
      <c r="K11660" s="50"/>
      <c r="P11660" s="17"/>
    </row>
    <row r="11661" spans="6:16">
      <c r="F11661" s="13"/>
      <c r="G11661" s="50"/>
      <c r="I11661" s="17"/>
      <c r="K11661" s="50"/>
      <c r="P11661" s="17"/>
    </row>
    <row r="11662" spans="6:16">
      <c r="F11662" s="13"/>
      <c r="G11662" s="50"/>
      <c r="I11662" s="17"/>
      <c r="K11662" s="50"/>
      <c r="P11662" s="17"/>
    </row>
    <row r="11663" spans="6:16">
      <c r="F11663" s="13"/>
      <c r="G11663" s="50"/>
      <c r="I11663" s="17"/>
      <c r="K11663" s="50"/>
      <c r="P11663" s="17"/>
    </row>
    <row r="11664" spans="6:16">
      <c r="F11664" s="13"/>
      <c r="G11664" s="50"/>
      <c r="I11664" s="17"/>
      <c r="K11664" s="50"/>
      <c r="P11664" s="17"/>
    </row>
    <row r="11665" spans="6:16">
      <c r="F11665" s="13"/>
      <c r="G11665" s="50"/>
      <c r="I11665" s="17"/>
      <c r="K11665" s="50"/>
      <c r="P11665" s="17"/>
    </row>
    <row r="11666" spans="6:16">
      <c r="F11666" s="13"/>
      <c r="G11666" s="50"/>
      <c r="I11666" s="17"/>
      <c r="K11666" s="50"/>
      <c r="P11666" s="17"/>
    </row>
    <row r="11667" spans="6:16">
      <c r="F11667" s="13"/>
      <c r="G11667" s="50"/>
      <c r="I11667" s="17"/>
      <c r="K11667" s="50"/>
      <c r="P11667" s="17"/>
    </row>
    <row r="11668" spans="6:16">
      <c r="F11668" s="13"/>
      <c r="G11668" s="50"/>
      <c r="I11668" s="17"/>
      <c r="K11668" s="50"/>
      <c r="P11668" s="17"/>
    </row>
    <row r="11669" spans="6:16">
      <c r="F11669" s="13"/>
      <c r="G11669" s="50"/>
      <c r="I11669" s="17"/>
      <c r="K11669" s="50"/>
      <c r="P11669" s="17"/>
    </row>
    <row r="11670" spans="6:16">
      <c r="F11670" s="13"/>
      <c r="G11670" s="50"/>
      <c r="I11670" s="17"/>
      <c r="K11670" s="50"/>
      <c r="P11670" s="17"/>
    </row>
    <row r="11671" spans="6:16">
      <c r="F11671" s="13"/>
      <c r="G11671" s="50"/>
      <c r="I11671" s="17"/>
      <c r="K11671" s="50"/>
      <c r="P11671" s="17"/>
    </row>
    <row r="11672" spans="6:16">
      <c r="F11672" s="13"/>
      <c r="G11672" s="50"/>
      <c r="I11672" s="17"/>
      <c r="K11672" s="50"/>
      <c r="P11672" s="17"/>
    </row>
    <row r="11673" spans="6:16">
      <c r="F11673" s="13"/>
      <c r="G11673" s="50"/>
      <c r="I11673" s="17"/>
      <c r="K11673" s="50"/>
      <c r="P11673" s="17"/>
    </row>
    <row r="11674" spans="6:16">
      <c r="F11674" s="13"/>
      <c r="G11674" s="50"/>
      <c r="I11674" s="17"/>
      <c r="K11674" s="50"/>
      <c r="P11674" s="17"/>
    </row>
    <row r="11675" spans="6:16">
      <c r="F11675" s="13"/>
      <c r="G11675" s="50"/>
      <c r="I11675" s="17"/>
      <c r="K11675" s="50"/>
      <c r="P11675" s="17"/>
    </row>
    <row r="11676" spans="6:16">
      <c r="F11676" s="13"/>
      <c r="G11676" s="50"/>
      <c r="I11676" s="17"/>
      <c r="K11676" s="50"/>
      <c r="P11676" s="17"/>
    </row>
    <row r="11677" spans="6:16">
      <c r="F11677" s="13"/>
      <c r="G11677" s="50"/>
      <c r="I11677" s="17"/>
      <c r="K11677" s="50"/>
      <c r="P11677" s="17"/>
    </row>
    <row r="11678" spans="6:16">
      <c r="F11678" s="13"/>
      <c r="G11678" s="50"/>
      <c r="I11678" s="17"/>
      <c r="K11678" s="50"/>
      <c r="P11678" s="17"/>
    </row>
    <row r="11679" spans="6:16">
      <c r="F11679" s="13"/>
      <c r="G11679" s="50"/>
      <c r="I11679" s="17"/>
      <c r="K11679" s="50"/>
      <c r="P11679" s="17"/>
    </row>
    <row r="11680" spans="6:16">
      <c r="F11680" s="13"/>
      <c r="G11680" s="50"/>
      <c r="I11680" s="17"/>
      <c r="K11680" s="50"/>
      <c r="P11680" s="17"/>
    </row>
    <row r="11681" spans="6:16">
      <c r="F11681" s="13"/>
      <c r="G11681" s="50"/>
      <c r="I11681" s="17"/>
      <c r="K11681" s="50"/>
      <c r="P11681" s="17"/>
    </row>
    <row r="11682" spans="6:16">
      <c r="F11682" s="13"/>
      <c r="G11682" s="50"/>
      <c r="I11682" s="17"/>
      <c r="K11682" s="50"/>
      <c r="P11682" s="17"/>
    </row>
    <row r="11683" spans="6:16">
      <c r="F11683" s="13"/>
      <c r="G11683" s="50"/>
      <c r="I11683" s="17"/>
      <c r="K11683" s="50"/>
      <c r="P11683" s="17"/>
    </row>
    <row r="11684" spans="6:16">
      <c r="F11684" s="13"/>
      <c r="G11684" s="50"/>
      <c r="I11684" s="17"/>
      <c r="K11684" s="50"/>
      <c r="P11684" s="17"/>
    </row>
    <row r="11685" spans="6:16">
      <c r="F11685" s="13"/>
      <c r="G11685" s="50"/>
      <c r="I11685" s="17"/>
      <c r="K11685" s="50"/>
      <c r="P11685" s="17"/>
    </row>
    <row r="11686" spans="6:16">
      <c r="F11686" s="13"/>
      <c r="G11686" s="50"/>
      <c r="I11686" s="17"/>
      <c r="K11686" s="50"/>
      <c r="P11686" s="17"/>
    </row>
    <row r="11687" spans="6:16">
      <c r="F11687" s="13"/>
      <c r="G11687" s="50"/>
      <c r="I11687" s="17"/>
      <c r="K11687" s="50"/>
      <c r="P11687" s="17"/>
    </row>
    <row r="11688" spans="6:16">
      <c r="F11688" s="13"/>
      <c r="G11688" s="50"/>
      <c r="I11688" s="17"/>
      <c r="K11688" s="50"/>
      <c r="P11688" s="17"/>
    </row>
    <row r="11689" spans="6:16">
      <c r="F11689" s="13"/>
      <c r="G11689" s="50"/>
      <c r="I11689" s="17"/>
      <c r="K11689" s="50"/>
      <c r="P11689" s="17"/>
    </row>
    <row r="11690" spans="6:16">
      <c r="F11690" s="13"/>
      <c r="G11690" s="50"/>
      <c r="I11690" s="17"/>
      <c r="K11690" s="50"/>
      <c r="P11690" s="17"/>
    </row>
    <row r="11691" spans="6:16">
      <c r="F11691" s="13"/>
      <c r="G11691" s="50"/>
      <c r="I11691" s="17"/>
      <c r="K11691" s="50"/>
      <c r="P11691" s="17"/>
    </row>
    <row r="11692" spans="6:16">
      <c r="F11692" s="13"/>
      <c r="G11692" s="50"/>
      <c r="I11692" s="17"/>
      <c r="K11692" s="50"/>
      <c r="P11692" s="17"/>
    </row>
    <row r="11693" spans="6:16">
      <c r="F11693" s="13"/>
      <c r="G11693" s="50"/>
      <c r="I11693" s="17"/>
      <c r="K11693" s="50"/>
      <c r="P11693" s="17"/>
    </row>
    <row r="11694" spans="6:16">
      <c r="F11694" s="13"/>
      <c r="G11694" s="50"/>
      <c r="I11694" s="17"/>
      <c r="K11694" s="50"/>
      <c r="P11694" s="17"/>
    </row>
    <row r="11695" spans="6:16">
      <c r="F11695" s="13"/>
      <c r="G11695" s="50"/>
      <c r="I11695" s="17"/>
      <c r="K11695" s="50"/>
      <c r="P11695" s="17"/>
    </row>
    <row r="11696" spans="6:16">
      <c r="F11696" s="13"/>
      <c r="G11696" s="50"/>
      <c r="I11696" s="17"/>
      <c r="K11696" s="50"/>
      <c r="P11696" s="17"/>
    </row>
    <row r="11697" spans="6:16">
      <c r="F11697" s="13"/>
      <c r="G11697" s="50"/>
      <c r="I11697" s="17"/>
      <c r="K11697" s="50"/>
      <c r="P11697" s="17"/>
    </row>
    <row r="11698" spans="6:16">
      <c r="F11698" s="13"/>
      <c r="G11698" s="50"/>
      <c r="I11698" s="17"/>
      <c r="K11698" s="50"/>
      <c r="P11698" s="17"/>
    </row>
    <row r="11699" spans="6:16">
      <c r="F11699" s="13"/>
      <c r="G11699" s="50"/>
      <c r="I11699" s="17"/>
      <c r="K11699" s="50"/>
      <c r="P11699" s="17"/>
    </row>
    <row r="11700" spans="6:16">
      <c r="F11700" s="13"/>
      <c r="G11700" s="50"/>
      <c r="I11700" s="17"/>
      <c r="K11700" s="50"/>
      <c r="P11700" s="17"/>
    </row>
    <row r="11701" spans="6:16">
      <c r="F11701" s="13"/>
      <c r="G11701" s="50"/>
      <c r="I11701" s="17"/>
      <c r="K11701" s="50"/>
      <c r="P11701" s="17"/>
    </row>
    <row r="11702" spans="6:16">
      <c r="F11702" s="13"/>
      <c r="G11702" s="50"/>
      <c r="I11702" s="17"/>
      <c r="K11702" s="50"/>
      <c r="P11702" s="17"/>
    </row>
    <row r="11703" spans="6:16">
      <c r="F11703" s="13"/>
      <c r="G11703" s="50"/>
      <c r="I11703" s="17"/>
      <c r="K11703" s="50"/>
      <c r="P11703" s="17"/>
    </row>
    <row r="11704" spans="6:16">
      <c r="F11704" s="13"/>
      <c r="G11704" s="50"/>
      <c r="I11704" s="17"/>
      <c r="K11704" s="50"/>
      <c r="P11704" s="17"/>
    </row>
    <row r="11705" spans="6:16">
      <c r="F11705" s="13"/>
      <c r="G11705" s="50"/>
      <c r="I11705" s="17"/>
      <c r="K11705" s="50"/>
      <c r="P11705" s="17"/>
    </row>
    <row r="11706" spans="6:16">
      <c r="F11706" s="13"/>
      <c r="G11706" s="50"/>
      <c r="I11706" s="17"/>
      <c r="K11706" s="50"/>
      <c r="P11706" s="17"/>
    </row>
    <row r="11707" spans="6:16">
      <c r="F11707" s="13"/>
      <c r="G11707" s="50"/>
      <c r="I11707" s="17"/>
      <c r="K11707" s="50"/>
      <c r="P11707" s="17"/>
    </row>
    <row r="11708" spans="6:16">
      <c r="F11708" s="13"/>
      <c r="G11708" s="50"/>
      <c r="I11708" s="17"/>
      <c r="K11708" s="50"/>
      <c r="P11708" s="17"/>
    </row>
    <row r="11709" spans="6:16">
      <c r="F11709" s="13"/>
      <c r="G11709" s="50"/>
      <c r="I11709" s="17"/>
      <c r="K11709" s="50"/>
      <c r="P11709" s="17"/>
    </row>
    <row r="11710" spans="6:16">
      <c r="F11710" s="13"/>
      <c r="G11710" s="50"/>
      <c r="I11710" s="17"/>
      <c r="K11710" s="50"/>
      <c r="P11710" s="17"/>
    </row>
    <row r="11711" spans="6:16">
      <c r="F11711" s="13"/>
      <c r="G11711" s="50"/>
      <c r="I11711" s="17"/>
      <c r="K11711" s="50"/>
      <c r="P11711" s="17"/>
    </row>
    <row r="11712" spans="6:16">
      <c r="F11712" s="13"/>
      <c r="G11712" s="50"/>
      <c r="I11712" s="17"/>
      <c r="K11712" s="50"/>
      <c r="P11712" s="17"/>
    </row>
    <row r="11713" spans="6:16">
      <c r="F11713" s="13"/>
      <c r="G11713" s="50"/>
      <c r="I11713" s="17"/>
      <c r="K11713" s="50"/>
      <c r="P11713" s="17"/>
    </row>
    <row r="11714" spans="6:16">
      <c r="F11714" s="13"/>
      <c r="G11714" s="50"/>
      <c r="I11714" s="17"/>
      <c r="K11714" s="50"/>
      <c r="P11714" s="17"/>
    </row>
    <row r="11715" spans="6:16">
      <c r="F11715" s="13"/>
      <c r="G11715" s="50"/>
      <c r="I11715" s="17"/>
      <c r="K11715" s="50"/>
      <c r="P11715" s="17"/>
    </row>
    <row r="11716" spans="6:16">
      <c r="F11716" s="13"/>
      <c r="G11716" s="50"/>
      <c r="I11716" s="17"/>
      <c r="K11716" s="50"/>
      <c r="P11716" s="17"/>
    </row>
    <row r="11717" spans="6:16">
      <c r="F11717" s="13"/>
      <c r="G11717" s="50"/>
      <c r="I11717" s="17"/>
      <c r="K11717" s="50"/>
      <c r="P11717" s="17"/>
    </row>
    <row r="11718" spans="6:16">
      <c r="F11718" s="13"/>
      <c r="G11718" s="50"/>
      <c r="I11718" s="17"/>
      <c r="K11718" s="50"/>
      <c r="P11718" s="17"/>
    </row>
    <row r="11719" spans="6:16">
      <c r="F11719" s="13"/>
      <c r="G11719" s="50"/>
      <c r="I11719" s="17"/>
      <c r="K11719" s="50"/>
      <c r="P11719" s="17"/>
    </row>
    <row r="11720" spans="6:16">
      <c r="F11720" s="13"/>
      <c r="G11720" s="50"/>
      <c r="I11720" s="17"/>
      <c r="K11720" s="50"/>
      <c r="P11720" s="17"/>
    </row>
    <row r="11721" spans="6:16">
      <c r="F11721" s="13"/>
      <c r="G11721" s="50"/>
      <c r="I11721" s="17"/>
      <c r="K11721" s="50"/>
      <c r="P11721" s="17"/>
    </row>
    <row r="11722" spans="6:16">
      <c r="F11722" s="13"/>
      <c r="G11722" s="50"/>
      <c r="I11722" s="17"/>
      <c r="K11722" s="50"/>
      <c r="P11722" s="17"/>
    </row>
    <row r="11723" spans="6:16">
      <c r="F11723" s="13"/>
      <c r="G11723" s="50"/>
      <c r="I11723" s="17"/>
      <c r="K11723" s="50"/>
      <c r="P11723" s="17"/>
    </row>
    <row r="11724" spans="6:16">
      <c r="F11724" s="13"/>
      <c r="G11724" s="50"/>
      <c r="I11724" s="17"/>
      <c r="K11724" s="50"/>
      <c r="P11724" s="17"/>
    </row>
    <row r="11725" spans="6:16">
      <c r="F11725" s="13"/>
      <c r="G11725" s="50"/>
      <c r="I11725" s="17"/>
      <c r="K11725" s="50"/>
      <c r="P11725" s="17"/>
    </row>
    <row r="11726" spans="6:16">
      <c r="F11726" s="13"/>
      <c r="G11726" s="50"/>
      <c r="I11726" s="17"/>
      <c r="K11726" s="50"/>
      <c r="P11726" s="17"/>
    </row>
    <row r="11727" spans="6:16">
      <c r="F11727" s="13"/>
      <c r="G11727" s="50"/>
      <c r="I11727" s="17"/>
      <c r="K11727" s="50"/>
      <c r="P11727" s="17"/>
    </row>
    <row r="11728" spans="6:16">
      <c r="F11728" s="13"/>
      <c r="G11728" s="50"/>
      <c r="I11728" s="17"/>
      <c r="K11728" s="50"/>
      <c r="P11728" s="17"/>
    </row>
    <row r="11729" spans="6:16">
      <c r="F11729" s="13"/>
      <c r="G11729" s="50"/>
      <c r="I11729" s="17"/>
      <c r="K11729" s="50"/>
      <c r="P11729" s="17"/>
    </row>
    <row r="11730" spans="6:16">
      <c r="F11730" s="13"/>
      <c r="G11730" s="50"/>
      <c r="I11730" s="17"/>
      <c r="K11730" s="50"/>
      <c r="P11730" s="17"/>
    </row>
    <row r="11731" spans="6:16">
      <c r="F11731" s="13"/>
      <c r="G11731" s="50"/>
      <c r="I11731" s="17"/>
      <c r="K11731" s="50"/>
      <c r="P11731" s="17"/>
    </row>
    <row r="11732" spans="6:16">
      <c r="F11732" s="13"/>
      <c r="G11732" s="50"/>
      <c r="I11732" s="17"/>
      <c r="K11732" s="50"/>
      <c r="P11732" s="17"/>
    </row>
    <row r="11733" spans="6:16">
      <c r="F11733" s="13"/>
      <c r="G11733" s="50"/>
      <c r="I11733" s="17"/>
      <c r="K11733" s="50"/>
      <c r="P11733" s="17"/>
    </row>
    <row r="11734" spans="6:16">
      <c r="F11734" s="13"/>
      <c r="G11734" s="50"/>
      <c r="I11734" s="17"/>
      <c r="K11734" s="50"/>
      <c r="P11734" s="17"/>
    </row>
    <row r="11735" spans="6:16">
      <c r="F11735" s="13"/>
      <c r="G11735" s="50"/>
      <c r="I11735" s="17"/>
      <c r="K11735" s="50"/>
      <c r="P11735" s="17"/>
    </row>
    <row r="11736" spans="6:16">
      <c r="F11736" s="13"/>
      <c r="G11736" s="50"/>
      <c r="I11736" s="17"/>
      <c r="K11736" s="50"/>
      <c r="P11736" s="17"/>
    </row>
    <row r="11737" spans="6:16">
      <c r="F11737" s="13"/>
      <c r="G11737" s="50"/>
      <c r="I11737" s="17"/>
      <c r="K11737" s="50"/>
      <c r="P11737" s="17"/>
    </row>
    <row r="11738" spans="6:16">
      <c r="F11738" s="13"/>
      <c r="G11738" s="50"/>
      <c r="I11738" s="17"/>
      <c r="K11738" s="50"/>
      <c r="P11738" s="17"/>
    </row>
    <row r="11739" spans="6:16">
      <c r="F11739" s="13"/>
      <c r="G11739" s="50"/>
      <c r="I11739" s="17"/>
      <c r="K11739" s="50"/>
      <c r="P11739" s="17"/>
    </row>
    <row r="11740" spans="6:16">
      <c r="F11740" s="13"/>
      <c r="G11740" s="50"/>
      <c r="I11740" s="17"/>
      <c r="K11740" s="50"/>
      <c r="P11740" s="17"/>
    </row>
    <row r="11741" spans="6:16">
      <c r="F11741" s="13"/>
      <c r="G11741" s="50"/>
      <c r="I11741" s="17"/>
      <c r="K11741" s="50"/>
      <c r="P11741" s="17"/>
    </row>
    <row r="11742" spans="6:16">
      <c r="F11742" s="13"/>
      <c r="G11742" s="50"/>
      <c r="I11742" s="17"/>
      <c r="K11742" s="50"/>
      <c r="P11742" s="17"/>
    </row>
    <row r="11743" spans="6:16">
      <c r="F11743" s="13"/>
      <c r="G11743" s="50"/>
      <c r="I11743" s="17"/>
      <c r="K11743" s="50"/>
      <c r="P11743" s="17"/>
    </row>
    <row r="11744" spans="6:16">
      <c r="F11744" s="13"/>
      <c r="G11744" s="50"/>
      <c r="I11744" s="17"/>
      <c r="K11744" s="50"/>
      <c r="P11744" s="17"/>
    </row>
    <row r="11745" spans="6:16">
      <c r="F11745" s="13"/>
      <c r="G11745" s="50"/>
      <c r="I11745" s="17"/>
      <c r="K11745" s="50"/>
      <c r="P11745" s="17"/>
    </row>
    <row r="11746" spans="6:16">
      <c r="F11746" s="13"/>
      <c r="G11746" s="50"/>
      <c r="I11746" s="17"/>
      <c r="K11746" s="50"/>
      <c r="P11746" s="17"/>
    </row>
    <row r="11747" spans="6:16">
      <c r="F11747" s="13"/>
      <c r="G11747" s="50"/>
      <c r="I11747" s="17"/>
      <c r="K11747" s="50"/>
      <c r="P11747" s="17"/>
    </row>
    <row r="11748" spans="6:16">
      <c r="F11748" s="13"/>
      <c r="G11748" s="50"/>
      <c r="I11748" s="17"/>
      <c r="K11748" s="50"/>
      <c r="P11748" s="17"/>
    </row>
    <row r="11749" spans="6:16">
      <c r="F11749" s="13"/>
      <c r="G11749" s="50"/>
      <c r="I11749" s="17"/>
      <c r="K11749" s="50"/>
      <c r="P11749" s="17"/>
    </row>
    <row r="11750" spans="6:16">
      <c r="F11750" s="13"/>
      <c r="G11750" s="50"/>
      <c r="I11750" s="17"/>
      <c r="K11750" s="50"/>
      <c r="P11750" s="17"/>
    </row>
    <row r="11751" spans="6:16">
      <c r="F11751" s="13"/>
      <c r="G11751" s="50"/>
      <c r="I11751" s="17"/>
      <c r="K11751" s="50"/>
      <c r="P11751" s="17"/>
    </row>
    <row r="11752" spans="6:16">
      <c r="F11752" s="13"/>
      <c r="G11752" s="50"/>
      <c r="I11752" s="17"/>
      <c r="K11752" s="50"/>
      <c r="P11752" s="17"/>
    </row>
    <row r="11753" spans="6:16">
      <c r="F11753" s="13"/>
      <c r="G11753" s="50"/>
      <c r="I11753" s="17"/>
      <c r="K11753" s="50"/>
      <c r="P11753" s="17"/>
    </row>
    <row r="11754" spans="6:16">
      <c r="F11754" s="13"/>
      <c r="G11754" s="50"/>
      <c r="I11754" s="17"/>
      <c r="K11754" s="50"/>
      <c r="P11754" s="17"/>
    </row>
    <row r="11755" spans="6:16">
      <c r="F11755" s="13"/>
      <c r="G11755" s="50"/>
      <c r="I11755" s="17"/>
      <c r="K11755" s="50"/>
      <c r="P11755" s="17"/>
    </row>
    <row r="11756" spans="6:16">
      <c r="F11756" s="13"/>
      <c r="G11756" s="50"/>
      <c r="I11756" s="17"/>
      <c r="K11756" s="50"/>
      <c r="P11756" s="17"/>
    </row>
    <row r="11757" spans="6:16">
      <c r="F11757" s="13"/>
      <c r="G11757" s="50"/>
      <c r="I11757" s="17"/>
      <c r="K11757" s="50"/>
      <c r="P11757" s="17"/>
    </row>
    <row r="11758" spans="6:16">
      <c r="F11758" s="13"/>
      <c r="G11758" s="50"/>
      <c r="I11758" s="17"/>
      <c r="K11758" s="50"/>
      <c r="P11758" s="17"/>
    </row>
    <row r="11759" spans="6:16">
      <c r="F11759" s="13"/>
      <c r="G11759" s="50"/>
      <c r="I11759" s="17"/>
      <c r="K11759" s="50"/>
      <c r="P11759" s="17"/>
    </row>
    <row r="11760" spans="6:16">
      <c r="F11760" s="13"/>
      <c r="G11760" s="50"/>
      <c r="I11760" s="17"/>
      <c r="K11760" s="50"/>
      <c r="P11760" s="17"/>
    </row>
    <row r="11761" spans="6:16">
      <c r="F11761" s="13"/>
      <c r="G11761" s="50"/>
      <c r="I11761" s="17"/>
      <c r="K11761" s="50"/>
      <c r="P11761" s="17"/>
    </row>
    <row r="11762" spans="6:16">
      <c r="F11762" s="13"/>
      <c r="G11762" s="50"/>
      <c r="I11762" s="17"/>
      <c r="K11762" s="50"/>
      <c r="P11762" s="17"/>
    </row>
    <row r="11763" spans="6:16">
      <c r="F11763" s="13"/>
      <c r="G11763" s="50"/>
      <c r="I11763" s="17"/>
      <c r="K11763" s="50"/>
      <c r="P11763" s="17"/>
    </row>
    <row r="11764" spans="6:16">
      <c r="F11764" s="13"/>
      <c r="G11764" s="50"/>
      <c r="I11764" s="17"/>
      <c r="K11764" s="50"/>
      <c r="P11764" s="17"/>
    </row>
    <row r="11765" spans="6:16">
      <c r="F11765" s="13"/>
      <c r="G11765" s="50"/>
      <c r="I11765" s="17"/>
      <c r="K11765" s="50"/>
      <c r="P11765" s="17"/>
    </row>
    <row r="11766" spans="6:16">
      <c r="F11766" s="13"/>
      <c r="G11766" s="50"/>
      <c r="I11766" s="17"/>
      <c r="K11766" s="50"/>
      <c r="P11766" s="17"/>
    </row>
    <row r="11767" spans="6:16">
      <c r="F11767" s="13"/>
      <c r="G11767" s="50"/>
      <c r="I11767" s="17"/>
      <c r="K11767" s="50"/>
      <c r="P11767" s="17"/>
    </row>
    <row r="11768" spans="6:16">
      <c r="F11768" s="13"/>
      <c r="G11768" s="50"/>
      <c r="I11768" s="17"/>
      <c r="K11768" s="50"/>
      <c r="P11768" s="17"/>
    </row>
    <row r="11769" spans="6:16">
      <c r="F11769" s="13"/>
      <c r="G11769" s="50"/>
      <c r="I11769" s="17"/>
      <c r="K11769" s="50"/>
      <c r="P11769" s="17"/>
    </row>
    <row r="11770" spans="6:16">
      <c r="F11770" s="13"/>
      <c r="G11770" s="50"/>
      <c r="I11770" s="17"/>
      <c r="K11770" s="50"/>
      <c r="P11770" s="17"/>
    </row>
    <row r="11771" spans="6:16">
      <c r="F11771" s="13"/>
      <c r="G11771" s="50"/>
      <c r="I11771" s="17"/>
      <c r="K11771" s="50"/>
      <c r="P11771" s="17"/>
    </row>
    <row r="11772" spans="6:16">
      <c r="F11772" s="13"/>
      <c r="G11772" s="50"/>
      <c r="I11772" s="17"/>
      <c r="K11772" s="50"/>
      <c r="P11772" s="17"/>
    </row>
    <row r="11773" spans="6:16">
      <c r="F11773" s="13"/>
      <c r="G11773" s="50"/>
      <c r="I11773" s="17"/>
      <c r="K11773" s="50"/>
      <c r="P11773" s="17"/>
    </row>
    <row r="11774" spans="6:16">
      <c r="F11774" s="13"/>
      <c r="G11774" s="50"/>
      <c r="I11774" s="17"/>
      <c r="K11774" s="50"/>
      <c r="P11774" s="17"/>
    </row>
    <row r="11775" spans="6:16">
      <c r="F11775" s="13"/>
      <c r="G11775" s="50"/>
      <c r="I11775" s="17"/>
      <c r="K11775" s="50"/>
      <c r="P11775" s="17"/>
    </row>
    <row r="11776" spans="6:16">
      <c r="F11776" s="13"/>
      <c r="G11776" s="50"/>
      <c r="I11776" s="17"/>
      <c r="K11776" s="50"/>
      <c r="P11776" s="17"/>
    </row>
    <row r="11777" spans="6:16">
      <c r="F11777" s="13"/>
      <c r="G11777" s="50"/>
      <c r="I11777" s="17"/>
      <c r="K11777" s="50"/>
      <c r="P11777" s="17"/>
    </row>
    <row r="11778" spans="6:16">
      <c r="F11778" s="13"/>
      <c r="G11778" s="50"/>
      <c r="I11778" s="17"/>
      <c r="K11778" s="50"/>
      <c r="P11778" s="17"/>
    </row>
    <row r="11779" spans="6:16">
      <c r="F11779" s="13"/>
      <c r="G11779" s="50"/>
      <c r="I11779" s="17"/>
      <c r="K11779" s="50"/>
      <c r="P11779" s="17"/>
    </row>
    <row r="11780" spans="6:16">
      <c r="F11780" s="13"/>
      <c r="G11780" s="50"/>
      <c r="I11780" s="17"/>
      <c r="K11780" s="50"/>
      <c r="P11780" s="17"/>
    </row>
    <row r="11781" spans="6:16">
      <c r="F11781" s="13"/>
      <c r="G11781" s="50"/>
      <c r="I11781" s="17"/>
      <c r="K11781" s="50"/>
      <c r="P11781" s="17"/>
    </row>
    <row r="11782" spans="6:16">
      <c r="F11782" s="13"/>
      <c r="G11782" s="50"/>
      <c r="I11782" s="17"/>
      <c r="K11782" s="50"/>
      <c r="P11782" s="17"/>
    </row>
    <row r="11783" spans="6:16">
      <c r="F11783" s="13"/>
      <c r="G11783" s="50"/>
      <c r="I11783" s="17"/>
      <c r="K11783" s="50"/>
      <c r="P11783" s="17"/>
    </row>
    <row r="11784" spans="6:16">
      <c r="F11784" s="13"/>
      <c r="G11784" s="50"/>
      <c r="I11784" s="17"/>
      <c r="K11784" s="50"/>
      <c r="P11784" s="17"/>
    </row>
    <row r="11785" spans="6:16">
      <c r="F11785" s="13"/>
      <c r="G11785" s="50"/>
      <c r="I11785" s="17"/>
      <c r="K11785" s="50"/>
      <c r="P11785" s="17"/>
    </row>
    <row r="11786" spans="6:16">
      <c r="F11786" s="13"/>
      <c r="G11786" s="50"/>
      <c r="I11786" s="17"/>
      <c r="K11786" s="50"/>
      <c r="P11786" s="17"/>
    </row>
    <row r="11787" spans="6:16">
      <c r="F11787" s="13"/>
      <c r="G11787" s="50"/>
      <c r="I11787" s="17"/>
      <c r="K11787" s="50"/>
      <c r="P11787" s="17"/>
    </row>
    <row r="11788" spans="6:16">
      <c r="F11788" s="13"/>
      <c r="G11788" s="50"/>
      <c r="I11788" s="17"/>
      <c r="K11788" s="50"/>
      <c r="P11788" s="17"/>
    </row>
    <row r="11789" spans="6:16">
      <c r="F11789" s="13"/>
      <c r="G11789" s="50"/>
      <c r="I11789" s="17"/>
      <c r="K11789" s="50"/>
      <c r="P11789" s="17"/>
    </row>
    <row r="11790" spans="6:16">
      <c r="F11790" s="13"/>
      <c r="G11790" s="50"/>
      <c r="I11790" s="17"/>
      <c r="K11790" s="50"/>
      <c r="P11790" s="17"/>
    </row>
    <row r="11791" spans="6:16">
      <c r="F11791" s="13"/>
      <c r="G11791" s="50"/>
      <c r="I11791" s="17"/>
      <c r="K11791" s="50"/>
      <c r="P11791" s="17"/>
    </row>
    <row r="11792" spans="6:16">
      <c r="F11792" s="13"/>
      <c r="G11792" s="50"/>
      <c r="I11792" s="17"/>
      <c r="K11792" s="50"/>
      <c r="P11792" s="17"/>
    </row>
    <row r="11793" spans="6:16">
      <c r="F11793" s="13"/>
      <c r="G11793" s="50"/>
      <c r="I11793" s="17"/>
      <c r="K11793" s="50"/>
      <c r="P11793" s="17"/>
    </row>
    <row r="11794" spans="6:16">
      <c r="F11794" s="13"/>
      <c r="G11794" s="50"/>
      <c r="I11794" s="17"/>
      <c r="K11794" s="50"/>
      <c r="P11794" s="17"/>
    </row>
    <row r="11795" spans="6:16">
      <c r="F11795" s="13"/>
      <c r="G11795" s="50"/>
      <c r="I11795" s="17"/>
      <c r="K11795" s="50"/>
      <c r="P11795" s="17"/>
    </row>
    <row r="11796" spans="6:16">
      <c r="F11796" s="13"/>
      <c r="G11796" s="50"/>
      <c r="I11796" s="17"/>
      <c r="K11796" s="50"/>
      <c r="P11796" s="17"/>
    </row>
    <row r="11797" spans="6:16">
      <c r="F11797" s="13"/>
      <c r="G11797" s="50"/>
      <c r="I11797" s="17"/>
      <c r="K11797" s="50"/>
      <c r="P11797" s="17"/>
    </row>
    <row r="11798" spans="6:16">
      <c r="F11798" s="13"/>
      <c r="G11798" s="50"/>
      <c r="I11798" s="17"/>
      <c r="K11798" s="50"/>
      <c r="P11798" s="17"/>
    </row>
    <row r="11799" spans="6:16">
      <c r="F11799" s="13"/>
      <c r="G11799" s="50"/>
      <c r="I11799" s="17"/>
      <c r="K11799" s="50"/>
      <c r="P11799" s="17"/>
    </row>
    <row r="11800" spans="6:16">
      <c r="F11800" s="13"/>
      <c r="G11800" s="50"/>
      <c r="I11800" s="17"/>
      <c r="K11800" s="50"/>
      <c r="P11800" s="17"/>
    </row>
    <row r="11801" spans="6:16">
      <c r="F11801" s="13"/>
      <c r="G11801" s="50"/>
      <c r="I11801" s="17"/>
      <c r="K11801" s="50"/>
      <c r="P11801" s="17"/>
    </row>
    <row r="11802" spans="6:16">
      <c r="F11802" s="13"/>
      <c r="G11802" s="50"/>
      <c r="I11802" s="17"/>
      <c r="K11802" s="50"/>
      <c r="P11802" s="17"/>
    </row>
    <row r="11803" spans="6:16">
      <c r="F11803" s="13"/>
      <c r="G11803" s="50"/>
      <c r="I11803" s="17"/>
      <c r="K11803" s="50"/>
      <c r="P11803" s="17"/>
    </row>
    <row r="11804" spans="6:16">
      <c r="F11804" s="13"/>
      <c r="G11804" s="50"/>
      <c r="I11804" s="17"/>
      <c r="K11804" s="50"/>
      <c r="P11804" s="17"/>
    </row>
    <row r="11805" spans="6:16">
      <c r="F11805" s="13"/>
      <c r="G11805" s="50"/>
      <c r="I11805" s="17"/>
      <c r="K11805" s="50"/>
      <c r="P11805" s="17"/>
    </row>
    <row r="11806" spans="6:16">
      <c r="F11806" s="13"/>
      <c r="G11806" s="50"/>
      <c r="I11806" s="17"/>
      <c r="K11806" s="50"/>
      <c r="P11806" s="17"/>
    </row>
    <row r="11807" spans="6:16">
      <c r="F11807" s="13"/>
      <c r="G11807" s="50"/>
      <c r="I11807" s="17"/>
      <c r="K11807" s="50"/>
      <c r="P11807" s="17"/>
    </row>
    <row r="11808" spans="6:16">
      <c r="F11808" s="13"/>
      <c r="G11808" s="50"/>
      <c r="I11808" s="17"/>
      <c r="K11808" s="50"/>
      <c r="P11808" s="17"/>
    </row>
    <row r="11809" spans="6:16">
      <c r="F11809" s="13"/>
      <c r="G11809" s="50"/>
      <c r="I11809" s="17"/>
      <c r="K11809" s="50"/>
      <c r="P11809" s="17"/>
    </row>
    <row r="11810" spans="6:16">
      <c r="F11810" s="13"/>
      <c r="G11810" s="50"/>
      <c r="I11810" s="17"/>
      <c r="K11810" s="50"/>
      <c r="P11810" s="17"/>
    </row>
    <row r="11811" spans="6:16">
      <c r="F11811" s="13"/>
      <c r="G11811" s="50"/>
      <c r="I11811" s="17"/>
      <c r="K11811" s="50"/>
      <c r="P11811" s="17"/>
    </row>
    <row r="11812" spans="6:16">
      <c r="F11812" s="13"/>
      <c r="G11812" s="50"/>
      <c r="I11812" s="17"/>
      <c r="K11812" s="50"/>
      <c r="P11812" s="17"/>
    </row>
    <row r="11813" spans="6:16">
      <c r="F11813" s="13"/>
      <c r="G11813" s="50"/>
      <c r="I11813" s="17"/>
      <c r="K11813" s="50"/>
      <c r="P11813" s="17"/>
    </row>
    <row r="11814" spans="6:16">
      <c r="F11814" s="13"/>
      <c r="G11814" s="50"/>
      <c r="I11814" s="17"/>
      <c r="K11814" s="50"/>
      <c r="P11814" s="17"/>
    </row>
    <row r="11815" spans="6:16">
      <c r="F11815" s="13"/>
      <c r="G11815" s="50"/>
      <c r="I11815" s="17"/>
      <c r="K11815" s="50"/>
      <c r="P11815" s="17"/>
    </row>
    <row r="11816" spans="6:16">
      <c r="F11816" s="13"/>
      <c r="G11816" s="50"/>
      <c r="I11816" s="17"/>
      <c r="K11816" s="50"/>
      <c r="P11816" s="17"/>
    </row>
    <row r="11817" spans="6:16">
      <c r="F11817" s="13"/>
      <c r="G11817" s="50"/>
      <c r="I11817" s="17"/>
      <c r="K11817" s="50"/>
      <c r="P11817" s="17"/>
    </row>
    <row r="11818" spans="6:16">
      <c r="F11818" s="13"/>
      <c r="G11818" s="50"/>
      <c r="I11818" s="17"/>
      <c r="K11818" s="50"/>
      <c r="P11818" s="17"/>
    </row>
    <row r="11819" spans="6:16">
      <c r="F11819" s="13"/>
      <c r="G11819" s="50"/>
      <c r="I11819" s="17"/>
      <c r="K11819" s="50"/>
      <c r="P11819" s="17"/>
    </row>
    <row r="11820" spans="6:16">
      <c r="F11820" s="13"/>
      <c r="G11820" s="50"/>
      <c r="I11820" s="17"/>
      <c r="K11820" s="50"/>
      <c r="P11820" s="17"/>
    </row>
    <row r="11821" spans="6:16">
      <c r="F11821" s="13"/>
      <c r="G11821" s="50"/>
      <c r="I11821" s="17"/>
      <c r="K11821" s="50"/>
      <c r="P11821" s="17"/>
    </row>
    <row r="11822" spans="6:16">
      <c r="F11822" s="13"/>
      <c r="G11822" s="50"/>
      <c r="I11822" s="17"/>
      <c r="K11822" s="50"/>
      <c r="P11822" s="17"/>
    </row>
    <row r="11823" spans="6:16">
      <c r="F11823" s="13"/>
      <c r="G11823" s="50"/>
      <c r="I11823" s="17"/>
      <c r="K11823" s="50"/>
      <c r="P11823" s="17"/>
    </row>
    <row r="11824" spans="6:16">
      <c r="F11824" s="13"/>
      <c r="G11824" s="50"/>
      <c r="I11824" s="17"/>
      <c r="K11824" s="50"/>
      <c r="P11824" s="17"/>
    </row>
    <row r="11825" spans="6:16">
      <c r="F11825" s="13"/>
      <c r="G11825" s="50"/>
      <c r="I11825" s="17"/>
      <c r="K11825" s="50"/>
      <c r="P11825" s="17"/>
    </row>
    <row r="11826" spans="6:16">
      <c r="F11826" s="13"/>
      <c r="G11826" s="50"/>
      <c r="I11826" s="17"/>
      <c r="K11826" s="50"/>
      <c r="P11826" s="17"/>
    </row>
    <row r="11827" spans="6:16">
      <c r="F11827" s="13"/>
      <c r="G11827" s="50"/>
      <c r="I11827" s="17"/>
      <c r="K11827" s="50"/>
      <c r="P11827" s="17"/>
    </row>
    <row r="11828" spans="6:16">
      <c r="F11828" s="13"/>
      <c r="G11828" s="50"/>
      <c r="I11828" s="17"/>
      <c r="K11828" s="50"/>
      <c r="P11828" s="17"/>
    </row>
    <row r="11829" spans="6:16">
      <c r="F11829" s="13"/>
      <c r="G11829" s="50"/>
      <c r="I11829" s="17"/>
      <c r="K11829" s="50"/>
      <c r="P11829" s="17"/>
    </row>
    <row r="11830" spans="6:16">
      <c r="F11830" s="13"/>
      <c r="G11830" s="50"/>
      <c r="I11830" s="17"/>
      <c r="K11830" s="50"/>
      <c r="P11830" s="17"/>
    </row>
    <row r="11831" spans="6:16">
      <c r="F11831" s="13"/>
      <c r="G11831" s="50"/>
      <c r="I11831" s="17"/>
      <c r="K11831" s="50"/>
      <c r="P11831" s="17"/>
    </row>
    <row r="11832" spans="6:16">
      <c r="F11832" s="13"/>
      <c r="G11832" s="50"/>
      <c r="I11832" s="17"/>
      <c r="K11832" s="50"/>
      <c r="P11832" s="17"/>
    </row>
    <row r="11833" spans="6:16">
      <c r="F11833" s="13"/>
      <c r="G11833" s="50"/>
      <c r="I11833" s="17"/>
      <c r="K11833" s="50"/>
      <c r="P11833" s="17"/>
    </row>
    <row r="11834" spans="6:16">
      <c r="F11834" s="13"/>
      <c r="G11834" s="50"/>
      <c r="I11834" s="17"/>
      <c r="K11834" s="50"/>
      <c r="P11834" s="17"/>
    </row>
    <row r="11835" spans="6:16">
      <c r="F11835" s="13"/>
      <c r="G11835" s="50"/>
      <c r="I11835" s="17"/>
      <c r="K11835" s="50"/>
      <c r="P11835" s="17"/>
    </row>
    <row r="11836" spans="6:16">
      <c r="F11836" s="13"/>
      <c r="G11836" s="50"/>
      <c r="I11836" s="17"/>
      <c r="K11836" s="50"/>
      <c r="P11836" s="17"/>
    </row>
    <row r="11837" spans="6:16">
      <c r="F11837" s="13"/>
      <c r="G11837" s="50"/>
      <c r="I11837" s="17"/>
      <c r="K11837" s="50"/>
      <c r="P11837" s="17"/>
    </row>
    <row r="11838" spans="6:16">
      <c r="F11838" s="13"/>
      <c r="G11838" s="50"/>
      <c r="I11838" s="17"/>
      <c r="K11838" s="50"/>
      <c r="P11838" s="17"/>
    </row>
    <row r="11839" spans="6:16">
      <c r="F11839" s="13"/>
      <c r="G11839" s="50"/>
      <c r="I11839" s="17"/>
      <c r="K11839" s="50"/>
      <c r="P11839" s="17"/>
    </row>
    <row r="11840" spans="6:16">
      <c r="F11840" s="13"/>
      <c r="G11840" s="50"/>
      <c r="I11840" s="17"/>
      <c r="K11840" s="50"/>
      <c r="P11840" s="17"/>
    </row>
    <row r="11841" spans="6:16">
      <c r="F11841" s="13"/>
      <c r="G11841" s="50"/>
      <c r="I11841" s="17"/>
      <c r="K11841" s="50"/>
      <c r="P11841" s="17"/>
    </row>
    <row r="11842" spans="6:16">
      <c r="F11842" s="13"/>
      <c r="G11842" s="50"/>
      <c r="I11842" s="17"/>
      <c r="K11842" s="50"/>
      <c r="P11842" s="17"/>
    </row>
    <row r="11843" spans="6:16">
      <c r="F11843" s="13"/>
      <c r="G11843" s="50"/>
      <c r="I11843" s="17"/>
      <c r="K11843" s="50"/>
      <c r="P11843" s="17"/>
    </row>
    <row r="11844" spans="6:16">
      <c r="F11844" s="13"/>
      <c r="G11844" s="50"/>
      <c r="I11844" s="17"/>
      <c r="K11844" s="50"/>
      <c r="P11844" s="17"/>
    </row>
    <row r="11845" spans="6:16">
      <c r="F11845" s="13"/>
      <c r="G11845" s="50"/>
      <c r="I11845" s="17"/>
      <c r="K11845" s="50"/>
      <c r="P11845" s="17"/>
    </row>
    <row r="11846" spans="6:16">
      <c r="F11846" s="13"/>
      <c r="G11846" s="50"/>
      <c r="I11846" s="17"/>
      <c r="K11846" s="50"/>
      <c r="P11846" s="17"/>
    </row>
    <row r="11847" spans="6:16">
      <c r="F11847" s="13"/>
      <c r="G11847" s="50"/>
      <c r="I11847" s="17"/>
      <c r="K11847" s="50"/>
      <c r="P11847" s="17"/>
    </row>
    <row r="11848" spans="6:16">
      <c r="F11848" s="13"/>
      <c r="G11848" s="50"/>
      <c r="I11848" s="17"/>
      <c r="K11848" s="50"/>
      <c r="P11848" s="17"/>
    </row>
    <row r="11849" spans="6:16">
      <c r="F11849" s="13"/>
      <c r="G11849" s="50"/>
      <c r="I11849" s="17"/>
      <c r="K11849" s="50"/>
      <c r="P11849" s="17"/>
    </row>
    <row r="11850" spans="6:16">
      <c r="F11850" s="13"/>
      <c r="G11850" s="50"/>
      <c r="I11850" s="17"/>
      <c r="K11850" s="50"/>
      <c r="P11850" s="17"/>
    </row>
    <row r="11851" spans="6:16">
      <c r="F11851" s="13"/>
      <c r="G11851" s="50"/>
      <c r="I11851" s="17"/>
      <c r="K11851" s="50"/>
      <c r="P11851" s="17"/>
    </row>
    <row r="11852" spans="6:16">
      <c r="F11852" s="13"/>
      <c r="G11852" s="50"/>
      <c r="I11852" s="17"/>
      <c r="K11852" s="50"/>
      <c r="P11852" s="17"/>
    </row>
    <row r="11853" spans="6:16">
      <c r="F11853" s="13"/>
      <c r="G11853" s="50"/>
      <c r="I11853" s="17"/>
      <c r="K11853" s="50"/>
      <c r="P11853" s="17"/>
    </row>
    <row r="11854" spans="6:16">
      <c r="F11854" s="13"/>
      <c r="G11854" s="50"/>
      <c r="I11854" s="17"/>
      <c r="K11854" s="50"/>
      <c r="P11854" s="17"/>
    </row>
    <row r="11855" spans="6:16">
      <c r="F11855" s="13"/>
      <c r="G11855" s="50"/>
      <c r="I11855" s="17"/>
      <c r="K11855" s="50"/>
      <c r="P11855" s="17"/>
    </row>
    <row r="11856" spans="6:16">
      <c r="F11856" s="13"/>
      <c r="G11856" s="50"/>
      <c r="I11856" s="17"/>
      <c r="K11856" s="50"/>
      <c r="P11856" s="17"/>
    </row>
    <row r="11857" spans="6:16">
      <c r="F11857" s="13"/>
      <c r="G11857" s="50"/>
      <c r="I11857" s="17"/>
      <c r="K11857" s="50"/>
      <c r="P11857" s="17"/>
    </row>
    <row r="11858" spans="6:16">
      <c r="F11858" s="13"/>
      <c r="G11858" s="50"/>
      <c r="I11858" s="17"/>
      <c r="K11858" s="50"/>
      <c r="P11858" s="17"/>
    </row>
    <row r="11859" spans="6:16">
      <c r="F11859" s="13"/>
      <c r="G11859" s="50"/>
      <c r="I11859" s="17"/>
      <c r="K11859" s="50"/>
      <c r="P11859" s="17"/>
    </row>
    <row r="11860" spans="6:16">
      <c r="F11860" s="13"/>
      <c r="G11860" s="50"/>
      <c r="I11860" s="17"/>
      <c r="K11860" s="50"/>
      <c r="P11860" s="17"/>
    </row>
    <row r="11861" spans="6:16">
      <c r="F11861" s="13"/>
      <c r="G11861" s="50"/>
      <c r="I11861" s="17"/>
      <c r="K11861" s="50"/>
      <c r="P11861" s="17"/>
    </row>
    <row r="11862" spans="6:16">
      <c r="F11862" s="13"/>
      <c r="G11862" s="50"/>
      <c r="I11862" s="17"/>
      <c r="K11862" s="50"/>
      <c r="P11862" s="17"/>
    </row>
    <row r="11863" spans="6:16">
      <c r="F11863" s="13"/>
      <c r="G11863" s="50"/>
      <c r="I11863" s="17"/>
      <c r="K11863" s="50"/>
      <c r="P11863" s="17"/>
    </row>
    <row r="11864" spans="6:16">
      <c r="F11864" s="13"/>
      <c r="G11864" s="50"/>
      <c r="I11864" s="17"/>
      <c r="K11864" s="50"/>
      <c r="P11864" s="17"/>
    </row>
    <row r="11865" spans="6:16">
      <c r="F11865" s="13"/>
      <c r="G11865" s="50"/>
      <c r="I11865" s="17"/>
      <c r="K11865" s="50"/>
      <c r="P11865" s="17"/>
    </row>
    <row r="11866" spans="6:16">
      <c r="F11866" s="13"/>
      <c r="G11866" s="50"/>
      <c r="I11866" s="17"/>
      <c r="K11866" s="50"/>
      <c r="P11866" s="17"/>
    </row>
    <row r="11867" spans="6:16">
      <c r="F11867" s="13"/>
      <c r="G11867" s="50"/>
      <c r="I11867" s="17"/>
      <c r="K11867" s="50"/>
      <c r="P11867" s="17"/>
    </row>
    <row r="11868" spans="6:16">
      <c r="F11868" s="13"/>
      <c r="G11868" s="50"/>
      <c r="I11868" s="17"/>
      <c r="K11868" s="50"/>
      <c r="P11868" s="17"/>
    </row>
    <row r="11869" spans="6:16">
      <c r="F11869" s="13"/>
      <c r="G11869" s="50"/>
      <c r="I11869" s="17"/>
      <c r="K11869" s="50"/>
      <c r="P11869" s="17"/>
    </row>
    <row r="11870" spans="6:16">
      <c r="F11870" s="13"/>
      <c r="G11870" s="50"/>
      <c r="I11870" s="17"/>
      <c r="K11870" s="50"/>
      <c r="P11870" s="17"/>
    </row>
    <row r="11871" spans="6:16">
      <c r="F11871" s="13"/>
      <c r="G11871" s="50"/>
      <c r="I11871" s="17"/>
      <c r="K11871" s="50"/>
      <c r="P11871" s="17"/>
    </row>
    <row r="11872" spans="6:16">
      <c r="F11872" s="13"/>
      <c r="G11872" s="50"/>
      <c r="I11872" s="17"/>
      <c r="K11872" s="50"/>
      <c r="P11872" s="17"/>
    </row>
    <row r="11873" spans="6:16">
      <c r="F11873" s="13"/>
      <c r="G11873" s="50"/>
      <c r="I11873" s="17"/>
      <c r="K11873" s="50"/>
      <c r="P11873" s="17"/>
    </row>
    <row r="11874" spans="6:16">
      <c r="F11874" s="13"/>
      <c r="G11874" s="50"/>
      <c r="I11874" s="17"/>
      <c r="K11874" s="50"/>
      <c r="P11874" s="17"/>
    </row>
    <row r="11875" spans="6:16">
      <c r="F11875" s="13"/>
      <c r="G11875" s="50"/>
      <c r="I11875" s="17"/>
      <c r="K11875" s="50"/>
      <c r="P11875" s="17"/>
    </row>
    <row r="11876" spans="6:16">
      <c r="F11876" s="13"/>
      <c r="G11876" s="50"/>
      <c r="I11876" s="17"/>
      <c r="K11876" s="50"/>
      <c r="P11876" s="17"/>
    </row>
    <row r="11877" spans="6:16">
      <c r="F11877" s="13"/>
      <c r="G11877" s="50"/>
      <c r="I11877" s="17"/>
      <c r="K11877" s="50"/>
      <c r="P11877" s="17"/>
    </row>
    <row r="11878" spans="6:16">
      <c r="F11878" s="13"/>
      <c r="G11878" s="50"/>
      <c r="I11878" s="17"/>
      <c r="K11878" s="50"/>
      <c r="P11878" s="17"/>
    </row>
    <row r="11879" spans="6:16">
      <c r="F11879" s="13"/>
      <c r="G11879" s="50"/>
      <c r="I11879" s="17"/>
      <c r="K11879" s="50"/>
      <c r="P11879" s="17"/>
    </row>
    <row r="11880" spans="6:16">
      <c r="F11880" s="13"/>
      <c r="G11880" s="50"/>
      <c r="I11880" s="17"/>
      <c r="K11880" s="50"/>
      <c r="P11880" s="17"/>
    </row>
    <row r="11881" spans="6:16">
      <c r="F11881" s="13"/>
      <c r="G11881" s="50"/>
      <c r="I11881" s="17"/>
      <c r="K11881" s="50"/>
      <c r="P11881" s="17"/>
    </row>
    <row r="11882" spans="6:16">
      <c r="F11882" s="13"/>
      <c r="G11882" s="50"/>
      <c r="I11882" s="17"/>
      <c r="K11882" s="50"/>
      <c r="P11882" s="17"/>
    </row>
    <row r="11883" spans="6:16">
      <c r="F11883" s="13"/>
      <c r="G11883" s="50"/>
      <c r="I11883" s="17"/>
      <c r="K11883" s="50"/>
      <c r="P11883" s="17"/>
    </row>
    <row r="11884" spans="6:16">
      <c r="F11884" s="13"/>
      <c r="G11884" s="50"/>
      <c r="I11884" s="17"/>
      <c r="K11884" s="50"/>
      <c r="P11884" s="17"/>
    </row>
    <row r="11885" spans="6:16">
      <c r="F11885" s="13"/>
      <c r="G11885" s="50"/>
      <c r="I11885" s="17"/>
      <c r="K11885" s="50"/>
      <c r="P11885" s="17"/>
    </row>
    <row r="11886" spans="6:16">
      <c r="F11886" s="13"/>
      <c r="G11886" s="50"/>
      <c r="I11886" s="17"/>
      <c r="K11886" s="50"/>
      <c r="P11886" s="17"/>
    </row>
    <row r="11887" spans="6:16">
      <c r="F11887" s="13"/>
      <c r="G11887" s="50"/>
      <c r="I11887" s="17"/>
      <c r="K11887" s="50"/>
      <c r="P11887" s="17"/>
    </row>
    <row r="11888" spans="6:16">
      <c r="F11888" s="13"/>
      <c r="G11888" s="50"/>
      <c r="I11888" s="17"/>
      <c r="K11888" s="50"/>
      <c r="P11888" s="17"/>
    </row>
    <row r="11889" spans="6:16">
      <c r="F11889" s="13"/>
      <c r="G11889" s="50"/>
      <c r="I11889" s="17"/>
      <c r="K11889" s="50"/>
      <c r="P11889" s="17"/>
    </row>
    <row r="11890" spans="6:16">
      <c r="F11890" s="13"/>
      <c r="G11890" s="50"/>
      <c r="I11890" s="17"/>
      <c r="K11890" s="50"/>
      <c r="P11890" s="17"/>
    </row>
    <row r="11891" spans="6:16">
      <c r="F11891" s="13"/>
      <c r="G11891" s="50"/>
      <c r="I11891" s="17"/>
      <c r="K11891" s="50"/>
      <c r="P11891" s="17"/>
    </row>
    <row r="11892" spans="6:16">
      <c r="F11892" s="13"/>
      <c r="G11892" s="50"/>
      <c r="I11892" s="17"/>
      <c r="K11892" s="50"/>
      <c r="P11892" s="17"/>
    </row>
    <row r="11893" spans="6:16">
      <c r="F11893" s="13"/>
      <c r="G11893" s="50"/>
      <c r="I11893" s="17"/>
      <c r="K11893" s="50"/>
      <c r="P11893" s="17"/>
    </row>
    <row r="11894" spans="6:16">
      <c r="F11894" s="13"/>
      <c r="G11894" s="50"/>
      <c r="I11894" s="17"/>
      <c r="K11894" s="50"/>
      <c r="P11894" s="17"/>
    </row>
    <row r="11895" spans="6:16">
      <c r="F11895" s="13"/>
      <c r="G11895" s="50"/>
      <c r="I11895" s="17"/>
      <c r="K11895" s="50"/>
      <c r="P11895" s="17"/>
    </row>
    <row r="11896" spans="6:16">
      <c r="F11896" s="13"/>
      <c r="G11896" s="50"/>
      <c r="I11896" s="17"/>
      <c r="K11896" s="50"/>
      <c r="P11896" s="17"/>
    </row>
    <row r="11897" spans="6:16">
      <c r="F11897" s="13"/>
      <c r="G11897" s="50"/>
      <c r="I11897" s="17"/>
      <c r="K11897" s="50"/>
      <c r="P11897" s="17"/>
    </row>
    <row r="11898" spans="6:16">
      <c r="F11898" s="13"/>
      <c r="G11898" s="50"/>
      <c r="I11898" s="17"/>
      <c r="K11898" s="50"/>
      <c r="P11898" s="17"/>
    </row>
    <row r="11899" spans="6:16">
      <c r="F11899" s="13"/>
      <c r="G11899" s="50"/>
      <c r="I11899" s="17"/>
      <c r="K11899" s="50"/>
      <c r="P11899" s="17"/>
    </row>
    <row r="11900" spans="6:16">
      <c r="F11900" s="13"/>
      <c r="G11900" s="50"/>
      <c r="I11900" s="17"/>
      <c r="K11900" s="50"/>
      <c r="P11900" s="17"/>
    </row>
    <row r="11901" spans="6:16">
      <c r="F11901" s="13"/>
      <c r="G11901" s="50"/>
      <c r="I11901" s="17"/>
      <c r="K11901" s="50"/>
      <c r="P11901" s="17"/>
    </row>
    <row r="11902" spans="6:16">
      <c r="F11902" s="13"/>
      <c r="G11902" s="50"/>
      <c r="I11902" s="17"/>
      <c r="K11902" s="50"/>
      <c r="P11902" s="17"/>
    </row>
    <row r="11903" spans="6:16">
      <c r="F11903" s="13"/>
      <c r="G11903" s="50"/>
      <c r="I11903" s="17"/>
      <c r="K11903" s="50"/>
      <c r="P11903" s="17"/>
    </row>
    <row r="11904" spans="6:16">
      <c r="F11904" s="13"/>
      <c r="G11904" s="50"/>
      <c r="I11904" s="17"/>
      <c r="K11904" s="50"/>
      <c r="P11904" s="17"/>
    </row>
    <row r="11905" spans="6:16">
      <c r="F11905" s="13"/>
      <c r="G11905" s="50"/>
      <c r="I11905" s="17"/>
      <c r="K11905" s="50"/>
      <c r="P11905" s="17"/>
    </row>
    <row r="11906" spans="6:16">
      <c r="F11906" s="13"/>
      <c r="G11906" s="50"/>
      <c r="I11906" s="17"/>
      <c r="K11906" s="50"/>
      <c r="P11906" s="17"/>
    </row>
    <row r="11907" spans="6:16">
      <c r="F11907" s="13"/>
      <c r="G11907" s="50"/>
      <c r="I11907" s="17"/>
      <c r="K11907" s="50"/>
      <c r="P11907" s="17"/>
    </row>
    <row r="11908" spans="6:16">
      <c r="F11908" s="13"/>
      <c r="G11908" s="50"/>
      <c r="I11908" s="17"/>
      <c r="K11908" s="50"/>
      <c r="P11908" s="17"/>
    </row>
    <row r="11909" spans="6:16">
      <c r="F11909" s="13"/>
      <c r="G11909" s="50"/>
      <c r="I11909" s="17"/>
      <c r="K11909" s="50"/>
      <c r="P11909" s="17"/>
    </row>
    <row r="11910" spans="6:16">
      <c r="F11910" s="13"/>
      <c r="G11910" s="50"/>
      <c r="I11910" s="17"/>
      <c r="K11910" s="50"/>
      <c r="P11910" s="17"/>
    </row>
    <row r="11911" spans="6:16">
      <c r="F11911" s="13"/>
      <c r="G11911" s="50"/>
      <c r="I11911" s="17"/>
      <c r="K11911" s="50"/>
      <c r="P11911" s="17"/>
    </row>
    <row r="11912" spans="6:16">
      <c r="F11912" s="13"/>
      <c r="G11912" s="50"/>
      <c r="I11912" s="17"/>
      <c r="K11912" s="50"/>
      <c r="P11912" s="17"/>
    </row>
    <row r="11913" spans="6:16">
      <c r="F11913" s="13"/>
      <c r="G11913" s="50"/>
      <c r="I11913" s="17"/>
      <c r="K11913" s="50"/>
      <c r="P11913" s="17"/>
    </row>
    <row r="11914" spans="6:16">
      <c r="F11914" s="13"/>
      <c r="G11914" s="50"/>
      <c r="I11914" s="17"/>
      <c r="K11914" s="50"/>
      <c r="P11914" s="17"/>
    </row>
    <row r="11915" spans="6:16">
      <c r="F11915" s="13"/>
      <c r="G11915" s="50"/>
      <c r="I11915" s="17"/>
      <c r="K11915" s="50"/>
      <c r="P11915" s="17"/>
    </row>
    <row r="11916" spans="6:16">
      <c r="F11916" s="13"/>
      <c r="G11916" s="50"/>
      <c r="I11916" s="17"/>
      <c r="K11916" s="50"/>
      <c r="P11916" s="17"/>
    </row>
    <row r="11917" spans="6:16">
      <c r="F11917" s="13"/>
      <c r="G11917" s="50"/>
      <c r="I11917" s="17"/>
      <c r="K11917" s="50"/>
      <c r="P11917" s="17"/>
    </row>
    <row r="11918" spans="6:16">
      <c r="F11918" s="13"/>
      <c r="G11918" s="50"/>
      <c r="I11918" s="17"/>
      <c r="K11918" s="50"/>
      <c r="P11918" s="17"/>
    </row>
    <row r="11919" spans="6:16">
      <c r="F11919" s="13"/>
      <c r="G11919" s="50"/>
      <c r="I11919" s="17"/>
      <c r="K11919" s="50"/>
      <c r="P11919" s="17"/>
    </row>
    <row r="11920" spans="6:16">
      <c r="F11920" s="13"/>
      <c r="G11920" s="50"/>
      <c r="I11920" s="17"/>
      <c r="K11920" s="50"/>
      <c r="P11920" s="17"/>
    </row>
    <row r="11921" spans="6:16">
      <c r="F11921" s="13"/>
      <c r="G11921" s="50"/>
      <c r="I11921" s="17"/>
      <c r="K11921" s="50"/>
      <c r="P11921" s="17"/>
    </row>
    <row r="11922" spans="6:16">
      <c r="F11922" s="13"/>
      <c r="G11922" s="50"/>
      <c r="I11922" s="17"/>
      <c r="K11922" s="50"/>
      <c r="P11922" s="17"/>
    </row>
    <row r="11923" spans="6:16">
      <c r="F11923" s="13"/>
      <c r="G11923" s="50"/>
      <c r="I11923" s="17"/>
      <c r="K11923" s="50"/>
      <c r="P11923" s="17"/>
    </row>
    <row r="11924" spans="6:16">
      <c r="F11924" s="13"/>
      <c r="G11924" s="50"/>
      <c r="I11924" s="17"/>
      <c r="K11924" s="50"/>
      <c r="P11924" s="17"/>
    </row>
    <row r="11925" spans="6:16">
      <c r="F11925" s="13"/>
      <c r="G11925" s="50"/>
      <c r="I11925" s="17"/>
      <c r="K11925" s="50"/>
      <c r="P11925" s="17"/>
    </row>
    <row r="11926" spans="6:16">
      <c r="F11926" s="13"/>
      <c r="G11926" s="50"/>
      <c r="I11926" s="17"/>
      <c r="K11926" s="50"/>
      <c r="P11926" s="17"/>
    </row>
    <row r="11927" spans="6:16">
      <c r="F11927" s="13"/>
      <c r="G11927" s="50"/>
      <c r="I11927" s="17"/>
      <c r="K11927" s="50"/>
      <c r="P11927" s="17"/>
    </row>
    <row r="11928" spans="6:16">
      <c r="F11928" s="13"/>
      <c r="G11928" s="50"/>
      <c r="I11928" s="17"/>
      <c r="K11928" s="50"/>
      <c r="P11928" s="17"/>
    </row>
    <row r="11929" spans="6:16">
      <c r="F11929" s="13"/>
      <c r="G11929" s="50"/>
      <c r="I11929" s="17"/>
      <c r="K11929" s="50"/>
      <c r="P11929" s="17"/>
    </row>
    <row r="11930" spans="6:16">
      <c r="F11930" s="13"/>
      <c r="G11930" s="50"/>
      <c r="I11930" s="17"/>
      <c r="K11930" s="50"/>
      <c r="P11930" s="17"/>
    </row>
    <row r="11931" spans="6:16">
      <c r="F11931" s="13"/>
      <c r="G11931" s="50"/>
      <c r="I11931" s="17"/>
      <c r="K11931" s="50"/>
      <c r="P11931" s="17"/>
    </row>
    <row r="11932" spans="6:16">
      <c r="F11932" s="13"/>
      <c r="G11932" s="50"/>
      <c r="I11932" s="17"/>
      <c r="K11932" s="50"/>
      <c r="P11932" s="17"/>
    </row>
    <row r="11933" spans="6:16">
      <c r="F11933" s="13"/>
      <c r="G11933" s="50"/>
      <c r="I11933" s="17"/>
      <c r="K11933" s="50"/>
      <c r="P11933" s="17"/>
    </row>
    <row r="11934" spans="6:16">
      <c r="F11934" s="13"/>
      <c r="G11934" s="50"/>
      <c r="I11934" s="17"/>
      <c r="K11934" s="50"/>
      <c r="P11934" s="17"/>
    </row>
    <row r="11935" spans="6:16">
      <c r="F11935" s="13"/>
      <c r="G11935" s="50"/>
      <c r="I11935" s="17"/>
      <c r="K11935" s="50"/>
      <c r="P11935" s="17"/>
    </row>
    <row r="11936" spans="6:16">
      <c r="F11936" s="13"/>
      <c r="G11936" s="50"/>
      <c r="I11936" s="17"/>
      <c r="K11936" s="50"/>
      <c r="P11936" s="17"/>
    </row>
    <row r="11937" spans="6:16">
      <c r="F11937" s="13"/>
      <c r="G11937" s="50"/>
      <c r="I11937" s="17"/>
      <c r="K11937" s="50"/>
      <c r="P11937" s="17"/>
    </row>
    <row r="11938" spans="6:16">
      <c r="F11938" s="13"/>
      <c r="G11938" s="50"/>
      <c r="I11938" s="17"/>
      <c r="K11938" s="50"/>
      <c r="P11938" s="17"/>
    </row>
    <row r="11939" spans="6:16">
      <c r="F11939" s="13"/>
      <c r="G11939" s="50"/>
      <c r="I11939" s="17"/>
      <c r="K11939" s="50"/>
      <c r="P11939" s="17"/>
    </row>
    <row r="11940" spans="6:16">
      <c r="F11940" s="13"/>
      <c r="G11940" s="50"/>
      <c r="I11940" s="17"/>
      <c r="K11940" s="50"/>
      <c r="P11940" s="17"/>
    </row>
    <row r="11941" spans="6:16">
      <c r="F11941" s="13"/>
      <c r="G11941" s="50"/>
      <c r="I11941" s="17"/>
      <c r="K11941" s="50"/>
      <c r="P11941" s="17"/>
    </row>
    <row r="11942" spans="6:16">
      <c r="F11942" s="13"/>
      <c r="G11942" s="50"/>
      <c r="I11942" s="17"/>
      <c r="K11942" s="50"/>
      <c r="P11942" s="17"/>
    </row>
    <row r="11943" spans="6:16">
      <c r="F11943" s="13"/>
      <c r="G11943" s="50"/>
      <c r="I11943" s="17"/>
      <c r="K11943" s="50"/>
      <c r="P11943" s="17"/>
    </row>
    <row r="11944" spans="6:16">
      <c r="F11944" s="13"/>
      <c r="G11944" s="50"/>
      <c r="I11944" s="17"/>
      <c r="K11944" s="50"/>
      <c r="P11944" s="17"/>
    </row>
    <row r="11945" spans="6:16">
      <c r="F11945" s="13"/>
      <c r="G11945" s="50"/>
      <c r="I11945" s="17"/>
      <c r="K11945" s="50"/>
      <c r="P11945" s="17"/>
    </row>
    <row r="11946" spans="6:16">
      <c r="F11946" s="13"/>
      <c r="G11946" s="50"/>
      <c r="I11946" s="17"/>
      <c r="K11946" s="50"/>
      <c r="P11946" s="17"/>
    </row>
    <row r="11947" spans="6:16">
      <c r="F11947" s="13"/>
      <c r="G11947" s="50"/>
      <c r="I11947" s="17"/>
      <c r="K11947" s="50"/>
      <c r="P11947" s="17"/>
    </row>
    <row r="11948" spans="6:16">
      <c r="F11948" s="13"/>
      <c r="G11948" s="50"/>
      <c r="I11948" s="17"/>
      <c r="K11948" s="50"/>
      <c r="P11948" s="17"/>
    </row>
    <row r="11949" spans="6:16">
      <c r="F11949" s="13"/>
      <c r="G11949" s="50"/>
      <c r="I11949" s="17"/>
      <c r="K11949" s="50"/>
      <c r="P11949" s="17"/>
    </row>
    <row r="11950" spans="6:16">
      <c r="F11950" s="13"/>
      <c r="G11950" s="50"/>
      <c r="I11950" s="17"/>
      <c r="K11950" s="50"/>
      <c r="P11950" s="17"/>
    </row>
    <row r="11951" spans="6:16">
      <c r="F11951" s="13"/>
      <c r="G11951" s="50"/>
      <c r="I11951" s="17"/>
      <c r="K11951" s="50"/>
      <c r="P11951" s="17"/>
    </row>
    <row r="11952" spans="6:16">
      <c r="F11952" s="13"/>
      <c r="G11952" s="50"/>
      <c r="I11952" s="17"/>
      <c r="K11952" s="50"/>
      <c r="P11952" s="17"/>
    </row>
    <row r="11953" spans="6:16">
      <c r="F11953" s="13"/>
      <c r="G11953" s="50"/>
      <c r="I11953" s="17"/>
      <c r="K11953" s="50"/>
      <c r="P11953" s="17"/>
    </row>
    <row r="11954" spans="6:16">
      <c r="F11954" s="13"/>
      <c r="G11954" s="50"/>
      <c r="I11954" s="17"/>
      <c r="K11954" s="50"/>
      <c r="P11954" s="17"/>
    </row>
    <row r="11955" spans="6:16">
      <c r="F11955" s="13"/>
      <c r="G11955" s="50"/>
      <c r="I11955" s="17"/>
      <c r="K11955" s="50"/>
      <c r="P11955" s="17"/>
    </row>
    <row r="11956" spans="6:16">
      <c r="F11956" s="13"/>
      <c r="G11956" s="50"/>
      <c r="I11956" s="17"/>
      <c r="K11956" s="50"/>
      <c r="P11956" s="17"/>
    </row>
    <row r="11957" spans="6:16">
      <c r="F11957" s="13"/>
      <c r="G11957" s="50"/>
      <c r="I11957" s="17"/>
      <c r="K11957" s="50"/>
      <c r="P11957" s="17"/>
    </row>
    <row r="11958" spans="6:16">
      <c r="F11958" s="13"/>
      <c r="G11958" s="50"/>
      <c r="I11958" s="17"/>
      <c r="K11958" s="50"/>
      <c r="P11958" s="17"/>
    </row>
    <row r="11959" spans="6:16">
      <c r="F11959" s="13"/>
      <c r="G11959" s="50"/>
      <c r="I11959" s="17"/>
      <c r="K11959" s="50"/>
      <c r="P11959" s="17"/>
    </row>
    <row r="11960" spans="6:16">
      <c r="F11960" s="13"/>
      <c r="G11960" s="50"/>
      <c r="I11960" s="17"/>
      <c r="K11960" s="50"/>
      <c r="P11960" s="17"/>
    </row>
    <row r="11961" spans="6:16">
      <c r="F11961" s="13"/>
      <c r="G11961" s="50"/>
      <c r="I11961" s="17"/>
      <c r="K11961" s="50"/>
      <c r="P11961" s="17"/>
    </row>
    <row r="11962" spans="6:16">
      <c r="F11962" s="13"/>
      <c r="G11962" s="50"/>
      <c r="I11962" s="17"/>
      <c r="K11962" s="50"/>
      <c r="P11962" s="17"/>
    </row>
    <row r="11963" spans="6:16">
      <c r="F11963" s="13"/>
      <c r="G11963" s="50"/>
      <c r="I11963" s="17"/>
      <c r="K11963" s="50"/>
      <c r="P11963" s="17"/>
    </row>
    <row r="11964" spans="6:16">
      <c r="F11964" s="13"/>
      <c r="G11964" s="50"/>
      <c r="I11964" s="17"/>
      <c r="K11964" s="50"/>
      <c r="P11964" s="17"/>
    </row>
    <row r="11965" spans="6:16">
      <c r="F11965" s="13"/>
      <c r="G11965" s="50"/>
      <c r="I11965" s="17"/>
      <c r="K11965" s="50"/>
      <c r="P11965" s="17"/>
    </row>
    <row r="11966" spans="6:16">
      <c r="F11966" s="13"/>
      <c r="G11966" s="50"/>
      <c r="I11966" s="17"/>
      <c r="K11966" s="50"/>
      <c r="P11966" s="17"/>
    </row>
    <row r="11967" spans="6:16">
      <c r="F11967" s="13"/>
      <c r="G11967" s="50"/>
      <c r="I11967" s="17"/>
      <c r="K11967" s="50"/>
      <c r="P11967" s="17"/>
    </row>
    <row r="11968" spans="6:16">
      <c r="F11968" s="13"/>
      <c r="G11968" s="50"/>
      <c r="I11968" s="17"/>
      <c r="K11968" s="50"/>
      <c r="P11968" s="17"/>
    </row>
    <row r="11969" spans="6:16">
      <c r="F11969" s="13"/>
      <c r="G11969" s="50"/>
      <c r="I11969" s="17"/>
      <c r="K11969" s="50"/>
      <c r="P11969" s="17"/>
    </row>
    <row r="11970" spans="6:16">
      <c r="F11970" s="13"/>
      <c r="G11970" s="50"/>
      <c r="I11970" s="17"/>
      <c r="K11970" s="50"/>
      <c r="P11970" s="17"/>
    </row>
    <row r="11971" spans="6:16">
      <c r="F11971" s="13"/>
      <c r="G11971" s="50"/>
      <c r="I11971" s="17"/>
      <c r="K11971" s="50"/>
      <c r="P11971" s="17"/>
    </row>
    <row r="11972" spans="6:16">
      <c r="F11972" s="13"/>
      <c r="G11972" s="50"/>
      <c r="I11972" s="17"/>
      <c r="K11972" s="50"/>
      <c r="P11972" s="17"/>
    </row>
    <row r="11973" spans="6:16">
      <c r="F11973" s="13"/>
      <c r="G11973" s="50"/>
      <c r="I11973" s="17"/>
      <c r="K11973" s="50"/>
      <c r="P11973" s="17"/>
    </row>
    <row r="11974" spans="6:16">
      <c r="F11974" s="13"/>
      <c r="G11974" s="50"/>
      <c r="I11974" s="17"/>
      <c r="K11974" s="50"/>
      <c r="P11974" s="17"/>
    </row>
    <row r="11975" spans="6:16">
      <c r="F11975" s="13"/>
      <c r="G11975" s="50"/>
      <c r="I11975" s="17"/>
      <c r="K11975" s="50"/>
      <c r="P11975" s="17"/>
    </row>
    <row r="11976" spans="6:16">
      <c r="F11976" s="13"/>
      <c r="G11976" s="50"/>
      <c r="I11976" s="17"/>
      <c r="K11976" s="50"/>
      <c r="P11976" s="17"/>
    </row>
    <row r="11977" spans="6:16">
      <c r="F11977" s="13"/>
      <c r="G11977" s="50"/>
      <c r="I11977" s="17"/>
      <c r="K11977" s="50"/>
      <c r="P11977" s="17"/>
    </row>
    <row r="11978" spans="6:16">
      <c r="F11978" s="13"/>
      <c r="G11978" s="50"/>
      <c r="I11978" s="17"/>
      <c r="K11978" s="50"/>
      <c r="P11978" s="17"/>
    </row>
    <row r="11979" spans="6:16">
      <c r="F11979" s="13"/>
      <c r="G11979" s="50"/>
      <c r="I11979" s="17"/>
      <c r="K11979" s="50"/>
      <c r="P11979" s="17"/>
    </row>
    <row r="11980" spans="6:16">
      <c r="F11980" s="13"/>
      <c r="G11980" s="50"/>
      <c r="I11980" s="17"/>
      <c r="K11980" s="50"/>
      <c r="P11980" s="17"/>
    </row>
    <row r="11981" spans="6:16">
      <c r="F11981" s="13"/>
      <c r="G11981" s="50"/>
      <c r="I11981" s="17"/>
      <c r="K11981" s="50"/>
      <c r="P11981" s="17"/>
    </row>
    <row r="11982" spans="6:16">
      <c r="F11982" s="13"/>
      <c r="G11982" s="50"/>
      <c r="I11982" s="17"/>
      <c r="K11982" s="50"/>
      <c r="P11982" s="17"/>
    </row>
    <row r="11983" spans="6:16">
      <c r="F11983" s="13"/>
      <c r="G11983" s="50"/>
      <c r="I11983" s="17"/>
      <c r="K11983" s="50"/>
      <c r="P11983" s="17"/>
    </row>
    <row r="11984" spans="6:16">
      <c r="F11984" s="13"/>
      <c r="G11984" s="50"/>
      <c r="I11984" s="17"/>
      <c r="K11984" s="50"/>
      <c r="P11984" s="17"/>
    </row>
    <row r="11985" spans="6:16">
      <c r="F11985" s="13"/>
      <c r="G11985" s="50"/>
      <c r="I11985" s="17"/>
      <c r="K11985" s="50"/>
      <c r="P11985" s="17"/>
    </row>
    <row r="11986" spans="6:16">
      <c r="F11986" s="13"/>
      <c r="G11986" s="50"/>
      <c r="I11986" s="17"/>
      <c r="K11986" s="50"/>
      <c r="P11986" s="17"/>
    </row>
    <row r="11987" spans="6:16">
      <c r="F11987" s="13"/>
      <c r="G11987" s="50"/>
      <c r="I11987" s="17"/>
      <c r="K11987" s="50"/>
      <c r="P11987" s="17"/>
    </row>
    <row r="11988" spans="6:16">
      <c r="F11988" s="13"/>
      <c r="G11988" s="50"/>
      <c r="I11988" s="17"/>
      <c r="K11988" s="50"/>
      <c r="P11988" s="17"/>
    </row>
    <row r="11989" spans="6:16">
      <c r="F11989" s="13"/>
      <c r="G11989" s="50"/>
      <c r="I11989" s="17"/>
      <c r="K11989" s="50"/>
      <c r="P11989" s="17"/>
    </row>
    <row r="11990" spans="6:16">
      <c r="F11990" s="13"/>
      <c r="G11990" s="50"/>
      <c r="I11990" s="17"/>
      <c r="K11990" s="50"/>
      <c r="P11990" s="17"/>
    </row>
    <row r="11991" spans="6:16">
      <c r="F11991" s="13"/>
      <c r="G11991" s="50"/>
      <c r="I11991" s="17"/>
      <c r="K11991" s="50"/>
      <c r="P11991" s="17"/>
    </row>
    <row r="11992" spans="6:16">
      <c r="F11992" s="13"/>
      <c r="G11992" s="50"/>
      <c r="I11992" s="17"/>
      <c r="K11992" s="50"/>
      <c r="P11992" s="17"/>
    </row>
    <row r="11993" spans="6:16">
      <c r="F11993" s="13"/>
      <c r="G11993" s="50"/>
      <c r="I11993" s="17"/>
      <c r="K11993" s="50"/>
      <c r="P11993" s="17"/>
    </row>
    <row r="11994" spans="6:16">
      <c r="F11994" s="13"/>
      <c r="G11994" s="50"/>
      <c r="I11994" s="17"/>
      <c r="K11994" s="50"/>
      <c r="P11994" s="17"/>
    </row>
    <row r="11995" spans="6:16">
      <c r="F11995" s="13"/>
      <c r="G11995" s="50"/>
      <c r="I11995" s="17"/>
      <c r="K11995" s="50"/>
      <c r="P11995" s="17"/>
    </row>
    <row r="11996" spans="6:16">
      <c r="F11996" s="13"/>
      <c r="G11996" s="50"/>
      <c r="I11996" s="17"/>
      <c r="K11996" s="50"/>
      <c r="P11996" s="17"/>
    </row>
    <row r="11997" spans="6:16">
      <c r="F11997" s="13"/>
      <c r="G11997" s="50"/>
      <c r="I11997" s="17"/>
      <c r="K11997" s="50"/>
      <c r="P11997" s="17"/>
    </row>
    <row r="11998" spans="6:16">
      <c r="F11998" s="13"/>
      <c r="G11998" s="50"/>
      <c r="I11998" s="17"/>
      <c r="K11998" s="50"/>
      <c r="P11998" s="17"/>
    </row>
    <row r="11999" spans="6:16">
      <c r="F11999" s="13"/>
      <c r="G11999" s="50"/>
      <c r="I11999" s="17"/>
      <c r="K11999" s="50"/>
      <c r="P11999" s="17"/>
    </row>
    <row r="12000" spans="6:16">
      <c r="F12000" s="13"/>
      <c r="G12000" s="50"/>
      <c r="I12000" s="17"/>
      <c r="K12000" s="50"/>
      <c r="P12000" s="17"/>
    </row>
    <row r="12001" spans="6:16">
      <c r="F12001" s="13"/>
      <c r="G12001" s="50"/>
      <c r="I12001" s="17"/>
      <c r="K12001" s="50"/>
      <c r="P12001" s="17"/>
    </row>
    <row r="12002" spans="6:16">
      <c r="F12002" s="13"/>
      <c r="G12002" s="50"/>
      <c r="I12002" s="17"/>
      <c r="K12002" s="50"/>
      <c r="P12002" s="17"/>
    </row>
    <row r="12003" spans="6:16">
      <c r="F12003" s="13"/>
      <c r="G12003" s="50"/>
      <c r="I12003" s="17"/>
      <c r="K12003" s="50"/>
      <c r="P12003" s="17"/>
    </row>
    <row r="12004" spans="6:16">
      <c r="F12004" s="13"/>
      <c r="G12004" s="50"/>
      <c r="I12004" s="17"/>
      <c r="K12004" s="50"/>
      <c r="P12004" s="17"/>
    </row>
    <row r="12005" spans="6:16">
      <c r="F12005" s="13"/>
      <c r="G12005" s="50"/>
      <c r="I12005" s="17"/>
      <c r="K12005" s="50"/>
      <c r="P12005" s="17"/>
    </row>
    <row r="12006" spans="6:16">
      <c r="F12006" s="13"/>
      <c r="G12006" s="50"/>
      <c r="I12006" s="17"/>
      <c r="K12006" s="50"/>
      <c r="P12006" s="17"/>
    </row>
    <row r="12007" spans="6:16">
      <c r="F12007" s="13"/>
      <c r="G12007" s="50"/>
      <c r="I12007" s="17"/>
      <c r="K12007" s="50"/>
      <c r="P12007" s="17"/>
    </row>
    <row r="12008" spans="6:16">
      <c r="F12008" s="13"/>
      <c r="G12008" s="50"/>
      <c r="I12008" s="17"/>
      <c r="K12008" s="50"/>
      <c r="P12008" s="17"/>
    </row>
    <row r="12009" spans="6:16">
      <c r="F12009" s="13"/>
      <c r="G12009" s="50"/>
      <c r="I12009" s="17"/>
      <c r="K12009" s="50"/>
      <c r="P12009" s="17"/>
    </row>
    <row r="12010" spans="6:16">
      <c r="F12010" s="13"/>
      <c r="G12010" s="50"/>
      <c r="I12010" s="17"/>
      <c r="K12010" s="50"/>
      <c r="P12010" s="17"/>
    </row>
    <row r="12011" spans="6:16">
      <c r="F12011" s="13"/>
      <c r="G12011" s="50"/>
      <c r="I12011" s="17"/>
      <c r="K12011" s="50"/>
      <c r="P12011" s="17"/>
    </row>
    <row r="12012" spans="6:16">
      <c r="F12012" s="13"/>
      <c r="G12012" s="50"/>
      <c r="I12012" s="17"/>
      <c r="K12012" s="50"/>
      <c r="P12012" s="17"/>
    </row>
    <row r="12013" spans="6:16">
      <c r="F12013" s="13"/>
      <c r="G12013" s="50"/>
      <c r="I12013" s="17"/>
      <c r="K12013" s="50"/>
      <c r="P12013" s="17"/>
    </row>
    <row r="12014" spans="6:16">
      <c r="F12014" s="13"/>
      <c r="G12014" s="50"/>
      <c r="I12014" s="17"/>
      <c r="K12014" s="50"/>
      <c r="P12014" s="17"/>
    </row>
    <row r="12015" spans="6:16">
      <c r="F12015" s="13"/>
      <c r="G12015" s="50"/>
      <c r="I12015" s="17"/>
      <c r="K12015" s="50"/>
      <c r="P12015" s="17"/>
    </row>
    <row r="12016" spans="6:16">
      <c r="F12016" s="13"/>
      <c r="G12016" s="50"/>
      <c r="I12016" s="17"/>
      <c r="K12016" s="50"/>
      <c r="P12016" s="17"/>
    </row>
    <row r="12017" spans="6:16">
      <c r="F12017" s="13"/>
      <c r="G12017" s="50"/>
      <c r="I12017" s="17"/>
      <c r="K12017" s="50"/>
      <c r="P12017" s="17"/>
    </row>
    <row r="12018" spans="6:16">
      <c r="F12018" s="13"/>
      <c r="G12018" s="50"/>
      <c r="I12018" s="17"/>
      <c r="K12018" s="50"/>
      <c r="P12018" s="17"/>
    </row>
    <row r="12019" spans="6:16">
      <c r="F12019" s="13"/>
      <c r="G12019" s="50"/>
      <c r="I12019" s="17"/>
      <c r="K12019" s="50"/>
      <c r="P12019" s="17"/>
    </row>
    <row r="12020" spans="6:16">
      <c r="F12020" s="13"/>
      <c r="G12020" s="50"/>
      <c r="I12020" s="17"/>
      <c r="K12020" s="50"/>
      <c r="P12020" s="17"/>
    </row>
    <row r="12021" spans="6:16">
      <c r="F12021" s="13"/>
      <c r="G12021" s="50"/>
      <c r="I12021" s="17"/>
      <c r="K12021" s="50"/>
      <c r="P12021" s="17"/>
    </row>
    <row r="12022" spans="6:16">
      <c r="F12022" s="13"/>
      <c r="G12022" s="50"/>
      <c r="I12022" s="17"/>
      <c r="K12022" s="50"/>
      <c r="P12022" s="17"/>
    </row>
    <row r="12023" spans="6:16">
      <c r="F12023" s="13"/>
      <c r="G12023" s="50"/>
      <c r="I12023" s="17"/>
      <c r="K12023" s="50"/>
      <c r="P12023" s="17"/>
    </row>
    <row r="12024" spans="6:16">
      <c r="F12024" s="13"/>
      <c r="G12024" s="50"/>
      <c r="I12024" s="17"/>
      <c r="K12024" s="50"/>
      <c r="P12024" s="17"/>
    </row>
    <row r="12025" spans="6:16">
      <c r="F12025" s="13"/>
      <c r="G12025" s="50"/>
      <c r="I12025" s="17"/>
      <c r="K12025" s="50"/>
      <c r="P12025" s="17"/>
    </row>
    <row r="12026" spans="6:16">
      <c r="F12026" s="13"/>
      <c r="G12026" s="50"/>
      <c r="I12026" s="17"/>
      <c r="K12026" s="50"/>
      <c r="P12026" s="17"/>
    </row>
    <row r="12027" spans="6:16">
      <c r="F12027" s="13"/>
      <c r="G12027" s="50"/>
      <c r="I12027" s="17"/>
      <c r="K12027" s="50"/>
      <c r="P12027" s="17"/>
    </row>
    <row r="12028" spans="6:16">
      <c r="F12028" s="13"/>
      <c r="G12028" s="50"/>
      <c r="I12028" s="17"/>
      <c r="K12028" s="50"/>
      <c r="P12028" s="17"/>
    </row>
    <row r="12029" spans="6:16">
      <c r="F12029" s="13"/>
      <c r="G12029" s="50"/>
      <c r="I12029" s="17"/>
      <c r="K12029" s="50"/>
      <c r="P12029" s="17"/>
    </row>
    <row r="12030" spans="6:16">
      <c r="F12030" s="13"/>
      <c r="G12030" s="50"/>
      <c r="I12030" s="17"/>
      <c r="K12030" s="50"/>
      <c r="P12030" s="17"/>
    </row>
    <row r="12031" spans="6:16">
      <c r="F12031" s="13"/>
      <c r="G12031" s="50"/>
      <c r="I12031" s="17"/>
      <c r="K12031" s="50"/>
      <c r="P12031" s="17"/>
    </row>
    <row r="12032" spans="6:16">
      <c r="F12032" s="13"/>
      <c r="G12032" s="50"/>
      <c r="I12032" s="17"/>
      <c r="K12032" s="50"/>
      <c r="P12032" s="17"/>
    </row>
    <row r="12033" spans="6:16">
      <c r="F12033" s="13"/>
      <c r="G12033" s="50"/>
      <c r="I12033" s="17"/>
      <c r="K12033" s="50"/>
      <c r="P12033" s="17"/>
    </row>
    <row r="12034" spans="6:16">
      <c r="F12034" s="13"/>
      <c r="G12034" s="50"/>
      <c r="I12034" s="17"/>
      <c r="K12034" s="50"/>
      <c r="P12034" s="17"/>
    </row>
    <row r="12035" spans="6:16">
      <c r="F12035" s="13"/>
      <c r="G12035" s="50"/>
      <c r="I12035" s="17"/>
      <c r="K12035" s="50"/>
      <c r="P12035" s="17"/>
    </row>
    <row r="12036" spans="6:16">
      <c r="F12036" s="13"/>
      <c r="G12036" s="50"/>
      <c r="I12036" s="17"/>
      <c r="K12036" s="50"/>
      <c r="P12036" s="17"/>
    </row>
    <row r="12037" spans="6:16">
      <c r="F12037" s="13"/>
      <c r="G12037" s="50"/>
      <c r="I12037" s="17"/>
      <c r="K12037" s="50"/>
      <c r="P12037" s="17"/>
    </row>
    <row r="12038" spans="6:16">
      <c r="F12038" s="13"/>
      <c r="G12038" s="50"/>
      <c r="I12038" s="17"/>
      <c r="K12038" s="50"/>
      <c r="P12038" s="17"/>
    </row>
    <row r="12039" spans="6:16">
      <c r="F12039" s="13"/>
      <c r="G12039" s="50"/>
      <c r="I12039" s="17"/>
      <c r="K12039" s="50"/>
      <c r="P12039" s="17"/>
    </row>
    <row r="12040" spans="6:16">
      <c r="F12040" s="13"/>
      <c r="G12040" s="50"/>
      <c r="I12040" s="17"/>
      <c r="K12040" s="50"/>
      <c r="P12040" s="17"/>
    </row>
    <row r="12041" spans="6:16">
      <c r="F12041" s="13"/>
      <c r="G12041" s="50"/>
      <c r="I12041" s="17"/>
      <c r="K12041" s="50"/>
      <c r="P12041" s="17"/>
    </row>
    <row r="12042" spans="6:16">
      <c r="F12042" s="13"/>
      <c r="G12042" s="50"/>
      <c r="I12042" s="17"/>
      <c r="K12042" s="50"/>
      <c r="P12042" s="17"/>
    </row>
    <row r="12043" spans="6:16">
      <c r="F12043" s="13"/>
      <c r="G12043" s="50"/>
      <c r="I12043" s="17"/>
      <c r="K12043" s="50"/>
      <c r="P12043" s="17"/>
    </row>
    <row r="12044" spans="6:16">
      <c r="F12044" s="13"/>
      <c r="G12044" s="50"/>
      <c r="I12044" s="17"/>
      <c r="K12044" s="50"/>
      <c r="P12044" s="17"/>
    </row>
    <row r="12045" spans="6:16">
      <c r="F12045" s="13"/>
      <c r="G12045" s="50"/>
      <c r="I12045" s="17"/>
      <c r="K12045" s="50"/>
      <c r="P12045" s="17"/>
    </row>
    <row r="12046" spans="6:16">
      <c r="F12046" s="13"/>
      <c r="G12046" s="50"/>
      <c r="I12046" s="17"/>
      <c r="K12046" s="50"/>
      <c r="P12046" s="17"/>
    </row>
    <row r="12047" spans="6:16">
      <c r="F12047" s="13"/>
      <c r="G12047" s="50"/>
      <c r="I12047" s="17"/>
      <c r="K12047" s="50"/>
      <c r="P12047" s="17"/>
    </row>
    <row r="12048" spans="6:16">
      <c r="F12048" s="13"/>
      <c r="G12048" s="50"/>
      <c r="I12048" s="17"/>
      <c r="K12048" s="50"/>
      <c r="P12048" s="17"/>
    </row>
    <row r="12049" spans="6:16">
      <c r="F12049" s="13"/>
      <c r="G12049" s="50"/>
      <c r="I12049" s="17"/>
      <c r="K12049" s="50"/>
      <c r="P12049" s="17"/>
    </row>
    <row r="12050" spans="6:16">
      <c r="F12050" s="13"/>
      <c r="G12050" s="50"/>
      <c r="I12050" s="17"/>
      <c r="K12050" s="50"/>
      <c r="P12050" s="17"/>
    </row>
    <row r="12051" spans="6:16">
      <c r="F12051" s="13"/>
      <c r="G12051" s="50"/>
      <c r="I12051" s="17"/>
      <c r="K12051" s="50"/>
      <c r="P12051" s="17"/>
    </row>
    <row r="12052" spans="6:16">
      <c r="F12052" s="13"/>
      <c r="G12052" s="50"/>
      <c r="I12052" s="17"/>
      <c r="K12052" s="50"/>
      <c r="P12052" s="17"/>
    </row>
    <row r="12053" spans="6:16">
      <c r="F12053" s="13"/>
      <c r="G12053" s="50"/>
      <c r="I12053" s="17"/>
      <c r="K12053" s="50"/>
      <c r="P12053" s="17"/>
    </row>
    <row r="12054" spans="6:16">
      <c r="F12054" s="13"/>
      <c r="G12054" s="50"/>
      <c r="I12054" s="17"/>
      <c r="K12054" s="50"/>
      <c r="P12054" s="17"/>
    </row>
    <row r="12055" spans="6:16">
      <c r="F12055" s="13"/>
      <c r="G12055" s="50"/>
      <c r="I12055" s="17"/>
      <c r="K12055" s="50"/>
      <c r="P12055" s="17"/>
    </row>
    <row r="12056" spans="6:16">
      <c r="F12056" s="13"/>
      <c r="G12056" s="50"/>
      <c r="I12056" s="17"/>
      <c r="K12056" s="50"/>
      <c r="P12056" s="17"/>
    </row>
    <row r="12057" spans="6:16">
      <c r="F12057" s="13"/>
      <c r="G12057" s="50"/>
      <c r="I12057" s="17"/>
      <c r="K12057" s="50"/>
      <c r="P12057" s="17"/>
    </row>
    <row r="12058" spans="6:16">
      <c r="F12058" s="13"/>
      <c r="G12058" s="50"/>
      <c r="I12058" s="17"/>
      <c r="K12058" s="50"/>
      <c r="P12058" s="17"/>
    </row>
    <row r="12059" spans="6:16">
      <c r="F12059" s="13"/>
      <c r="G12059" s="50"/>
      <c r="I12059" s="17"/>
      <c r="K12059" s="50"/>
      <c r="P12059" s="17"/>
    </row>
    <row r="12060" spans="6:16">
      <c r="F12060" s="13"/>
      <c r="G12060" s="50"/>
      <c r="I12060" s="17"/>
      <c r="K12060" s="50"/>
      <c r="P12060" s="17"/>
    </row>
    <row r="12061" spans="6:16">
      <c r="F12061" s="13"/>
      <c r="G12061" s="50"/>
      <c r="I12061" s="17"/>
      <c r="K12061" s="50"/>
      <c r="P12061" s="17"/>
    </row>
    <row r="12062" spans="6:16">
      <c r="F12062" s="13"/>
      <c r="G12062" s="50"/>
      <c r="I12062" s="17"/>
      <c r="K12062" s="50"/>
      <c r="P12062" s="17"/>
    </row>
    <row r="12063" spans="6:16">
      <c r="F12063" s="13"/>
      <c r="G12063" s="50"/>
      <c r="I12063" s="17"/>
      <c r="K12063" s="50"/>
      <c r="P12063" s="17"/>
    </row>
    <row r="12064" spans="6:16">
      <c r="F12064" s="13"/>
      <c r="G12064" s="50"/>
      <c r="I12064" s="17"/>
      <c r="K12064" s="50"/>
      <c r="P12064" s="17"/>
    </row>
    <row r="12065" spans="6:16">
      <c r="F12065" s="13"/>
      <c r="G12065" s="50"/>
      <c r="I12065" s="17"/>
      <c r="K12065" s="50"/>
      <c r="P12065" s="17"/>
    </row>
    <row r="12066" spans="6:16">
      <c r="F12066" s="13"/>
      <c r="G12066" s="50"/>
      <c r="I12066" s="17"/>
      <c r="K12066" s="50"/>
      <c r="P12066" s="17"/>
    </row>
    <row r="12067" spans="6:16">
      <c r="F12067" s="13"/>
      <c r="G12067" s="50"/>
      <c r="I12067" s="17"/>
      <c r="K12067" s="50"/>
      <c r="P12067" s="17"/>
    </row>
    <row r="12068" spans="6:16">
      <c r="F12068" s="13"/>
      <c r="G12068" s="50"/>
      <c r="I12068" s="17"/>
      <c r="K12068" s="50"/>
      <c r="P12068" s="17"/>
    </row>
    <row r="12069" spans="6:16">
      <c r="F12069" s="13"/>
      <c r="G12069" s="50"/>
      <c r="I12069" s="17"/>
      <c r="K12069" s="50"/>
      <c r="P12069" s="17"/>
    </row>
    <row r="12070" spans="6:16">
      <c r="F12070" s="13"/>
      <c r="G12070" s="50"/>
      <c r="I12070" s="17"/>
      <c r="K12070" s="50"/>
      <c r="P12070" s="17"/>
    </row>
    <row r="12071" spans="6:16">
      <c r="F12071" s="13"/>
      <c r="G12071" s="50"/>
      <c r="I12071" s="17"/>
      <c r="K12071" s="50"/>
      <c r="P12071" s="17"/>
    </row>
    <row r="12072" spans="6:16">
      <c r="F12072" s="13"/>
      <c r="G12072" s="50"/>
      <c r="I12072" s="17"/>
      <c r="K12072" s="50"/>
      <c r="P12072" s="17"/>
    </row>
    <row r="12073" spans="6:16">
      <c r="F12073" s="13"/>
      <c r="G12073" s="50"/>
      <c r="I12073" s="17"/>
      <c r="K12073" s="50"/>
      <c r="P12073" s="17"/>
    </row>
    <row r="12074" spans="6:16">
      <c r="F12074" s="13"/>
      <c r="G12074" s="50"/>
      <c r="I12074" s="17"/>
      <c r="K12074" s="50"/>
      <c r="P12074" s="17"/>
    </row>
    <row r="12075" spans="6:16">
      <c r="F12075" s="13"/>
      <c r="G12075" s="50"/>
      <c r="I12075" s="17"/>
      <c r="K12075" s="50"/>
      <c r="P12075" s="17"/>
    </row>
    <row r="12076" spans="6:16">
      <c r="F12076" s="13"/>
      <c r="G12076" s="50"/>
      <c r="I12076" s="17"/>
      <c r="K12076" s="50"/>
      <c r="P12076" s="17"/>
    </row>
    <row r="12077" spans="6:16">
      <c r="F12077" s="13"/>
      <c r="G12077" s="50"/>
      <c r="I12077" s="17"/>
      <c r="K12077" s="50"/>
      <c r="P12077" s="17"/>
    </row>
    <row r="12078" spans="6:16">
      <c r="F12078" s="13"/>
      <c r="G12078" s="50"/>
      <c r="I12078" s="17"/>
      <c r="K12078" s="50"/>
      <c r="P12078" s="17"/>
    </row>
    <row r="12079" spans="6:16">
      <c r="F12079" s="13"/>
      <c r="G12079" s="50"/>
      <c r="I12079" s="17"/>
      <c r="K12079" s="50"/>
      <c r="P12079" s="17"/>
    </row>
    <row r="12080" spans="6:16">
      <c r="F12080" s="13"/>
      <c r="G12080" s="50"/>
      <c r="I12080" s="17"/>
      <c r="K12080" s="50"/>
      <c r="P12080" s="17"/>
    </row>
    <row r="12081" spans="6:16">
      <c r="F12081" s="13"/>
      <c r="G12081" s="50"/>
      <c r="I12081" s="17"/>
      <c r="K12081" s="50"/>
      <c r="P12081" s="17"/>
    </row>
    <row r="12082" spans="6:16">
      <c r="F12082" s="13"/>
      <c r="G12082" s="50"/>
      <c r="I12082" s="17"/>
      <c r="K12082" s="50"/>
      <c r="P12082" s="17"/>
    </row>
    <row r="12083" spans="6:16">
      <c r="F12083" s="13"/>
      <c r="G12083" s="50"/>
      <c r="I12083" s="17"/>
      <c r="K12083" s="50"/>
      <c r="P12083" s="17"/>
    </row>
    <row r="12084" spans="6:16">
      <c r="F12084" s="13"/>
      <c r="G12084" s="50"/>
      <c r="I12084" s="17"/>
      <c r="K12084" s="50"/>
      <c r="P12084" s="17"/>
    </row>
    <row r="12085" spans="6:16">
      <c r="F12085" s="13"/>
      <c r="G12085" s="50"/>
      <c r="I12085" s="17"/>
      <c r="K12085" s="50"/>
      <c r="P12085" s="17"/>
    </row>
    <row r="12086" spans="6:16">
      <c r="F12086" s="13"/>
      <c r="G12086" s="50"/>
      <c r="I12086" s="17"/>
      <c r="K12086" s="50"/>
      <c r="P12086" s="17"/>
    </row>
    <row r="12087" spans="6:16">
      <c r="F12087" s="13"/>
      <c r="G12087" s="50"/>
      <c r="I12087" s="17"/>
      <c r="K12087" s="50"/>
      <c r="P12087" s="17"/>
    </row>
    <row r="12088" spans="6:16">
      <c r="F12088" s="13"/>
      <c r="G12088" s="50"/>
      <c r="I12088" s="17"/>
      <c r="K12088" s="50"/>
      <c r="P12088" s="17"/>
    </row>
    <row r="12089" spans="6:16">
      <c r="F12089" s="13"/>
      <c r="G12089" s="50"/>
      <c r="I12089" s="17"/>
      <c r="K12089" s="50"/>
      <c r="P12089" s="17"/>
    </row>
    <row r="12090" spans="6:16">
      <c r="F12090" s="13"/>
      <c r="G12090" s="50"/>
      <c r="I12090" s="17"/>
      <c r="K12090" s="50"/>
      <c r="P12090" s="17"/>
    </row>
    <row r="12091" spans="6:16">
      <c r="F12091" s="13"/>
      <c r="G12091" s="50"/>
      <c r="I12091" s="17"/>
      <c r="K12091" s="50"/>
      <c r="P12091" s="17"/>
    </row>
    <row r="12092" spans="6:16">
      <c r="F12092" s="13"/>
      <c r="G12092" s="50"/>
      <c r="I12092" s="17"/>
      <c r="K12092" s="50"/>
      <c r="P12092" s="17"/>
    </row>
    <row r="12093" spans="6:16">
      <c r="F12093" s="13"/>
      <c r="G12093" s="50"/>
      <c r="I12093" s="17"/>
      <c r="K12093" s="50"/>
      <c r="P12093" s="17"/>
    </row>
    <row r="12094" spans="6:16">
      <c r="F12094" s="13"/>
      <c r="G12094" s="50"/>
      <c r="I12094" s="17"/>
      <c r="K12094" s="50"/>
      <c r="P12094" s="17"/>
    </row>
    <row r="12095" spans="6:16">
      <c r="F12095" s="13"/>
      <c r="G12095" s="50"/>
      <c r="I12095" s="17"/>
      <c r="K12095" s="50"/>
      <c r="P12095" s="17"/>
    </row>
    <row r="12096" spans="6:16">
      <c r="F12096" s="13"/>
      <c r="G12096" s="50"/>
      <c r="I12096" s="17"/>
      <c r="K12096" s="50"/>
      <c r="P12096" s="17"/>
    </row>
    <row r="12097" spans="6:16">
      <c r="F12097" s="13"/>
      <c r="G12097" s="50"/>
      <c r="I12097" s="17"/>
      <c r="K12097" s="50"/>
      <c r="P12097" s="17"/>
    </row>
    <row r="12098" spans="6:16">
      <c r="F12098" s="13"/>
      <c r="G12098" s="50"/>
      <c r="I12098" s="17"/>
      <c r="K12098" s="50"/>
      <c r="P12098" s="17"/>
    </row>
    <row r="12099" spans="6:16">
      <c r="F12099" s="13"/>
      <c r="G12099" s="50"/>
      <c r="I12099" s="17"/>
      <c r="K12099" s="50"/>
      <c r="P12099" s="17"/>
    </row>
    <row r="12100" spans="6:16">
      <c r="F12100" s="13"/>
      <c r="G12100" s="50"/>
      <c r="I12100" s="17"/>
      <c r="K12100" s="50"/>
      <c r="P12100" s="17"/>
    </row>
    <row r="12101" spans="6:16">
      <c r="F12101" s="13"/>
      <c r="G12101" s="50"/>
      <c r="I12101" s="17"/>
      <c r="K12101" s="50"/>
      <c r="P12101" s="17"/>
    </row>
    <row r="12102" spans="6:16">
      <c r="F12102" s="13"/>
      <c r="G12102" s="50"/>
      <c r="I12102" s="17"/>
      <c r="K12102" s="50"/>
      <c r="P12102" s="17"/>
    </row>
    <row r="12103" spans="6:16">
      <c r="F12103" s="13"/>
      <c r="G12103" s="50"/>
      <c r="I12103" s="17"/>
      <c r="K12103" s="50"/>
      <c r="P12103" s="17"/>
    </row>
    <row r="12104" spans="6:16">
      <c r="F12104" s="13"/>
      <c r="G12104" s="50"/>
      <c r="I12104" s="17"/>
      <c r="K12104" s="50"/>
      <c r="P12104" s="17"/>
    </row>
    <row r="12105" spans="6:16">
      <c r="F12105" s="13"/>
      <c r="G12105" s="50"/>
      <c r="I12105" s="17"/>
      <c r="K12105" s="50"/>
      <c r="P12105" s="17"/>
    </row>
    <row r="12106" spans="6:16">
      <c r="F12106" s="13"/>
      <c r="G12106" s="50"/>
      <c r="I12106" s="17"/>
      <c r="K12106" s="50"/>
      <c r="P12106" s="17"/>
    </row>
    <row r="12107" spans="6:16">
      <c r="F12107" s="13"/>
      <c r="G12107" s="50"/>
      <c r="I12107" s="17"/>
      <c r="K12107" s="50"/>
      <c r="P12107" s="17"/>
    </row>
    <row r="12108" spans="6:16">
      <c r="F12108" s="13"/>
      <c r="G12108" s="50"/>
      <c r="I12108" s="17"/>
      <c r="K12108" s="50"/>
      <c r="P12108" s="17"/>
    </row>
    <row r="12109" spans="6:16">
      <c r="F12109" s="13"/>
      <c r="G12109" s="50"/>
      <c r="I12109" s="17"/>
      <c r="K12109" s="50"/>
      <c r="P12109" s="17"/>
    </row>
    <row r="12110" spans="6:16">
      <c r="F12110" s="13"/>
      <c r="G12110" s="50"/>
      <c r="I12110" s="17"/>
      <c r="K12110" s="50"/>
      <c r="P12110" s="17"/>
    </row>
    <row r="12111" spans="6:16">
      <c r="F12111" s="13"/>
      <c r="G12111" s="50"/>
      <c r="I12111" s="17"/>
      <c r="K12111" s="50"/>
      <c r="P12111" s="17"/>
    </row>
    <row r="12112" spans="6:16">
      <c r="F12112" s="13"/>
      <c r="G12112" s="50"/>
      <c r="I12112" s="17"/>
      <c r="K12112" s="50"/>
      <c r="P12112" s="17"/>
    </row>
    <row r="12113" spans="6:16">
      <c r="F12113" s="13"/>
      <c r="G12113" s="50"/>
      <c r="I12113" s="17"/>
      <c r="K12113" s="50"/>
      <c r="P12113" s="17"/>
    </row>
    <row r="12114" spans="6:16">
      <c r="F12114" s="13"/>
      <c r="G12114" s="50"/>
      <c r="I12114" s="17"/>
      <c r="K12114" s="50"/>
      <c r="P12114" s="17"/>
    </row>
    <row r="12115" spans="6:16">
      <c r="F12115" s="13"/>
      <c r="G12115" s="50"/>
      <c r="I12115" s="17"/>
      <c r="K12115" s="50"/>
      <c r="P12115" s="17"/>
    </row>
    <row r="12116" spans="6:16">
      <c r="F12116" s="13"/>
      <c r="G12116" s="50"/>
      <c r="I12116" s="17"/>
      <c r="K12116" s="50"/>
      <c r="P12116" s="17"/>
    </row>
    <row r="12117" spans="6:16">
      <c r="F12117" s="13"/>
      <c r="G12117" s="50"/>
      <c r="I12117" s="17"/>
      <c r="K12117" s="50"/>
      <c r="P12117" s="17"/>
    </row>
    <row r="12118" spans="6:16">
      <c r="F12118" s="13"/>
      <c r="G12118" s="50"/>
      <c r="I12118" s="17"/>
      <c r="K12118" s="50"/>
      <c r="P12118" s="17"/>
    </row>
    <row r="12119" spans="6:16">
      <c r="F12119" s="13"/>
      <c r="G12119" s="50"/>
      <c r="I12119" s="17"/>
      <c r="K12119" s="50"/>
      <c r="P12119" s="17"/>
    </row>
    <row r="12120" spans="6:16">
      <c r="F12120" s="13"/>
      <c r="G12120" s="50"/>
      <c r="I12120" s="17"/>
      <c r="K12120" s="50"/>
      <c r="P12120" s="17"/>
    </row>
    <row r="12121" spans="6:16">
      <c r="F12121" s="13"/>
      <c r="G12121" s="50"/>
      <c r="I12121" s="17"/>
      <c r="K12121" s="50"/>
      <c r="P12121" s="17"/>
    </row>
    <row r="12122" spans="6:16">
      <c r="F12122" s="13"/>
      <c r="G12122" s="50"/>
      <c r="I12122" s="17"/>
      <c r="K12122" s="50"/>
      <c r="P12122" s="17"/>
    </row>
    <row r="12123" spans="6:16">
      <c r="F12123" s="13"/>
      <c r="G12123" s="50"/>
      <c r="I12123" s="17"/>
      <c r="K12123" s="50"/>
      <c r="P12123" s="17"/>
    </row>
    <row r="12124" spans="6:16">
      <c r="F12124" s="13"/>
      <c r="G12124" s="50"/>
      <c r="I12124" s="17"/>
      <c r="K12124" s="50"/>
      <c r="P12124" s="17"/>
    </row>
    <row r="12125" spans="6:16">
      <c r="F12125" s="13"/>
      <c r="G12125" s="50"/>
      <c r="I12125" s="17"/>
      <c r="K12125" s="50"/>
      <c r="P12125" s="17"/>
    </row>
    <row r="12126" spans="6:16">
      <c r="F12126" s="13"/>
      <c r="G12126" s="50"/>
      <c r="I12126" s="17"/>
      <c r="K12126" s="50"/>
      <c r="P12126" s="17"/>
    </row>
    <row r="12127" spans="6:16">
      <c r="F12127" s="13"/>
      <c r="G12127" s="50"/>
      <c r="I12127" s="17"/>
      <c r="K12127" s="50"/>
      <c r="P12127" s="17"/>
    </row>
    <row r="12128" spans="6:16">
      <c r="F12128" s="13"/>
      <c r="G12128" s="50"/>
      <c r="I12128" s="17"/>
      <c r="K12128" s="50"/>
      <c r="P12128" s="17"/>
    </row>
    <row r="12129" spans="6:16">
      <c r="F12129" s="13"/>
      <c r="G12129" s="50"/>
      <c r="I12129" s="17"/>
      <c r="K12129" s="50"/>
      <c r="P12129" s="17"/>
    </row>
    <row r="12130" spans="6:16">
      <c r="F12130" s="13"/>
      <c r="G12130" s="50"/>
      <c r="I12130" s="17"/>
      <c r="K12130" s="50"/>
      <c r="P12130" s="17"/>
    </row>
    <row r="12131" spans="6:16">
      <c r="F12131" s="13"/>
      <c r="G12131" s="50"/>
      <c r="I12131" s="17"/>
      <c r="K12131" s="50"/>
      <c r="P12131" s="17"/>
    </row>
    <row r="12132" spans="6:16">
      <c r="F12132" s="13"/>
      <c r="G12132" s="50"/>
      <c r="I12132" s="17"/>
      <c r="K12132" s="50"/>
      <c r="P12132" s="17"/>
    </row>
    <row r="12133" spans="6:16">
      <c r="F12133" s="13"/>
      <c r="G12133" s="50"/>
      <c r="I12133" s="17"/>
      <c r="K12133" s="50"/>
      <c r="P12133" s="17"/>
    </row>
    <row r="12134" spans="6:16">
      <c r="F12134" s="13"/>
      <c r="G12134" s="50"/>
      <c r="I12134" s="17"/>
      <c r="K12134" s="50"/>
      <c r="P12134" s="17"/>
    </row>
    <row r="12135" spans="6:16">
      <c r="F12135" s="13"/>
      <c r="G12135" s="50"/>
      <c r="I12135" s="17"/>
      <c r="K12135" s="50"/>
      <c r="P12135" s="17"/>
    </row>
    <row r="12136" spans="6:16">
      <c r="F12136" s="13"/>
      <c r="G12136" s="50"/>
      <c r="I12136" s="17"/>
      <c r="K12136" s="50"/>
      <c r="P12136" s="17"/>
    </row>
    <row r="12137" spans="6:16">
      <c r="F12137" s="13"/>
      <c r="G12137" s="50"/>
      <c r="I12137" s="17"/>
      <c r="K12137" s="50"/>
      <c r="P12137" s="17"/>
    </row>
    <row r="12138" spans="6:16">
      <c r="F12138" s="13"/>
      <c r="G12138" s="50"/>
      <c r="I12138" s="17"/>
      <c r="K12138" s="50"/>
      <c r="P12138" s="17"/>
    </row>
    <row r="12139" spans="6:16">
      <c r="F12139" s="13"/>
      <c r="G12139" s="50"/>
      <c r="I12139" s="17"/>
      <c r="K12139" s="50"/>
      <c r="P12139" s="17"/>
    </row>
    <row r="12140" spans="6:16">
      <c r="F12140" s="13"/>
      <c r="G12140" s="50"/>
      <c r="I12140" s="17"/>
      <c r="K12140" s="50"/>
      <c r="P12140" s="17"/>
    </row>
    <row r="12141" spans="6:16">
      <c r="F12141" s="13"/>
      <c r="G12141" s="50"/>
      <c r="I12141" s="17"/>
      <c r="K12141" s="50"/>
      <c r="P12141" s="17"/>
    </row>
    <row r="12142" spans="6:16">
      <c r="F12142" s="13"/>
      <c r="G12142" s="50"/>
      <c r="I12142" s="17"/>
      <c r="K12142" s="50"/>
      <c r="P12142" s="17"/>
    </row>
    <row r="12143" spans="6:16">
      <c r="F12143" s="13"/>
      <c r="G12143" s="50"/>
      <c r="I12143" s="17"/>
      <c r="K12143" s="50"/>
      <c r="P12143" s="17"/>
    </row>
    <row r="12144" spans="6:16">
      <c r="F12144" s="13"/>
      <c r="G12144" s="50"/>
      <c r="I12144" s="17"/>
      <c r="K12144" s="50"/>
      <c r="P12144" s="17"/>
    </row>
    <row r="12145" spans="6:16">
      <c r="F12145" s="13"/>
      <c r="G12145" s="50"/>
      <c r="I12145" s="17"/>
      <c r="K12145" s="50"/>
      <c r="P12145" s="17"/>
    </row>
    <row r="12146" spans="6:16">
      <c r="F12146" s="13"/>
      <c r="G12146" s="50"/>
      <c r="I12146" s="17"/>
      <c r="K12146" s="50"/>
      <c r="P12146" s="17"/>
    </row>
    <row r="12147" spans="6:16">
      <c r="F12147" s="13"/>
      <c r="G12147" s="50"/>
      <c r="I12147" s="17"/>
      <c r="K12147" s="50"/>
      <c r="P12147" s="17"/>
    </row>
    <row r="12148" spans="6:16">
      <c r="F12148" s="13"/>
      <c r="G12148" s="50"/>
      <c r="I12148" s="17"/>
      <c r="K12148" s="50"/>
      <c r="P12148" s="17"/>
    </row>
    <row r="12149" spans="6:16">
      <c r="F12149" s="13"/>
      <c r="G12149" s="50"/>
      <c r="I12149" s="17"/>
      <c r="K12149" s="50"/>
      <c r="P12149" s="17"/>
    </row>
    <row r="12150" spans="6:16">
      <c r="F12150" s="13"/>
      <c r="G12150" s="50"/>
      <c r="I12150" s="17"/>
      <c r="K12150" s="50"/>
      <c r="P12150" s="17"/>
    </row>
    <row r="12151" spans="6:16">
      <c r="F12151" s="13"/>
      <c r="G12151" s="50"/>
      <c r="I12151" s="17"/>
      <c r="K12151" s="50"/>
      <c r="P12151" s="17"/>
    </row>
    <row r="12152" spans="6:16">
      <c r="F12152" s="13"/>
      <c r="G12152" s="50"/>
      <c r="I12152" s="17"/>
      <c r="K12152" s="50"/>
      <c r="P12152" s="17"/>
    </row>
    <row r="12153" spans="6:16">
      <c r="F12153" s="13"/>
      <c r="G12153" s="50"/>
      <c r="I12153" s="17"/>
      <c r="K12153" s="50"/>
      <c r="P12153" s="17"/>
    </row>
    <row r="12154" spans="6:16">
      <c r="F12154" s="13"/>
      <c r="G12154" s="50"/>
      <c r="I12154" s="17"/>
      <c r="K12154" s="50"/>
      <c r="P12154" s="17"/>
    </row>
    <row r="12155" spans="6:16">
      <c r="F12155" s="13"/>
      <c r="G12155" s="50"/>
      <c r="I12155" s="17"/>
      <c r="K12155" s="50"/>
      <c r="P12155" s="17"/>
    </row>
    <row r="12156" spans="6:16">
      <c r="F12156" s="13"/>
      <c r="G12156" s="50"/>
      <c r="I12156" s="17"/>
      <c r="K12156" s="50"/>
      <c r="P12156" s="17"/>
    </row>
    <row r="12157" spans="6:16">
      <c r="F12157" s="13"/>
      <c r="G12157" s="50"/>
      <c r="I12157" s="17"/>
      <c r="K12157" s="50"/>
      <c r="P12157" s="17"/>
    </row>
    <row r="12158" spans="6:16">
      <c r="F12158" s="13"/>
      <c r="G12158" s="50"/>
      <c r="I12158" s="17"/>
      <c r="K12158" s="50"/>
      <c r="P12158" s="17"/>
    </row>
    <row r="12159" spans="6:16">
      <c r="F12159" s="13"/>
      <c r="G12159" s="50"/>
      <c r="I12159" s="17"/>
      <c r="K12159" s="50"/>
      <c r="P12159" s="17"/>
    </row>
    <row r="12160" spans="6:16">
      <c r="F12160" s="13"/>
      <c r="G12160" s="50"/>
      <c r="I12160" s="17"/>
      <c r="K12160" s="50"/>
      <c r="P12160" s="17"/>
    </row>
    <row r="12161" spans="6:16">
      <c r="F12161" s="13"/>
      <c r="G12161" s="50"/>
      <c r="I12161" s="17"/>
      <c r="K12161" s="50"/>
      <c r="P12161" s="17"/>
    </row>
    <row r="12162" spans="6:16">
      <c r="F12162" s="13"/>
      <c r="G12162" s="50"/>
      <c r="I12162" s="17"/>
      <c r="K12162" s="50"/>
      <c r="P12162" s="17"/>
    </row>
    <row r="12163" spans="6:16">
      <c r="F12163" s="13"/>
      <c r="G12163" s="50"/>
      <c r="I12163" s="17"/>
      <c r="K12163" s="50"/>
      <c r="P12163" s="17"/>
    </row>
    <row r="12164" spans="6:16">
      <c r="F12164" s="13"/>
      <c r="G12164" s="50"/>
      <c r="I12164" s="17"/>
      <c r="K12164" s="50"/>
      <c r="P12164" s="17"/>
    </row>
    <row r="12165" spans="6:16">
      <c r="F12165" s="13"/>
      <c r="G12165" s="50"/>
      <c r="I12165" s="17"/>
      <c r="K12165" s="50"/>
      <c r="P12165" s="17"/>
    </row>
    <row r="12166" spans="6:16">
      <c r="F12166" s="13"/>
      <c r="G12166" s="50"/>
      <c r="I12166" s="17"/>
      <c r="K12166" s="50"/>
      <c r="P12166" s="17"/>
    </row>
    <row r="12167" spans="6:16">
      <c r="F12167" s="13"/>
      <c r="G12167" s="50"/>
      <c r="I12167" s="17"/>
      <c r="K12167" s="50"/>
      <c r="P12167" s="17"/>
    </row>
    <row r="12168" spans="6:16">
      <c r="F12168" s="13"/>
      <c r="G12168" s="50"/>
      <c r="I12168" s="17"/>
      <c r="K12168" s="50"/>
      <c r="P12168" s="17"/>
    </row>
    <row r="12169" spans="6:16">
      <c r="F12169" s="13"/>
      <c r="G12169" s="50"/>
      <c r="I12169" s="17"/>
      <c r="K12169" s="50"/>
      <c r="P12169" s="17"/>
    </row>
    <row r="12170" spans="6:16">
      <c r="F12170" s="13"/>
      <c r="G12170" s="50"/>
      <c r="I12170" s="17"/>
      <c r="K12170" s="50"/>
      <c r="P12170" s="17"/>
    </row>
    <row r="12171" spans="6:16">
      <c r="F12171" s="13"/>
      <c r="G12171" s="50"/>
      <c r="I12171" s="17"/>
      <c r="K12171" s="50"/>
      <c r="P12171" s="17"/>
    </row>
    <row r="12172" spans="6:16">
      <c r="F12172" s="13"/>
      <c r="G12172" s="50"/>
      <c r="I12172" s="17"/>
      <c r="K12172" s="50"/>
      <c r="P12172" s="17"/>
    </row>
    <row r="12173" spans="6:16">
      <c r="F12173" s="13"/>
      <c r="G12173" s="50"/>
      <c r="I12173" s="17"/>
      <c r="K12173" s="50"/>
      <c r="P12173" s="17"/>
    </row>
    <row r="12174" spans="6:16">
      <c r="F12174" s="13"/>
      <c r="G12174" s="50"/>
      <c r="I12174" s="17"/>
      <c r="K12174" s="50"/>
      <c r="P12174" s="17"/>
    </row>
    <row r="12175" spans="6:16">
      <c r="F12175" s="13"/>
      <c r="G12175" s="50"/>
      <c r="I12175" s="17"/>
      <c r="K12175" s="50"/>
      <c r="P12175" s="17"/>
    </row>
    <row r="12176" spans="6:16">
      <c r="F12176" s="13"/>
      <c r="G12176" s="50"/>
      <c r="I12176" s="17"/>
      <c r="K12176" s="50"/>
      <c r="P12176" s="17"/>
    </row>
    <row r="12177" spans="6:16">
      <c r="F12177" s="13"/>
      <c r="G12177" s="50"/>
      <c r="I12177" s="17"/>
      <c r="K12177" s="50"/>
      <c r="P12177" s="17"/>
    </row>
    <row r="12178" spans="6:16">
      <c r="F12178" s="13"/>
      <c r="G12178" s="50"/>
      <c r="I12178" s="17"/>
      <c r="K12178" s="50"/>
      <c r="P12178" s="17"/>
    </row>
    <row r="12179" spans="6:16">
      <c r="F12179" s="13"/>
      <c r="G12179" s="50"/>
      <c r="I12179" s="17"/>
      <c r="K12179" s="50"/>
      <c r="P12179" s="17"/>
    </row>
    <row r="12180" spans="6:16">
      <c r="F12180" s="13"/>
      <c r="G12180" s="50"/>
      <c r="I12180" s="17"/>
      <c r="K12180" s="50"/>
      <c r="P12180" s="17"/>
    </row>
    <row r="12181" spans="6:16">
      <c r="F12181" s="13"/>
      <c r="G12181" s="50"/>
      <c r="I12181" s="17"/>
      <c r="K12181" s="50"/>
      <c r="P12181" s="17"/>
    </row>
    <row r="12182" spans="6:16">
      <c r="F12182" s="13"/>
      <c r="G12182" s="50"/>
      <c r="I12182" s="17"/>
      <c r="K12182" s="50"/>
      <c r="P12182" s="17"/>
    </row>
    <row r="12183" spans="6:16">
      <c r="F12183" s="13"/>
      <c r="G12183" s="50"/>
      <c r="I12183" s="17"/>
      <c r="K12183" s="50"/>
      <c r="P12183" s="17"/>
    </row>
    <row r="12184" spans="6:16">
      <c r="F12184" s="13"/>
      <c r="G12184" s="50"/>
      <c r="I12184" s="17"/>
      <c r="K12184" s="50"/>
      <c r="P12184" s="17"/>
    </row>
    <row r="12185" spans="6:16">
      <c r="F12185" s="13"/>
      <c r="G12185" s="50"/>
      <c r="I12185" s="17"/>
      <c r="K12185" s="50"/>
      <c r="P12185" s="17"/>
    </row>
    <row r="12186" spans="6:16">
      <c r="F12186" s="13"/>
      <c r="G12186" s="50"/>
      <c r="I12186" s="17"/>
      <c r="K12186" s="50"/>
      <c r="P12186" s="17"/>
    </row>
    <row r="12187" spans="6:16">
      <c r="F12187" s="13"/>
      <c r="G12187" s="50"/>
      <c r="I12187" s="17"/>
      <c r="K12187" s="50"/>
      <c r="P12187" s="17"/>
    </row>
    <row r="12188" spans="6:16">
      <c r="F12188" s="13"/>
      <c r="G12188" s="50"/>
      <c r="I12188" s="17"/>
      <c r="K12188" s="50"/>
      <c r="P12188" s="17"/>
    </row>
    <row r="12189" spans="6:16">
      <c r="F12189" s="13"/>
      <c r="G12189" s="50"/>
      <c r="I12189" s="17"/>
      <c r="K12189" s="50"/>
      <c r="P12189" s="17"/>
    </row>
    <row r="12190" spans="6:16">
      <c r="F12190" s="13"/>
      <c r="G12190" s="50"/>
      <c r="I12190" s="17"/>
      <c r="K12190" s="50"/>
      <c r="P12190" s="17"/>
    </row>
    <row r="12191" spans="6:16">
      <c r="F12191" s="13"/>
      <c r="G12191" s="50"/>
      <c r="I12191" s="17"/>
      <c r="K12191" s="50"/>
      <c r="P12191" s="17"/>
    </row>
    <row r="12192" spans="6:16">
      <c r="F12192" s="13"/>
      <c r="G12192" s="50"/>
      <c r="I12192" s="17"/>
      <c r="K12192" s="50"/>
      <c r="P12192" s="17"/>
    </row>
    <row r="12193" spans="6:16">
      <c r="F12193" s="13"/>
      <c r="G12193" s="50"/>
      <c r="I12193" s="17"/>
      <c r="K12193" s="50"/>
      <c r="P12193" s="17"/>
    </row>
    <row r="12194" spans="6:16">
      <c r="F12194" s="13"/>
      <c r="G12194" s="50"/>
      <c r="I12194" s="17"/>
      <c r="K12194" s="50"/>
      <c r="P12194" s="17"/>
    </row>
    <row r="12195" spans="6:16">
      <c r="F12195" s="13"/>
      <c r="G12195" s="50"/>
      <c r="I12195" s="17"/>
      <c r="K12195" s="50"/>
      <c r="P12195" s="17"/>
    </row>
    <row r="12196" spans="6:16">
      <c r="F12196" s="13"/>
      <c r="G12196" s="50"/>
      <c r="I12196" s="17"/>
      <c r="K12196" s="50"/>
      <c r="P12196" s="17"/>
    </row>
    <row r="12197" spans="6:16">
      <c r="F12197" s="13"/>
      <c r="G12197" s="50"/>
      <c r="I12197" s="17"/>
      <c r="K12197" s="50"/>
      <c r="P12197" s="17"/>
    </row>
    <row r="12198" spans="6:16">
      <c r="F12198" s="13"/>
      <c r="G12198" s="50"/>
      <c r="I12198" s="17"/>
      <c r="K12198" s="50"/>
      <c r="P12198" s="17"/>
    </row>
    <row r="12199" spans="6:16">
      <c r="F12199" s="13"/>
      <c r="G12199" s="50"/>
      <c r="I12199" s="17"/>
      <c r="K12199" s="50"/>
      <c r="P12199" s="17"/>
    </row>
    <row r="12200" spans="6:16">
      <c r="F12200" s="13"/>
      <c r="G12200" s="50"/>
      <c r="I12200" s="17"/>
      <c r="K12200" s="50"/>
      <c r="P12200" s="17"/>
    </row>
    <row r="12201" spans="6:16">
      <c r="F12201" s="13"/>
      <c r="G12201" s="50"/>
      <c r="I12201" s="17"/>
      <c r="K12201" s="50"/>
      <c r="P12201" s="17"/>
    </row>
    <row r="12202" spans="6:16">
      <c r="F12202" s="13"/>
      <c r="G12202" s="50"/>
      <c r="I12202" s="17"/>
      <c r="K12202" s="50"/>
      <c r="P12202" s="17"/>
    </row>
    <row r="12203" spans="6:16">
      <c r="F12203" s="13"/>
      <c r="G12203" s="50"/>
      <c r="I12203" s="17"/>
      <c r="K12203" s="50"/>
      <c r="P12203" s="17"/>
    </row>
    <row r="12204" spans="6:16">
      <c r="F12204" s="13"/>
      <c r="G12204" s="50"/>
      <c r="I12204" s="17"/>
      <c r="K12204" s="50"/>
      <c r="P12204" s="17"/>
    </row>
    <row r="12205" spans="6:16">
      <c r="F12205" s="13"/>
      <c r="G12205" s="50"/>
      <c r="I12205" s="17"/>
      <c r="K12205" s="50"/>
      <c r="P12205" s="17"/>
    </row>
    <row r="12206" spans="6:16">
      <c r="F12206" s="13"/>
      <c r="G12206" s="50"/>
      <c r="I12206" s="17"/>
      <c r="K12206" s="50"/>
      <c r="P12206" s="17"/>
    </row>
    <row r="12207" spans="6:16">
      <c r="F12207" s="13"/>
      <c r="G12207" s="50"/>
      <c r="I12207" s="17"/>
      <c r="K12207" s="50"/>
      <c r="P12207" s="17"/>
    </row>
    <row r="12208" spans="6:16">
      <c r="F12208" s="13"/>
      <c r="G12208" s="50"/>
      <c r="I12208" s="17"/>
      <c r="K12208" s="50"/>
      <c r="P12208" s="17"/>
    </row>
    <row r="12209" spans="6:16">
      <c r="F12209" s="13"/>
      <c r="G12209" s="50"/>
      <c r="I12209" s="17"/>
      <c r="K12209" s="50"/>
      <c r="P12209" s="17"/>
    </row>
    <row r="12210" spans="6:16">
      <c r="F12210" s="13"/>
      <c r="G12210" s="50"/>
      <c r="I12210" s="17"/>
      <c r="K12210" s="50"/>
      <c r="P12210" s="17"/>
    </row>
    <row r="12211" spans="6:16">
      <c r="F12211" s="13"/>
      <c r="G12211" s="50"/>
      <c r="I12211" s="17"/>
      <c r="K12211" s="50"/>
      <c r="P12211" s="17"/>
    </row>
    <row r="12212" spans="6:16">
      <c r="F12212" s="13"/>
      <c r="G12212" s="50"/>
      <c r="I12212" s="17"/>
      <c r="K12212" s="50"/>
      <c r="P12212" s="17"/>
    </row>
    <row r="12213" spans="6:16">
      <c r="F12213" s="13"/>
      <c r="G12213" s="50"/>
      <c r="I12213" s="17"/>
      <c r="K12213" s="50"/>
      <c r="P12213" s="17"/>
    </row>
    <row r="12214" spans="6:16">
      <c r="F12214" s="13"/>
      <c r="G12214" s="50"/>
      <c r="I12214" s="17"/>
      <c r="K12214" s="50"/>
      <c r="P12214" s="17"/>
    </row>
    <row r="12215" spans="6:16">
      <c r="F12215" s="13"/>
      <c r="G12215" s="50"/>
      <c r="I12215" s="17"/>
      <c r="K12215" s="50"/>
      <c r="P12215" s="17"/>
    </row>
    <row r="12216" spans="6:16">
      <c r="F12216" s="13"/>
      <c r="G12216" s="50"/>
      <c r="I12216" s="17"/>
      <c r="K12216" s="50"/>
      <c r="P12216" s="17"/>
    </row>
    <row r="12217" spans="6:16">
      <c r="F12217" s="13"/>
      <c r="G12217" s="50"/>
      <c r="I12217" s="17"/>
      <c r="K12217" s="50"/>
      <c r="P12217" s="17"/>
    </row>
    <row r="12218" spans="6:16">
      <c r="F12218" s="13"/>
      <c r="G12218" s="50"/>
      <c r="I12218" s="17"/>
      <c r="K12218" s="50"/>
      <c r="P12218" s="17"/>
    </row>
    <row r="12219" spans="6:16">
      <c r="F12219" s="13"/>
      <c r="G12219" s="50"/>
      <c r="I12219" s="17"/>
      <c r="K12219" s="50"/>
      <c r="P12219" s="17"/>
    </row>
    <row r="12220" spans="6:16">
      <c r="F12220" s="13"/>
      <c r="G12220" s="50"/>
      <c r="I12220" s="17"/>
      <c r="K12220" s="50"/>
      <c r="P12220" s="17"/>
    </row>
    <row r="12221" spans="6:16">
      <c r="F12221" s="13"/>
      <c r="G12221" s="50"/>
      <c r="I12221" s="17"/>
      <c r="K12221" s="50"/>
      <c r="P12221" s="17"/>
    </row>
    <row r="12222" spans="6:16">
      <c r="F12222" s="13"/>
      <c r="G12222" s="50"/>
      <c r="I12222" s="17"/>
      <c r="K12222" s="50"/>
      <c r="P12222" s="17"/>
    </row>
    <row r="12223" spans="6:16">
      <c r="F12223" s="13"/>
      <c r="G12223" s="50"/>
      <c r="I12223" s="17"/>
      <c r="K12223" s="50"/>
      <c r="P12223" s="17"/>
    </row>
    <row r="12224" spans="6:16">
      <c r="F12224" s="13"/>
      <c r="G12224" s="50"/>
      <c r="I12224" s="17"/>
      <c r="K12224" s="50"/>
      <c r="P12224" s="17"/>
    </row>
    <row r="12225" spans="6:16">
      <c r="F12225" s="13"/>
      <c r="G12225" s="50"/>
      <c r="I12225" s="17"/>
      <c r="K12225" s="50"/>
      <c r="P12225" s="17"/>
    </row>
    <row r="12226" spans="6:16">
      <c r="F12226" s="13"/>
      <c r="G12226" s="50"/>
      <c r="I12226" s="17"/>
      <c r="K12226" s="50"/>
      <c r="P12226" s="17"/>
    </row>
    <row r="12227" spans="6:16">
      <c r="F12227" s="13"/>
      <c r="G12227" s="50"/>
      <c r="I12227" s="17"/>
      <c r="K12227" s="50"/>
      <c r="P12227" s="17"/>
    </row>
    <row r="12228" spans="6:16">
      <c r="F12228" s="13"/>
      <c r="G12228" s="50"/>
      <c r="I12228" s="17"/>
      <c r="K12228" s="50"/>
      <c r="P12228" s="17"/>
    </row>
    <row r="12229" spans="6:16">
      <c r="F12229" s="13"/>
      <c r="G12229" s="50"/>
      <c r="I12229" s="17"/>
      <c r="K12229" s="50"/>
      <c r="P12229" s="17"/>
    </row>
    <row r="12230" spans="6:16">
      <c r="F12230" s="13"/>
      <c r="G12230" s="50"/>
      <c r="I12230" s="17"/>
      <c r="K12230" s="50"/>
      <c r="P12230" s="17"/>
    </row>
    <row r="12231" spans="6:16">
      <c r="F12231" s="13"/>
      <c r="G12231" s="50"/>
      <c r="I12231" s="17"/>
      <c r="K12231" s="50"/>
      <c r="P12231" s="17"/>
    </row>
    <row r="12232" spans="6:16">
      <c r="F12232" s="13"/>
      <c r="G12232" s="50"/>
      <c r="I12232" s="17"/>
      <c r="K12232" s="50"/>
      <c r="P12232" s="17"/>
    </row>
    <row r="12233" spans="6:16">
      <c r="F12233" s="13"/>
      <c r="G12233" s="50"/>
      <c r="I12233" s="17"/>
      <c r="K12233" s="50"/>
      <c r="P12233" s="17"/>
    </row>
    <row r="12234" spans="6:16">
      <c r="F12234" s="13"/>
      <c r="G12234" s="50"/>
      <c r="I12234" s="17"/>
      <c r="K12234" s="50"/>
      <c r="P12234" s="17"/>
    </row>
    <row r="12235" spans="6:16">
      <c r="F12235" s="13"/>
      <c r="G12235" s="50"/>
      <c r="I12235" s="17"/>
      <c r="K12235" s="50"/>
      <c r="P12235" s="17"/>
    </row>
    <row r="12236" spans="6:16">
      <c r="F12236" s="13"/>
      <c r="G12236" s="50"/>
      <c r="I12236" s="17"/>
      <c r="K12236" s="50"/>
      <c r="P12236" s="17"/>
    </row>
    <row r="12237" spans="6:16">
      <c r="F12237" s="13"/>
      <c r="G12237" s="50"/>
      <c r="I12237" s="17"/>
      <c r="K12237" s="50"/>
      <c r="P12237" s="17"/>
    </row>
    <row r="12238" spans="6:16">
      <c r="F12238" s="13"/>
      <c r="G12238" s="50"/>
      <c r="I12238" s="17"/>
      <c r="K12238" s="50"/>
      <c r="P12238" s="17"/>
    </row>
    <row r="12239" spans="6:16">
      <c r="F12239" s="13"/>
      <c r="G12239" s="50"/>
      <c r="I12239" s="17"/>
      <c r="K12239" s="50"/>
      <c r="P12239" s="17"/>
    </row>
    <row r="12240" spans="6:16">
      <c r="F12240" s="13"/>
      <c r="G12240" s="50"/>
      <c r="I12240" s="17"/>
      <c r="K12240" s="50"/>
      <c r="P12240" s="17"/>
    </row>
    <row r="12241" spans="6:16">
      <c r="F12241" s="13"/>
      <c r="G12241" s="50"/>
      <c r="I12241" s="17"/>
      <c r="K12241" s="50"/>
      <c r="P12241" s="17"/>
    </row>
    <row r="12242" spans="6:16">
      <c r="F12242" s="13"/>
      <c r="G12242" s="50"/>
      <c r="I12242" s="17"/>
      <c r="K12242" s="50"/>
      <c r="P12242" s="17"/>
    </row>
    <row r="12243" spans="6:16">
      <c r="F12243" s="13"/>
      <c r="G12243" s="50"/>
      <c r="I12243" s="17"/>
      <c r="K12243" s="50"/>
      <c r="P12243" s="17"/>
    </row>
    <row r="12244" spans="6:16">
      <c r="F12244" s="13"/>
      <c r="G12244" s="50"/>
      <c r="I12244" s="17"/>
      <c r="K12244" s="50"/>
      <c r="P12244" s="17"/>
    </row>
    <row r="12245" spans="6:16">
      <c r="F12245" s="13"/>
      <c r="G12245" s="50"/>
      <c r="I12245" s="17"/>
      <c r="K12245" s="50"/>
      <c r="P12245" s="17"/>
    </row>
    <row r="12246" spans="6:16">
      <c r="F12246" s="13"/>
      <c r="G12246" s="50"/>
      <c r="I12246" s="17"/>
      <c r="K12246" s="50"/>
      <c r="P12246" s="17"/>
    </row>
    <row r="12247" spans="6:16">
      <c r="F12247" s="13"/>
      <c r="G12247" s="50"/>
      <c r="I12247" s="17"/>
      <c r="K12247" s="50"/>
      <c r="P12247" s="17"/>
    </row>
    <row r="12248" spans="6:16">
      <c r="F12248" s="13"/>
      <c r="G12248" s="50"/>
      <c r="I12248" s="17"/>
      <c r="K12248" s="50"/>
      <c r="P12248" s="17"/>
    </row>
    <row r="12249" spans="6:16">
      <c r="F12249" s="13"/>
      <c r="G12249" s="50"/>
      <c r="I12249" s="17"/>
      <c r="K12249" s="50"/>
      <c r="P12249" s="17"/>
    </row>
    <row r="12250" spans="6:16">
      <c r="F12250" s="13"/>
      <c r="G12250" s="50"/>
      <c r="I12250" s="17"/>
      <c r="K12250" s="50"/>
      <c r="P12250" s="17"/>
    </row>
    <row r="12251" spans="6:16">
      <c r="F12251" s="13"/>
      <c r="G12251" s="50"/>
      <c r="I12251" s="17"/>
      <c r="K12251" s="50"/>
      <c r="P12251" s="17"/>
    </row>
    <row r="12252" spans="6:16">
      <c r="F12252" s="13"/>
      <c r="G12252" s="50"/>
      <c r="I12252" s="17"/>
      <c r="K12252" s="50"/>
      <c r="P12252" s="17"/>
    </row>
    <row r="12253" spans="6:16">
      <c r="F12253" s="13"/>
      <c r="G12253" s="50"/>
      <c r="I12253" s="17"/>
      <c r="K12253" s="50"/>
      <c r="P12253" s="17"/>
    </row>
    <row r="12254" spans="6:16">
      <c r="F12254" s="13"/>
      <c r="G12254" s="50"/>
      <c r="I12254" s="17"/>
      <c r="K12254" s="50"/>
      <c r="P12254" s="17"/>
    </row>
    <row r="12255" spans="6:16">
      <c r="F12255" s="13"/>
      <c r="G12255" s="50"/>
      <c r="I12255" s="17"/>
      <c r="K12255" s="50"/>
      <c r="P12255" s="17"/>
    </row>
    <row r="12256" spans="6:16">
      <c r="F12256" s="13"/>
      <c r="G12256" s="50"/>
      <c r="I12256" s="17"/>
      <c r="K12256" s="50"/>
      <c r="P12256" s="17"/>
    </row>
    <row r="12257" spans="6:16">
      <c r="F12257" s="13"/>
      <c r="G12257" s="50"/>
      <c r="I12257" s="17"/>
      <c r="K12257" s="50"/>
      <c r="P12257" s="17"/>
    </row>
    <row r="12258" spans="6:16">
      <c r="F12258" s="13"/>
      <c r="G12258" s="50"/>
      <c r="I12258" s="17"/>
      <c r="K12258" s="50"/>
      <c r="P12258" s="17"/>
    </row>
    <row r="12259" spans="6:16">
      <c r="F12259" s="13"/>
      <c r="G12259" s="50"/>
      <c r="I12259" s="17"/>
      <c r="K12259" s="50"/>
      <c r="P12259" s="17"/>
    </row>
    <row r="12260" spans="6:16">
      <c r="F12260" s="13"/>
      <c r="G12260" s="50"/>
      <c r="I12260" s="17"/>
      <c r="K12260" s="50"/>
      <c r="P12260" s="17"/>
    </row>
    <row r="12261" spans="6:16">
      <c r="F12261" s="13"/>
      <c r="G12261" s="50"/>
      <c r="I12261" s="17"/>
      <c r="K12261" s="50"/>
      <c r="P12261" s="17"/>
    </row>
    <row r="12262" spans="6:16">
      <c r="F12262" s="13"/>
      <c r="G12262" s="50"/>
      <c r="I12262" s="17"/>
      <c r="K12262" s="50"/>
      <c r="P12262" s="17"/>
    </row>
    <row r="12263" spans="6:16">
      <c r="F12263" s="13"/>
      <c r="G12263" s="50"/>
      <c r="I12263" s="17"/>
      <c r="K12263" s="50"/>
      <c r="P12263" s="17"/>
    </row>
    <row r="12264" spans="6:16">
      <c r="F12264" s="13"/>
      <c r="G12264" s="50"/>
      <c r="I12264" s="17"/>
      <c r="K12264" s="50"/>
      <c r="P12264" s="17"/>
    </row>
    <row r="12265" spans="6:16">
      <c r="F12265" s="13"/>
      <c r="G12265" s="50"/>
      <c r="I12265" s="17"/>
      <c r="K12265" s="50"/>
      <c r="P12265" s="17"/>
    </row>
    <row r="12266" spans="6:16">
      <c r="F12266" s="13"/>
      <c r="G12266" s="50"/>
      <c r="I12266" s="17"/>
      <c r="K12266" s="50"/>
      <c r="P12266" s="17"/>
    </row>
    <row r="12267" spans="6:16">
      <c r="F12267" s="13"/>
      <c r="G12267" s="50"/>
      <c r="I12267" s="17"/>
      <c r="K12267" s="50"/>
      <c r="P12267" s="17"/>
    </row>
    <row r="12268" spans="6:16">
      <c r="F12268" s="13"/>
      <c r="G12268" s="50"/>
      <c r="I12268" s="17"/>
      <c r="K12268" s="50"/>
      <c r="P12268" s="17"/>
    </row>
    <row r="12269" spans="6:16">
      <c r="F12269" s="13"/>
      <c r="G12269" s="50"/>
      <c r="I12269" s="17"/>
      <c r="K12269" s="50"/>
      <c r="P12269" s="17"/>
    </row>
    <row r="12270" spans="6:16">
      <c r="F12270" s="13"/>
      <c r="G12270" s="50"/>
      <c r="I12270" s="17"/>
      <c r="K12270" s="50"/>
      <c r="P12270" s="17"/>
    </row>
    <row r="12271" spans="6:16">
      <c r="F12271" s="13"/>
      <c r="G12271" s="50"/>
      <c r="I12271" s="17"/>
      <c r="K12271" s="50"/>
      <c r="P12271" s="17"/>
    </row>
    <row r="12272" spans="6:16">
      <c r="F12272" s="13"/>
      <c r="G12272" s="50"/>
      <c r="I12272" s="17"/>
      <c r="K12272" s="50"/>
      <c r="P12272" s="17"/>
    </row>
    <row r="12273" spans="6:16">
      <c r="F12273" s="13"/>
      <c r="G12273" s="50"/>
      <c r="I12273" s="17"/>
      <c r="K12273" s="50"/>
      <c r="P12273" s="17"/>
    </row>
    <row r="12274" spans="6:16">
      <c r="F12274" s="13"/>
      <c r="G12274" s="50"/>
      <c r="I12274" s="17"/>
      <c r="K12274" s="50"/>
      <c r="P12274" s="17"/>
    </row>
    <row r="12275" spans="6:16">
      <c r="F12275" s="13"/>
      <c r="G12275" s="50"/>
      <c r="I12275" s="17"/>
      <c r="K12275" s="50"/>
      <c r="P12275" s="17"/>
    </row>
    <row r="12276" spans="6:16">
      <c r="F12276" s="13"/>
      <c r="G12276" s="50"/>
      <c r="I12276" s="17"/>
      <c r="K12276" s="50"/>
      <c r="P12276" s="17"/>
    </row>
    <row r="12277" spans="6:16">
      <c r="F12277" s="13"/>
      <c r="G12277" s="50"/>
      <c r="I12277" s="17"/>
      <c r="K12277" s="50"/>
      <c r="P12277" s="17"/>
    </row>
    <row r="12278" spans="6:16">
      <c r="F12278" s="13"/>
      <c r="G12278" s="50"/>
      <c r="I12278" s="17"/>
      <c r="K12278" s="50"/>
      <c r="P12278" s="17"/>
    </row>
    <row r="12279" spans="6:16">
      <c r="F12279" s="13"/>
      <c r="G12279" s="50"/>
      <c r="I12279" s="17"/>
      <c r="K12279" s="50"/>
      <c r="P12279" s="17"/>
    </row>
    <row r="12280" spans="6:16">
      <c r="F12280" s="13"/>
      <c r="G12280" s="50"/>
      <c r="I12280" s="17"/>
      <c r="K12280" s="50"/>
      <c r="P12280" s="17"/>
    </row>
    <row r="12281" spans="6:16">
      <c r="F12281" s="13"/>
      <c r="G12281" s="50"/>
      <c r="I12281" s="17"/>
      <c r="K12281" s="50"/>
      <c r="P12281" s="17"/>
    </row>
    <row r="12282" spans="6:16">
      <c r="F12282" s="13"/>
      <c r="G12282" s="50"/>
      <c r="I12282" s="17"/>
      <c r="K12282" s="50"/>
      <c r="P12282" s="17"/>
    </row>
    <row r="12283" spans="6:16">
      <c r="F12283" s="13"/>
      <c r="G12283" s="50"/>
      <c r="I12283" s="17"/>
      <c r="K12283" s="50"/>
      <c r="P12283" s="17"/>
    </row>
    <row r="12284" spans="6:16">
      <c r="F12284" s="13"/>
      <c r="G12284" s="50"/>
      <c r="I12284" s="17"/>
      <c r="K12284" s="50"/>
      <c r="P12284" s="17"/>
    </row>
    <row r="12285" spans="6:16">
      <c r="F12285" s="13"/>
      <c r="G12285" s="50"/>
      <c r="I12285" s="17"/>
      <c r="K12285" s="50"/>
      <c r="P12285" s="17"/>
    </row>
    <row r="12286" spans="6:16">
      <c r="F12286" s="13"/>
      <c r="G12286" s="50"/>
      <c r="I12286" s="17"/>
      <c r="K12286" s="50"/>
      <c r="P12286" s="17"/>
    </row>
    <row r="12287" spans="6:16">
      <c r="F12287" s="13"/>
      <c r="G12287" s="50"/>
      <c r="I12287" s="17"/>
      <c r="K12287" s="50"/>
      <c r="P12287" s="17"/>
    </row>
    <row r="12288" spans="6:16">
      <c r="F12288" s="13"/>
      <c r="G12288" s="50"/>
      <c r="I12288" s="17"/>
      <c r="K12288" s="50"/>
      <c r="P12288" s="17"/>
    </row>
    <row r="12289" spans="6:16">
      <c r="F12289" s="13"/>
      <c r="G12289" s="50"/>
      <c r="I12289" s="17"/>
      <c r="K12289" s="50"/>
      <c r="P12289" s="17"/>
    </row>
    <row r="12290" spans="6:16">
      <c r="F12290" s="13"/>
      <c r="G12290" s="50"/>
      <c r="I12290" s="17"/>
      <c r="K12290" s="50"/>
      <c r="P12290" s="17"/>
    </row>
    <row r="12291" spans="6:16">
      <c r="F12291" s="13"/>
      <c r="G12291" s="50"/>
      <c r="I12291" s="17"/>
      <c r="K12291" s="50"/>
      <c r="P12291" s="17"/>
    </row>
    <row r="12292" spans="6:16">
      <c r="F12292" s="13"/>
      <c r="G12292" s="50"/>
      <c r="I12292" s="17"/>
      <c r="K12292" s="50"/>
      <c r="P12292" s="17"/>
    </row>
    <row r="12293" spans="6:16">
      <c r="F12293" s="13"/>
      <c r="G12293" s="50"/>
      <c r="I12293" s="17"/>
      <c r="K12293" s="50"/>
      <c r="P12293" s="17"/>
    </row>
    <row r="12294" spans="6:16">
      <c r="F12294" s="13"/>
      <c r="G12294" s="50"/>
      <c r="I12294" s="17"/>
      <c r="K12294" s="50"/>
      <c r="P12294" s="17"/>
    </row>
    <row r="12295" spans="6:16">
      <c r="F12295" s="13"/>
      <c r="G12295" s="50"/>
      <c r="I12295" s="17"/>
      <c r="K12295" s="50"/>
      <c r="P12295" s="17"/>
    </row>
    <row r="12296" spans="6:16">
      <c r="F12296" s="13"/>
      <c r="G12296" s="50"/>
      <c r="I12296" s="17"/>
      <c r="K12296" s="50"/>
      <c r="P12296" s="17"/>
    </row>
    <row r="12297" spans="6:16">
      <c r="F12297" s="13"/>
      <c r="G12297" s="50"/>
      <c r="I12297" s="17"/>
      <c r="K12297" s="50"/>
      <c r="P12297" s="17"/>
    </row>
    <row r="12298" spans="6:16">
      <c r="F12298" s="13"/>
      <c r="G12298" s="50"/>
      <c r="I12298" s="17"/>
      <c r="K12298" s="50"/>
      <c r="P12298" s="17"/>
    </row>
    <row r="12299" spans="6:16">
      <c r="F12299" s="13"/>
      <c r="G12299" s="50"/>
      <c r="I12299" s="17"/>
      <c r="K12299" s="50"/>
      <c r="P12299" s="17"/>
    </row>
    <row r="12300" spans="6:16">
      <c r="F12300" s="13"/>
      <c r="G12300" s="50"/>
      <c r="I12300" s="17"/>
      <c r="K12300" s="50"/>
      <c r="P12300" s="17"/>
    </row>
    <row r="12301" spans="6:16">
      <c r="F12301" s="13"/>
      <c r="G12301" s="50"/>
      <c r="I12301" s="17"/>
      <c r="K12301" s="50"/>
      <c r="P12301" s="17"/>
    </row>
    <row r="12302" spans="6:16">
      <c r="F12302" s="13"/>
      <c r="G12302" s="50"/>
      <c r="I12302" s="17"/>
      <c r="K12302" s="50"/>
      <c r="P12302" s="17"/>
    </row>
    <row r="12303" spans="6:16">
      <c r="F12303" s="13"/>
      <c r="G12303" s="50"/>
      <c r="I12303" s="17"/>
      <c r="K12303" s="50"/>
      <c r="P12303" s="17"/>
    </row>
    <row r="12304" spans="6:16">
      <c r="F12304" s="13"/>
      <c r="G12304" s="50"/>
      <c r="I12304" s="17"/>
      <c r="K12304" s="50"/>
      <c r="P12304" s="17"/>
    </row>
    <row r="12305" spans="6:16">
      <c r="F12305" s="13"/>
      <c r="G12305" s="50"/>
      <c r="I12305" s="17"/>
      <c r="K12305" s="50"/>
      <c r="P12305" s="17"/>
    </row>
    <row r="12306" spans="6:16">
      <c r="F12306" s="13"/>
      <c r="G12306" s="50"/>
      <c r="I12306" s="17"/>
      <c r="K12306" s="50"/>
      <c r="P12306" s="17"/>
    </row>
    <row r="12307" spans="6:16">
      <c r="F12307" s="13"/>
      <c r="G12307" s="50"/>
      <c r="I12307" s="17"/>
      <c r="K12307" s="50"/>
      <c r="P12307" s="17"/>
    </row>
    <row r="12308" spans="6:16">
      <c r="F12308" s="13"/>
      <c r="G12308" s="50"/>
      <c r="I12308" s="17"/>
      <c r="K12308" s="50"/>
      <c r="P12308" s="17"/>
    </row>
    <row r="12309" spans="6:16">
      <c r="F12309" s="13"/>
      <c r="G12309" s="50"/>
      <c r="I12309" s="17"/>
      <c r="K12309" s="50"/>
      <c r="P12309" s="17"/>
    </row>
    <row r="12310" spans="6:16">
      <c r="F12310" s="13"/>
      <c r="G12310" s="50"/>
      <c r="I12310" s="17"/>
      <c r="K12310" s="50"/>
      <c r="P12310" s="17"/>
    </row>
    <row r="12311" spans="6:16">
      <c r="F12311" s="13"/>
      <c r="G12311" s="50"/>
      <c r="I12311" s="17"/>
      <c r="K12311" s="50"/>
      <c r="P12311" s="17"/>
    </row>
    <row r="12312" spans="6:16">
      <c r="F12312" s="13"/>
      <c r="G12312" s="50"/>
      <c r="I12312" s="17"/>
      <c r="K12312" s="50"/>
      <c r="P12312" s="17"/>
    </row>
    <row r="12313" spans="6:16">
      <c r="F12313" s="13"/>
      <c r="G12313" s="50"/>
      <c r="I12313" s="17"/>
      <c r="K12313" s="50"/>
      <c r="P12313" s="17"/>
    </row>
    <row r="12314" spans="6:16">
      <c r="F12314" s="13"/>
      <c r="G12314" s="50"/>
      <c r="I12314" s="17"/>
      <c r="K12314" s="50"/>
      <c r="P12314" s="17"/>
    </row>
    <row r="12315" spans="6:16">
      <c r="F12315" s="13"/>
      <c r="G12315" s="50"/>
      <c r="I12315" s="17"/>
      <c r="K12315" s="50"/>
      <c r="P12315" s="17"/>
    </row>
    <row r="12316" spans="6:16">
      <c r="F12316" s="13"/>
      <c r="G12316" s="50"/>
      <c r="I12316" s="17"/>
      <c r="K12316" s="50"/>
      <c r="P12316" s="17"/>
    </row>
    <row r="12317" spans="6:16">
      <c r="F12317" s="13"/>
      <c r="G12317" s="50"/>
      <c r="I12317" s="17"/>
      <c r="K12317" s="50"/>
      <c r="P12317" s="17"/>
    </row>
    <row r="12318" spans="6:16">
      <c r="F12318" s="13"/>
      <c r="G12318" s="50"/>
      <c r="I12318" s="17"/>
      <c r="K12318" s="50"/>
      <c r="P12318" s="17"/>
    </row>
    <row r="12319" spans="6:16">
      <c r="F12319" s="13"/>
      <c r="G12319" s="50"/>
      <c r="I12319" s="17"/>
      <c r="K12319" s="50"/>
      <c r="P12319" s="17"/>
    </row>
    <row r="12320" spans="6:16">
      <c r="F12320" s="13"/>
      <c r="G12320" s="50"/>
      <c r="I12320" s="17"/>
      <c r="K12320" s="50"/>
      <c r="P12320" s="17"/>
    </row>
    <row r="12321" spans="6:16">
      <c r="F12321" s="13"/>
      <c r="G12321" s="50"/>
      <c r="I12321" s="17"/>
      <c r="K12321" s="50"/>
      <c r="P12321" s="17"/>
    </row>
    <row r="12322" spans="6:16">
      <c r="F12322" s="13"/>
      <c r="G12322" s="50"/>
      <c r="I12322" s="17"/>
      <c r="K12322" s="50"/>
      <c r="P12322" s="17"/>
    </row>
    <row r="12323" spans="6:16">
      <c r="F12323" s="13"/>
      <c r="G12323" s="50"/>
      <c r="I12323" s="17"/>
      <c r="K12323" s="50"/>
      <c r="P12323" s="17"/>
    </row>
    <row r="12324" spans="6:16">
      <c r="F12324" s="13"/>
      <c r="G12324" s="50"/>
      <c r="I12324" s="17"/>
      <c r="K12324" s="50"/>
      <c r="P12324" s="17"/>
    </row>
    <row r="12325" spans="6:16">
      <c r="F12325" s="13"/>
      <c r="G12325" s="50"/>
      <c r="I12325" s="17"/>
      <c r="K12325" s="50"/>
      <c r="P12325" s="17"/>
    </row>
    <row r="12326" spans="6:16">
      <c r="F12326" s="13"/>
      <c r="G12326" s="50"/>
      <c r="I12326" s="17"/>
      <c r="K12326" s="50"/>
      <c r="P12326" s="17"/>
    </row>
    <row r="12327" spans="6:16">
      <c r="F12327" s="13"/>
      <c r="G12327" s="50"/>
      <c r="I12327" s="17"/>
      <c r="K12327" s="50"/>
      <c r="P12327" s="17"/>
    </row>
    <row r="12328" spans="6:16">
      <c r="F12328" s="13"/>
      <c r="G12328" s="50"/>
      <c r="I12328" s="17"/>
      <c r="K12328" s="50"/>
      <c r="P12328" s="17"/>
    </row>
    <row r="12329" spans="6:16">
      <c r="F12329" s="13"/>
      <c r="G12329" s="50"/>
      <c r="I12329" s="17"/>
      <c r="K12329" s="50"/>
      <c r="P12329" s="17"/>
    </row>
    <row r="12330" spans="6:16">
      <c r="F12330" s="13"/>
      <c r="G12330" s="50"/>
      <c r="I12330" s="17"/>
      <c r="K12330" s="50"/>
      <c r="P12330" s="17"/>
    </row>
    <row r="12331" spans="6:16">
      <c r="F12331" s="13"/>
      <c r="G12331" s="50"/>
      <c r="I12331" s="17"/>
      <c r="K12331" s="50"/>
      <c r="P12331" s="17"/>
    </row>
    <row r="12332" spans="6:16">
      <c r="F12332" s="13"/>
      <c r="G12332" s="50"/>
      <c r="I12332" s="17"/>
      <c r="K12332" s="50"/>
      <c r="P12332" s="17"/>
    </row>
    <row r="12333" spans="6:16">
      <c r="F12333" s="13"/>
      <c r="G12333" s="50"/>
      <c r="I12333" s="17"/>
      <c r="K12333" s="50"/>
      <c r="P12333" s="17"/>
    </row>
    <row r="12334" spans="6:16">
      <c r="F12334" s="13"/>
      <c r="G12334" s="50"/>
      <c r="I12334" s="17"/>
      <c r="K12334" s="50"/>
      <c r="P12334" s="17"/>
    </row>
    <row r="12335" spans="6:16">
      <c r="F12335" s="13"/>
      <c r="G12335" s="50"/>
      <c r="I12335" s="17"/>
      <c r="K12335" s="50"/>
      <c r="P12335" s="17"/>
    </row>
    <row r="12336" spans="6:16">
      <c r="F12336" s="13"/>
      <c r="G12336" s="50"/>
      <c r="I12336" s="17"/>
      <c r="K12336" s="50"/>
      <c r="P12336" s="17"/>
    </row>
    <row r="12337" spans="6:16">
      <c r="F12337" s="13"/>
      <c r="G12337" s="50"/>
      <c r="I12337" s="17"/>
      <c r="K12337" s="50"/>
      <c r="P12337" s="17"/>
    </row>
    <row r="12338" spans="6:16">
      <c r="F12338" s="13"/>
      <c r="G12338" s="50"/>
      <c r="I12338" s="17"/>
      <c r="K12338" s="50"/>
      <c r="P12338" s="17"/>
    </row>
    <row r="12339" spans="6:16">
      <c r="F12339" s="13"/>
      <c r="G12339" s="50"/>
      <c r="I12339" s="17"/>
      <c r="K12339" s="50"/>
      <c r="P12339" s="17"/>
    </row>
    <row r="12340" spans="6:16">
      <c r="F12340" s="13"/>
      <c r="G12340" s="50"/>
      <c r="I12340" s="17"/>
      <c r="K12340" s="50"/>
      <c r="P12340" s="17"/>
    </row>
    <row r="12341" spans="6:16">
      <c r="F12341" s="13"/>
      <c r="G12341" s="50"/>
      <c r="I12341" s="17"/>
      <c r="K12341" s="50"/>
      <c r="P12341" s="17"/>
    </row>
    <row r="12342" spans="6:16">
      <c r="F12342" s="13"/>
      <c r="G12342" s="50"/>
      <c r="I12342" s="17"/>
      <c r="K12342" s="50"/>
      <c r="P12342" s="17"/>
    </row>
    <row r="12343" spans="6:16">
      <c r="F12343" s="13"/>
      <c r="G12343" s="50"/>
      <c r="I12343" s="17"/>
      <c r="K12343" s="50"/>
      <c r="P12343" s="17"/>
    </row>
    <row r="12344" spans="6:16">
      <c r="F12344" s="13"/>
      <c r="G12344" s="50"/>
      <c r="I12344" s="17"/>
      <c r="K12344" s="50"/>
      <c r="P12344" s="17"/>
    </row>
    <row r="12345" spans="6:16">
      <c r="F12345" s="13"/>
      <c r="G12345" s="50"/>
      <c r="I12345" s="17"/>
      <c r="K12345" s="50"/>
      <c r="P12345" s="17"/>
    </row>
    <row r="12346" spans="6:16">
      <c r="F12346" s="13"/>
      <c r="G12346" s="50"/>
      <c r="I12346" s="17"/>
      <c r="K12346" s="50"/>
      <c r="P12346" s="17"/>
    </row>
    <row r="12347" spans="6:16">
      <c r="F12347" s="13"/>
      <c r="G12347" s="50"/>
      <c r="I12347" s="17"/>
      <c r="K12347" s="50"/>
      <c r="P12347" s="17"/>
    </row>
    <row r="12348" spans="6:16">
      <c r="F12348" s="13"/>
      <c r="G12348" s="50"/>
      <c r="I12348" s="17"/>
      <c r="K12348" s="50"/>
      <c r="P12348" s="17"/>
    </row>
    <row r="12349" spans="6:16">
      <c r="F12349" s="13"/>
      <c r="G12349" s="50"/>
      <c r="I12349" s="17"/>
      <c r="K12349" s="50"/>
      <c r="P12349" s="17"/>
    </row>
    <row r="12350" spans="6:16">
      <c r="F12350" s="13"/>
      <c r="G12350" s="50"/>
      <c r="I12350" s="17"/>
      <c r="K12350" s="50"/>
      <c r="P12350" s="17"/>
    </row>
    <row r="12351" spans="6:16">
      <c r="F12351" s="13"/>
      <c r="G12351" s="50"/>
      <c r="I12351" s="17"/>
      <c r="K12351" s="50"/>
      <c r="P12351" s="17"/>
    </row>
    <row r="12352" spans="6:16">
      <c r="F12352" s="13"/>
      <c r="G12352" s="50"/>
      <c r="I12352" s="17"/>
      <c r="K12352" s="50"/>
      <c r="P12352" s="17"/>
    </row>
    <row r="12353" spans="6:16">
      <c r="F12353" s="13"/>
      <c r="G12353" s="50"/>
      <c r="I12353" s="17"/>
      <c r="K12353" s="50"/>
      <c r="P12353" s="17"/>
    </row>
    <row r="12354" spans="6:16">
      <c r="F12354" s="13"/>
      <c r="G12354" s="50"/>
      <c r="I12354" s="17"/>
      <c r="K12354" s="50"/>
      <c r="P12354" s="17"/>
    </row>
    <row r="12355" spans="6:16">
      <c r="F12355" s="13"/>
      <c r="G12355" s="50"/>
      <c r="I12355" s="17"/>
      <c r="K12355" s="50"/>
      <c r="P12355" s="17"/>
    </row>
    <row r="12356" spans="6:16">
      <c r="F12356" s="13"/>
      <c r="G12356" s="50"/>
      <c r="I12356" s="17"/>
      <c r="K12356" s="50"/>
      <c r="P12356" s="17"/>
    </row>
    <row r="12357" spans="6:16">
      <c r="F12357" s="13"/>
      <c r="G12357" s="50"/>
      <c r="I12357" s="17"/>
      <c r="K12357" s="50"/>
      <c r="P12357" s="17"/>
    </row>
    <row r="12358" spans="6:16">
      <c r="F12358" s="13"/>
      <c r="G12358" s="50"/>
      <c r="I12358" s="17"/>
      <c r="K12358" s="50"/>
      <c r="P12358" s="17"/>
    </row>
    <row r="12359" spans="6:16">
      <c r="F12359" s="13"/>
      <c r="G12359" s="50"/>
      <c r="I12359" s="17"/>
      <c r="K12359" s="50"/>
      <c r="P12359" s="17"/>
    </row>
    <row r="12360" spans="6:16">
      <c r="F12360" s="13"/>
      <c r="G12360" s="50"/>
      <c r="I12360" s="17"/>
      <c r="K12360" s="50"/>
      <c r="P12360" s="17"/>
    </row>
    <row r="12361" spans="6:16">
      <c r="F12361" s="13"/>
      <c r="G12361" s="50"/>
      <c r="I12361" s="17"/>
      <c r="K12361" s="50"/>
      <c r="P12361" s="17"/>
    </row>
    <row r="12362" spans="6:16">
      <c r="F12362" s="13"/>
      <c r="G12362" s="50"/>
      <c r="I12362" s="17"/>
      <c r="K12362" s="50"/>
      <c r="P12362" s="17"/>
    </row>
    <row r="12363" spans="6:16">
      <c r="F12363" s="13"/>
      <c r="G12363" s="50"/>
      <c r="I12363" s="17"/>
      <c r="K12363" s="50"/>
      <c r="P12363" s="17"/>
    </row>
    <row r="12364" spans="6:16">
      <c r="F12364" s="13"/>
      <c r="G12364" s="50"/>
      <c r="I12364" s="17"/>
      <c r="K12364" s="50"/>
      <c r="P12364" s="17"/>
    </row>
    <row r="12365" spans="6:16">
      <c r="F12365" s="13"/>
      <c r="G12365" s="50"/>
      <c r="I12365" s="17"/>
      <c r="K12365" s="50"/>
      <c r="P12365" s="17"/>
    </row>
    <row r="12366" spans="6:16">
      <c r="F12366" s="13"/>
      <c r="G12366" s="50"/>
      <c r="I12366" s="17"/>
      <c r="K12366" s="50"/>
      <c r="P12366" s="17"/>
    </row>
    <row r="12367" spans="6:16">
      <c r="F12367" s="13"/>
      <c r="G12367" s="50"/>
      <c r="I12367" s="17"/>
      <c r="K12367" s="50"/>
      <c r="P12367" s="17"/>
    </row>
    <row r="12368" spans="6:16">
      <c r="F12368" s="13"/>
      <c r="G12368" s="50"/>
      <c r="I12368" s="17"/>
      <c r="K12368" s="50"/>
      <c r="P12368" s="17"/>
    </row>
    <row r="12369" spans="6:16">
      <c r="F12369" s="13"/>
      <c r="G12369" s="50"/>
      <c r="I12369" s="17"/>
      <c r="K12369" s="50"/>
      <c r="P12369" s="17"/>
    </row>
    <row r="12370" spans="6:16">
      <c r="F12370" s="13"/>
      <c r="G12370" s="50"/>
      <c r="I12370" s="17"/>
      <c r="K12370" s="50"/>
      <c r="P12370" s="17"/>
    </row>
    <row r="12371" spans="6:16">
      <c r="F12371" s="13"/>
      <c r="G12371" s="50"/>
      <c r="I12371" s="17"/>
      <c r="K12371" s="50"/>
      <c r="P12371" s="17"/>
    </row>
    <row r="12372" spans="6:16">
      <c r="F12372" s="13"/>
      <c r="G12372" s="50"/>
      <c r="I12372" s="17"/>
      <c r="K12372" s="50"/>
      <c r="P12372" s="17"/>
    </row>
    <row r="12373" spans="6:16">
      <c r="F12373" s="13"/>
      <c r="G12373" s="50"/>
      <c r="I12373" s="17"/>
      <c r="K12373" s="50"/>
      <c r="P12373" s="17"/>
    </row>
    <row r="12374" spans="6:16">
      <c r="F12374" s="13"/>
      <c r="G12374" s="50"/>
      <c r="I12374" s="17"/>
      <c r="K12374" s="50"/>
      <c r="P12374" s="17"/>
    </row>
    <row r="12375" spans="6:16">
      <c r="F12375" s="13"/>
      <c r="G12375" s="50"/>
      <c r="I12375" s="17"/>
      <c r="K12375" s="50"/>
      <c r="P12375" s="17"/>
    </row>
    <row r="12376" spans="6:16">
      <c r="F12376" s="13"/>
      <c r="G12376" s="50"/>
      <c r="I12376" s="17"/>
      <c r="K12376" s="50"/>
      <c r="P12376" s="17"/>
    </row>
    <row r="12377" spans="6:16">
      <c r="F12377" s="13"/>
      <c r="G12377" s="50"/>
      <c r="I12377" s="17"/>
      <c r="K12377" s="50"/>
      <c r="P12377" s="17"/>
    </row>
    <row r="12378" spans="6:16">
      <c r="F12378" s="13"/>
      <c r="G12378" s="50"/>
      <c r="I12378" s="17"/>
      <c r="K12378" s="50"/>
      <c r="P12378" s="17"/>
    </row>
    <row r="12379" spans="6:16">
      <c r="F12379" s="13"/>
      <c r="G12379" s="50"/>
      <c r="I12379" s="17"/>
      <c r="K12379" s="50"/>
      <c r="P12379" s="17"/>
    </row>
    <row r="12380" spans="6:16">
      <c r="F12380" s="13"/>
      <c r="G12380" s="50"/>
      <c r="I12380" s="17"/>
      <c r="K12380" s="50"/>
      <c r="P12380" s="17"/>
    </row>
    <row r="12381" spans="6:16">
      <c r="F12381" s="13"/>
      <c r="G12381" s="50"/>
      <c r="I12381" s="17"/>
      <c r="K12381" s="50"/>
      <c r="P12381" s="17"/>
    </row>
    <row r="12382" spans="6:16">
      <c r="F12382" s="13"/>
      <c r="G12382" s="50"/>
      <c r="I12382" s="17"/>
      <c r="K12382" s="50"/>
      <c r="P12382" s="17"/>
    </row>
    <row r="12383" spans="6:16">
      <c r="F12383" s="13"/>
      <c r="G12383" s="50"/>
      <c r="I12383" s="17"/>
      <c r="K12383" s="50"/>
      <c r="P12383" s="17"/>
    </row>
    <row r="12384" spans="6:16">
      <c r="F12384" s="13"/>
      <c r="G12384" s="50"/>
      <c r="I12384" s="17"/>
      <c r="K12384" s="50"/>
      <c r="P12384" s="17"/>
    </row>
    <row r="12385" spans="6:16">
      <c r="F12385" s="13"/>
      <c r="G12385" s="50"/>
      <c r="I12385" s="17"/>
      <c r="K12385" s="50"/>
      <c r="P12385" s="17"/>
    </row>
    <row r="12386" spans="6:16">
      <c r="F12386" s="13"/>
      <c r="G12386" s="50"/>
      <c r="I12386" s="17"/>
      <c r="K12386" s="50"/>
      <c r="P12386" s="17"/>
    </row>
    <row r="12387" spans="6:16">
      <c r="F12387" s="13"/>
      <c r="G12387" s="50"/>
      <c r="I12387" s="17"/>
      <c r="K12387" s="50"/>
      <c r="P12387" s="17"/>
    </row>
    <row r="12388" spans="6:16">
      <c r="F12388" s="13"/>
      <c r="G12388" s="50"/>
      <c r="I12388" s="17"/>
      <c r="K12388" s="50"/>
      <c r="P12388" s="17"/>
    </row>
    <row r="12389" spans="6:16">
      <c r="F12389" s="13"/>
      <c r="G12389" s="50"/>
      <c r="I12389" s="17"/>
      <c r="K12389" s="50"/>
      <c r="P12389" s="17"/>
    </row>
    <row r="12390" spans="6:16">
      <c r="F12390" s="13"/>
      <c r="G12390" s="50"/>
      <c r="I12390" s="17"/>
      <c r="K12390" s="50"/>
      <c r="P12390" s="17"/>
    </row>
    <row r="12391" spans="6:16">
      <c r="F12391" s="13"/>
      <c r="G12391" s="50"/>
      <c r="I12391" s="17"/>
      <c r="K12391" s="50"/>
      <c r="P12391" s="17"/>
    </row>
    <row r="12392" spans="6:16">
      <c r="F12392" s="13"/>
      <c r="G12392" s="50"/>
      <c r="I12392" s="17"/>
      <c r="K12392" s="50"/>
      <c r="P12392" s="17"/>
    </row>
    <row r="12393" spans="6:16">
      <c r="F12393" s="13"/>
      <c r="G12393" s="50"/>
      <c r="I12393" s="17"/>
      <c r="K12393" s="50"/>
      <c r="P12393" s="17"/>
    </row>
    <row r="12394" spans="6:16">
      <c r="F12394" s="13"/>
      <c r="G12394" s="50"/>
      <c r="I12394" s="17"/>
      <c r="K12394" s="50"/>
      <c r="P12394" s="17"/>
    </row>
    <row r="12395" spans="6:16">
      <c r="F12395" s="13"/>
      <c r="G12395" s="50"/>
      <c r="I12395" s="17"/>
      <c r="K12395" s="50"/>
      <c r="P12395" s="17"/>
    </row>
    <row r="12396" spans="6:16">
      <c r="F12396" s="13"/>
      <c r="G12396" s="50"/>
      <c r="I12396" s="17"/>
      <c r="K12396" s="50"/>
      <c r="P12396" s="17"/>
    </row>
    <row r="12397" spans="6:16">
      <c r="F12397" s="13"/>
      <c r="G12397" s="50"/>
      <c r="I12397" s="17"/>
      <c r="K12397" s="50"/>
      <c r="P12397" s="17"/>
    </row>
    <row r="12398" spans="6:16">
      <c r="F12398" s="13"/>
      <c r="G12398" s="50"/>
      <c r="I12398" s="17"/>
      <c r="K12398" s="50"/>
      <c r="P12398" s="17"/>
    </row>
    <row r="12399" spans="6:16">
      <c r="F12399" s="13"/>
      <c r="G12399" s="50"/>
      <c r="I12399" s="17"/>
      <c r="K12399" s="50"/>
      <c r="P12399" s="17"/>
    </row>
    <row r="12400" spans="6:16">
      <c r="F12400" s="13"/>
      <c r="G12400" s="50"/>
      <c r="I12400" s="17"/>
      <c r="K12400" s="50"/>
      <c r="P12400" s="17"/>
    </row>
    <row r="12401" spans="6:16">
      <c r="F12401" s="13"/>
      <c r="G12401" s="50"/>
      <c r="I12401" s="17"/>
      <c r="K12401" s="50"/>
      <c r="P12401" s="17"/>
    </row>
    <row r="12402" spans="6:16">
      <c r="F12402" s="13"/>
      <c r="G12402" s="50"/>
      <c r="I12402" s="17"/>
      <c r="K12402" s="50"/>
      <c r="P12402" s="17"/>
    </row>
    <row r="12403" spans="6:16">
      <c r="F12403" s="13"/>
      <c r="G12403" s="50"/>
      <c r="I12403" s="17"/>
      <c r="K12403" s="50"/>
      <c r="P12403" s="17"/>
    </row>
    <row r="12404" spans="6:16">
      <c r="F12404" s="13"/>
      <c r="G12404" s="50"/>
      <c r="I12404" s="17"/>
      <c r="K12404" s="50"/>
      <c r="P12404" s="17"/>
    </row>
    <row r="12405" spans="6:16">
      <c r="F12405" s="13"/>
      <c r="G12405" s="50"/>
      <c r="I12405" s="17"/>
      <c r="K12405" s="50"/>
      <c r="P12405" s="17"/>
    </row>
    <row r="12406" spans="6:16">
      <c r="F12406" s="13"/>
      <c r="G12406" s="50"/>
      <c r="I12406" s="17"/>
      <c r="K12406" s="50"/>
      <c r="P12406" s="17"/>
    </row>
    <row r="12407" spans="6:16">
      <c r="F12407" s="13"/>
      <c r="G12407" s="50"/>
      <c r="I12407" s="17"/>
      <c r="K12407" s="50"/>
      <c r="P12407" s="17"/>
    </row>
    <row r="12408" spans="6:16">
      <c r="F12408" s="13"/>
      <c r="G12408" s="50"/>
      <c r="I12408" s="17"/>
      <c r="K12408" s="50"/>
      <c r="P12408" s="17"/>
    </row>
    <row r="12409" spans="6:16">
      <c r="F12409" s="13"/>
      <c r="G12409" s="50"/>
      <c r="I12409" s="17"/>
      <c r="K12409" s="50"/>
      <c r="P12409" s="17"/>
    </row>
    <row r="12410" spans="6:16">
      <c r="F12410" s="13"/>
      <c r="G12410" s="50"/>
      <c r="I12410" s="17"/>
      <c r="K12410" s="50"/>
      <c r="P12410" s="17"/>
    </row>
    <row r="12411" spans="6:16">
      <c r="F12411" s="13"/>
      <c r="G12411" s="50"/>
      <c r="I12411" s="17"/>
      <c r="K12411" s="50"/>
      <c r="P12411" s="17"/>
    </row>
    <row r="12412" spans="6:16">
      <c r="F12412" s="13"/>
      <c r="G12412" s="50"/>
      <c r="I12412" s="17"/>
      <c r="K12412" s="50"/>
      <c r="P12412" s="17"/>
    </row>
    <row r="12413" spans="6:16">
      <c r="F12413" s="13"/>
      <c r="G12413" s="50"/>
      <c r="I12413" s="17"/>
      <c r="K12413" s="50"/>
      <c r="P12413" s="17"/>
    </row>
    <row r="12414" spans="6:16">
      <c r="F12414" s="13"/>
      <c r="G12414" s="50"/>
      <c r="I12414" s="17"/>
      <c r="K12414" s="50"/>
      <c r="P12414" s="17"/>
    </row>
    <row r="12415" spans="6:16">
      <c r="F12415" s="13"/>
      <c r="G12415" s="50"/>
      <c r="I12415" s="17"/>
      <c r="K12415" s="50"/>
      <c r="P12415" s="17"/>
    </row>
    <row r="12416" spans="6:16">
      <c r="F12416" s="13"/>
      <c r="G12416" s="50"/>
      <c r="I12416" s="17"/>
      <c r="K12416" s="50"/>
      <c r="P12416" s="17"/>
    </row>
    <row r="12417" spans="6:16">
      <c r="F12417" s="13"/>
      <c r="G12417" s="50"/>
      <c r="I12417" s="17"/>
      <c r="K12417" s="50"/>
      <c r="P12417" s="17"/>
    </row>
    <row r="12418" spans="6:16">
      <c r="F12418" s="13"/>
      <c r="G12418" s="50"/>
      <c r="I12418" s="17"/>
      <c r="K12418" s="50"/>
      <c r="P12418" s="17"/>
    </row>
    <row r="12419" spans="6:16">
      <c r="F12419" s="13"/>
      <c r="G12419" s="50"/>
      <c r="I12419" s="17"/>
      <c r="K12419" s="50"/>
      <c r="P12419" s="17"/>
    </row>
    <row r="12420" spans="6:16">
      <c r="F12420" s="13"/>
      <c r="G12420" s="50"/>
      <c r="I12420" s="17"/>
      <c r="K12420" s="50"/>
      <c r="P12420" s="17"/>
    </row>
    <row r="12421" spans="6:16">
      <c r="F12421" s="13"/>
      <c r="G12421" s="50"/>
      <c r="I12421" s="17"/>
      <c r="K12421" s="50"/>
      <c r="P12421" s="17"/>
    </row>
    <row r="12422" spans="6:16">
      <c r="F12422" s="13"/>
      <c r="G12422" s="50"/>
      <c r="I12422" s="17"/>
      <c r="K12422" s="50"/>
      <c r="P12422" s="17"/>
    </row>
    <row r="12423" spans="6:16">
      <c r="F12423" s="13"/>
      <c r="G12423" s="50"/>
      <c r="I12423" s="17"/>
      <c r="K12423" s="50"/>
      <c r="P12423" s="17"/>
    </row>
    <row r="12424" spans="6:16">
      <c r="F12424" s="13"/>
      <c r="G12424" s="50"/>
      <c r="I12424" s="17"/>
      <c r="K12424" s="50"/>
      <c r="P12424" s="17"/>
    </row>
    <row r="12425" spans="6:16">
      <c r="F12425" s="13"/>
      <c r="G12425" s="50"/>
      <c r="I12425" s="17"/>
      <c r="K12425" s="50"/>
      <c r="P12425" s="17"/>
    </row>
    <row r="12426" spans="6:16">
      <c r="F12426" s="13"/>
      <c r="G12426" s="50"/>
      <c r="I12426" s="17"/>
      <c r="K12426" s="50"/>
      <c r="P12426" s="17"/>
    </row>
    <row r="12427" spans="6:16">
      <c r="F12427" s="13"/>
      <c r="G12427" s="50"/>
      <c r="I12427" s="17"/>
      <c r="K12427" s="50"/>
      <c r="P12427" s="17"/>
    </row>
    <row r="12428" spans="6:16">
      <c r="F12428" s="13"/>
      <c r="G12428" s="50"/>
      <c r="I12428" s="17"/>
      <c r="K12428" s="50"/>
      <c r="P12428" s="17"/>
    </row>
    <row r="12429" spans="6:16">
      <c r="F12429" s="13"/>
      <c r="G12429" s="50"/>
      <c r="I12429" s="17"/>
      <c r="K12429" s="50"/>
      <c r="P12429" s="17"/>
    </row>
    <row r="12430" spans="6:16">
      <c r="F12430" s="13"/>
      <c r="G12430" s="50"/>
      <c r="I12430" s="17"/>
      <c r="K12430" s="50"/>
      <c r="P12430" s="17"/>
    </row>
    <row r="12431" spans="6:16">
      <c r="F12431" s="13"/>
      <c r="G12431" s="50"/>
      <c r="I12431" s="17"/>
      <c r="K12431" s="50"/>
      <c r="P12431" s="17"/>
    </row>
    <row r="12432" spans="6:16">
      <c r="F12432" s="13"/>
      <c r="G12432" s="50"/>
      <c r="I12432" s="17"/>
      <c r="K12432" s="50"/>
      <c r="P12432" s="17"/>
    </row>
    <row r="12433" spans="6:16">
      <c r="F12433" s="13"/>
      <c r="G12433" s="50"/>
      <c r="I12433" s="17"/>
      <c r="K12433" s="50"/>
      <c r="P12433" s="17"/>
    </row>
    <row r="12434" spans="6:16">
      <c r="F12434" s="13"/>
      <c r="G12434" s="50"/>
      <c r="I12434" s="17"/>
      <c r="K12434" s="50"/>
      <c r="P12434" s="17"/>
    </row>
    <row r="12435" spans="6:16">
      <c r="F12435" s="13"/>
      <c r="G12435" s="50"/>
      <c r="I12435" s="17"/>
      <c r="K12435" s="50"/>
      <c r="P12435" s="17"/>
    </row>
    <row r="12436" spans="6:16">
      <c r="F12436" s="13"/>
      <c r="G12436" s="50"/>
      <c r="I12436" s="17"/>
      <c r="K12436" s="50"/>
      <c r="P12436" s="17"/>
    </row>
    <row r="12437" spans="6:16">
      <c r="F12437" s="13"/>
      <c r="G12437" s="50"/>
      <c r="I12437" s="17"/>
      <c r="K12437" s="50"/>
      <c r="P12437" s="17"/>
    </row>
    <row r="12438" spans="6:16">
      <c r="F12438" s="13"/>
      <c r="G12438" s="50"/>
      <c r="I12438" s="17"/>
      <c r="K12438" s="50"/>
      <c r="P12438" s="17"/>
    </row>
    <row r="12439" spans="6:16">
      <c r="F12439" s="13"/>
      <c r="G12439" s="50"/>
      <c r="I12439" s="17"/>
      <c r="K12439" s="50"/>
      <c r="P12439" s="17"/>
    </row>
    <row r="12440" spans="6:16">
      <c r="F12440" s="13"/>
      <c r="G12440" s="50"/>
      <c r="I12440" s="17"/>
      <c r="K12440" s="50"/>
      <c r="P12440" s="17"/>
    </row>
    <row r="12441" spans="6:16">
      <c r="F12441" s="13"/>
      <c r="G12441" s="50"/>
      <c r="I12441" s="17"/>
      <c r="K12441" s="50"/>
      <c r="P12441" s="17"/>
    </row>
    <row r="12442" spans="6:16">
      <c r="F12442" s="13"/>
      <c r="G12442" s="50"/>
      <c r="I12442" s="17"/>
      <c r="K12442" s="50"/>
      <c r="P12442" s="17"/>
    </row>
    <row r="12443" spans="6:16">
      <c r="F12443" s="13"/>
      <c r="G12443" s="50"/>
      <c r="I12443" s="17"/>
      <c r="K12443" s="50"/>
      <c r="P12443" s="17"/>
    </row>
    <row r="12444" spans="6:16">
      <c r="F12444" s="13"/>
      <c r="G12444" s="50"/>
      <c r="I12444" s="17"/>
      <c r="K12444" s="50"/>
      <c r="P12444" s="17"/>
    </row>
    <row r="12445" spans="6:16">
      <c r="F12445" s="13"/>
      <c r="G12445" s="50"/>
      <c r="I12445" s="17"/>
      <c r="K12445" s="50"/>
      <c r="P12445" s="17"/>
    </row>
    <row r="12446" spans="6:16">
      <c r="F12446" s="13"/>
      <c r="G12446" s="50"/>
      <c r="I12446" s="17"/>
      <c r="K12446" s="50"/>
      <c r="P12446" s="17"/>
    </row>
    <row r="12447" spans="6:16">
      <c r="F12447" s="13"/>
      <c r="G12447" s="50"/>
      <c r="I12447" s="17"/>
      <c r="K12447" s="50"/>
      <c r="P12447" s="17"/>
    </row>
    <row r="12448" spans="6:16">
      <c r="F12448" s="13"/>
      <c r="G12448" s="50"/>
      <c r="I12448" s="17"/>
      <c r="K12448" s="50"/>
      <c r="P12448" s="17"/>
    </row>
    <row r="12449" spans="6:16">
      <c r="F12449" s="13"/>
      <c r="G12449" s="50"/>
      <c r="I12449" s="17"/>
      <c r="K12449" s="50"/>
      <c r="P12449" s="17"/>
    </row>
    <row r="12450" spans="6:16">
      <c r="F12450" s="13"/>
      <c r="G12450" s="50"/>
      <c r="I12450" s="17"/>
      <c r="K12450" s="50"/>
      <c r="P12450" s="17"/>
    </row>
    <row r="12451" spans="6:16">
      <c r="F12451" s="13"/>
      <c r="G12451" s="50"/>
      <c r="I12451" s="17"/>
      <c r="K12451" s="50"/>
      <c r="P12451" s="17"/>
    </row>
    <row r="12452" spans="6:16">
      <c r="F12452" s="13"/>
      <c r="G12452" s="50"/>
      <c r="I12452" s="17"/>
      <c r="K12452" s="50"/>
      <c r="P12452" s="17"/>
    </row>
    <row r="12453" spans="6:16">
      <c r="F12453" s="13"/>
      <c r="G12453" s="50"/>
      <c r="I12453" s="17"/>
      <c r="K12453" s="50"/>
      <c r="P12453" s="17"/>
    </row>
    <row r="12454" spans="6:16">
      <c r="F12454" s="13"/>
      <c r="G12454" s="50"/>
      <c r="I12454" s="17"/>
      <c r="K12454" s="50"/>
      <c r="P12454" s="17"/>
    </row>
    <row r="12455" spans="6:16">
      <c r="F12455" s="13"/>
      <c r="G12455" s="50"/>
      <c r="I12455" s="17"/>
      <c r="K12455" s="50"/>
      <c r="P12455" s="17"/>
    </row>
    <row r="12456" spans="6:16">
      <c r="F12456" s="13"/>
      <c r="G12456" s="50"/>
      <c r="I12456" s="17"/>
      <c r="K12456" s="50"/>
      <c r="P12456" s="17"/>
    </row>
    <row r="12457" spans="6:16">
      <c r="F12457" s="13"/>
      <c r="G12457" s="50"/>
      <c r="I12457" s="17"/>
      <c r="K12457" s="50"/>
      <c r="P12457" s="17"/>
    </row>
    <row r="12458" spans="6:16">
      <c r="F12458" s="13"/>
      <c r="G12458" s="50"/>
      <c r="I12458" s="17"/>
      <c r="K12458" s="50"/>
      <c r="P12458" s="17"/>
    </row>
    <row r="12459" spans="6:16">
      <c r="F12459" s="13"/>
      <c r="G12459" s="50"/>
      <c r="I12459" s="17"/>
      <c r="K12459" s="50"/>
      <c r="P12459" s="17"/>
    </row>
    <row r="12460" spans="6:16">
      <c r="F12460" s="13"/>
      <c r="G12460" s="50"/>
      <c r="I12460" s="17"/>
      <c r="K12460" s="50"/>
      <c r="P12460" s="17"/>
    </row>
    <row r="12461" spans="6:16">
      <c r="F12461" s="13"/>
      <c r="G12461" s="50"/>
      <c r="I12461" s="17"/>
      <c r="K12461" s="50"/>
      <c r="P12461" s="17"/>
    </row>
    <row r="12462" spans="6:16">
      <c r="F12462" s="13"/>
      <c r="G12462" s="50"/>
      <c r="I12462" s="17"/>
      <c r="K12462" s="50"/>
      <c r="P12462" s="17"/>
    </row>
    <row r="12463" spans="6:16">
      <c r="F12463" s="13"/>
      <c r="G12463" s="50"/>
      <c r="I12463" s="17"/>
      <c r="K12463" s="50"/>
      <c r="P12463" s="17"/>
    </row>
    <row r="12464" spans="6:16">
      <c r="F12464" s="13"/>
      <c r="G12464" s="50"/>
      <c r="I12464" s="17"/>
      <c r="K12464" s="50"/>
      <c r="P12464" s="17"/>
    </row>
    <row r="12465" spans="6:16">
      <c r="F12465" s="13"/>
      <c r="G12465" s="50"/>
      <c r="I12465" s="17"/>
      <c r="K12465" s="50"/>
      <c r="P12465" s="17"/>
    </row>
    <row r="12466" spans="6:16">
      <c r="F12466" s="13"/>
      <c r="G12466" s="50"/>
      <c r="I12466" s="17"/>
      <c r="K12466" s="50"/>
      <c r="P12466" s="17"/>
    </row>
    <row r="12467" spans="6:16">
      <c r="F12467" s="13"/>
      <c r="G12467" s="50"/>
      <c r="I12467" s="17"/>
      <c r="K12467" s="50"/>
      <c r="P12467" s="17"/>
    </row>
    <row r="12468" spans="6:16">
      <c r="F12468" s="13"/>
      <c r="G12468" s="50"/>
      <c r="I12468" s="17"/>
      <c r="K12468" s="50"/>
      <c r="P12468" s="17"/>
    </row>
    <row r="12469" spans="6:16">
      <c r="F12469" s="13"/>
      <c r="G12469" s="50"/>
      <c r="I12469" s="17"/>
      <c r="K12469" s="50"/>
      <c r="P12469" s="17"/>
    </row>
    <row r="12470" spans="6:16">
      <c r="F12470" s="13"/>
      <c r="G12470" s="50"/>
      <c r="I12470" s="17"/>
      <c r="K12470" s="50"/>
      <c r="P12470" s="17"/>
    </row>
    <row r="12471" spans="6:16">
      <c r="F12471" s="13"/>
      <c r="G12471" s="50"/>
      <c r="I12471" s="17"/>
      <c r="K12471" s="50"/>
      <c r="P12471" s="17"/>
    </row>
    <row r="12472" spans="6:16">
      <c r="F12472" s="13"/>
      <c r="G12472" s="50"/>
      <c r="I12472" s="17"/>
      <c r="K12472" s="50"/>
      <c r="P12472" s="17"/>
    </row>
    <row r="12473" spans="6:16">
      <c r="F12473" s="13"/>
      <c r="G12473" s="50"/>
      <c r="I12473" s="17"/>
      <c r="K12473" s="50"/>
      <c r="P12473" s="17"/>
    </row>
    <row r="12474" spans="6:16">
      <c r="F12474" s="13"/>
      <c r="G12474" s="50"/>
      <c r="I12474" s="17"/>
      <c r="K12474" s="50"/>
      <c r="P12474" s="17"/>
    </row>
    <row r="12475" spans="6:16">
      <c r="F12475" s="13"/>
      <c r="G12475" s="50"/>
      <c r="I12475" s="17"/>
      <c r="K12475" s="50"/>
      <c r="P12475" s="17"/>
    </row>
    <row r="12476" spans="6:16">
      <c r="F12476" s="13"/>
      <c r="G12476" s="50"/>
      <c r="I12476" s="17"/>
      <c r="K12476" s="50"/>
      <c r="P12476" s="17"/>
    </row>
    <row r="12477" spans="6:16">
      <c r="F12477" s="13"/>
      <c r="G12477" s="50"/>
      <c r="I12477" s="17"/>
      <c r="K12477" s="50"/>
      <c r="P12477" s="17"/>
    </row>
    <row r="12478" spans="6:16">
      <c r="F12478" s="13"/>
      <c r="G12478" s="50"/>
      <c r="I12478" s="17"/>
      <c r="K12478" s="50"/>
      <c r="P12478" s="17"/>
    </row>
    <row r="12479" spans="6:16">
      <c r="F12479" s="13"/>
      <c r="G12479" s="50"/>
      <c r="I12479" s="17"/>
      <c r="K12479" s="50"/>
      <c r="P12479" s="17"/>
    </row>
    <row r="12480" spans="6:16">
      <c r="F12480" s="13"/>
      <c r="G12480" s="50"/>
      <c r="I12480" s="17"/>
      <c r="K12480" s="50"/>
      <c r="P12480" s="17"/>
    </row>
    <row r="12481" spans="6:16">
      <c r="F12481" s="13"/>
      <c r="G12481" s="50"/>
      <c r="I12481" s="17"/>
      <c r="K12481" s="50"/>
      <c r="P12481" s="17"/>
    </row>
    <row r="12482" spans="6:16">
      <c r="F12482" s="13"/>
      <c r="G12482" s="50"/>
      <c r="I12482" s="17"/>
      <c r="K12482" s="50"/>
      <c r="P12482" s="17"/>
    </row>
    <row r="12483" spans="6:16">
      <c r="F12483" s="13"/>
      <c r="G12483" s="50"/>
      <c r="I12483" s="17"/>
      <c r="K12483" s="50"/>
      <c r="P12483" s="17"/>
    </row>
    <row r="12484" spans="6:16">
      <c r="F12484" s="13"/>
      <c r="G12484" s="50"/>
      <c r="I12484" s="17"/>
      <c r="K12484" s="50"/>
      <c r="P12484" s="17"/>
    </row>
    <row r="12485" spans="6:16">
      <c r="F12485" s="13"/>
      <c r="G12485" s="50"/>
      <c r="I12485" s="17"/>
      <c r="K12485" s="50"/>
      <c r="P12485" s="17"/>
    </row>
    <row r="12486" spans="6:16">
      <c r="F12486" s="13"/>
      <c r="G12486" s="50"/>
      <c r="I12486" s="17"/>
      <c r="K12486" s="50"/>
      <c r="P12486" s="17"/>
    </row>
    <row r="12487" spans="6:16">
      <c r="F12487" s="13"/>
      <c r="G12487" s="50"/>
      <c r="I12487" s="17"/>
      <c r="K12487" s="50"/>
      <c r="P12487" s="17"/>
    </row>
    <row r="12488" spans="6:16">
      <c r="F12488" s="13"/>
      <c r="G12488" s="50"/>
      <c r="I12488" s="17"/>
      <c r="K12488" s="50"/>
      <c r="P12488" s="17"/>
    </row>
    <row r="12489" spans="6:16">
      <c r="F12489" s="13"/>
      <c r="G12489" s="50"/>
      <c r="I12489" s="17"/>
      <c r="K12489" s="50"/>
      <c r="P12489" s="17"/>
    </row>
    <row r="12490" spans="6:16">
      <c r="F12490" s="13"/>
      <c r="G12490" s="50"/>
      <c r="I12490" s="17"/>
      <c r="K12490" s="50"/>
      <c r="P12490" s="17"/>
    </row>
    <row r="12491" spans="6:16">
      <c r="F12491" s="13"/>
      <c r="G12491" s="50"/>
      <c r="I12491" s="17"/>
      <c r="K12491" s="50"/>
      <c r="P12491" s="17"/>
    </row>
    <row r="12492" spans="6:16">
      <c r="F12492" s="13"/>
      <c r="G12492" s="50"/>
      <c r="I12492" s="17"/>
      <c r="K12492" s="50"/>
      <c r="P12492" s="17"/>
    </row>
    <row r="12493" spans="6:16">
      <c r="F12493" s="13"/>
      <c r="G12493" s="50"/>
      <c r="I12493" s="17"/>
      <c r="K12493" s="50"/>
      <c r="P12493" s="17"/>
    </row>
    <row r="12494" spans="6:16">
      <c r="F12494" s="13"/>
      <c r="G12494" s="50"/>
      <c r="I12494" s="17"/>
      <c r="K12494" s="50"/>
      <c r="P12494" s="17"/>
    </row>
    <row r="12495" spans="6:16">
      <c r="F12495" s="13"/>
      <c r="G12495" s="50"/>
      <c r="I12495" s="17"/>
      <c r="K12495" s="50"/>
      <c r="P12495" s="17"/>
    </row>
    <row r="12496" spans="6:16">
      <c r="F12496" s="13"/>
      <c r="G12496" s="50"/>
      <c r="I12496" s="17"/>
      <c r="K12496" s="50"/>
      <c r="P12496" s="17"/>
    </row>
    <row r="12497" spans="6:16">
      <c r="F12497" s="13"/>
      <c r="G12497" s="50"/>
      <c r="I12497" s="17"/>
      <c r="K12497" s="50"/>
      <c r="P12497" s="17"/>
    </row>
    <row r="12498" spans="6:16">
      <c r="F12498" s="13"/>
      <c r="G12498" s="50"/>
      <c r="I12498" s="17"/>
      <c r="K12498" s="50"/>
      <c r="P12498" s="17"/>
    </row>
    <row r="12499" spans="6:16">
      <c r="F12499" s="13"/>
      <c r="G12499" s="50"/>
      <c r="I12499" s="17"/>
      <c r="K12499" s="50"/>
      <c r="P12499" s="17"/>
    </row>
    <row r="12500" spans="6:16">
      <c r="F12500" s="13"/>
      <c r="G12500" s="50"/>
      <c r="I12500" s="17"/>
      <c r="K12500" s="50"/>
      <c r="P12500" s="17"/>
    </row>
    <row r="12501" spans="6:16">
      <c r="F12501" s="13"/>
      <c r="G12501" s="50"/>
      <c r="I12501" s="17"/>
      <c r="K12501" s="50"/>
      <c r="P12501" s="17"/>
    </row>
    <row r="12502" spans="6:16">
      <c r="F12502" s="13"/>
      <c r="G12502" s="50"/>
      <c r="I12502" s="17"/>
      <c r="K12502" s="50"/>
      <c r="P12502" s="17"/>
    </row>
    <row r="12503" spans="6:16">
      <c r="F12503" s="13"/>
      <c r="G12503" s="50"/>
      <c r="I12503" s="17"/>
      <c r="K12503" s="50"/>
      <c r="P12503" s="17"/>
    </row>
    <row r="12504" spans="6:16">
      <c r="F12504" s="13"/>
      <c r="G12504" s="50"/>
      <c r="I12504" s="17"/>
      <c r="K12504" s="50"/>
      <c r="P12504" s="17"/>
    </row>
    <row r="12505" spans="6:16">
      <c r="F12505" s="13"/>
      <c r="G12505" s="50"/>
      <c r="I12505" s="17"/>
      <c r="K12505" s="50"/>
      <c r="P12505" s="17"/>
    </row>
    <row r="12506" spans="6:16">
      <c r="F12506" s="13"/>
      <c r="G12506" s="50"/>
      <c r="I12506" s="17"/>
      <c r="K12506" s="50"/>
      <c r="P12506" s="17"/>
    </row>
    <row r="12507" spans="6:16">
      <c r="F12507" s="13"/>
      <c r="G12507" s="50"/>
      <c r="I12507" s="17"/>
      <c r="K12507" s="50"/>
      <c r="P12507" s="17"/>
    </row>
    <row r="12508" spans="6:16">
      <c r="F12508" s="13"/>
      <c r="G12508" s="50"/>
      <c r="I12508" s="17"/>
      <c r="K12508" s="50"/>
      <c r="P12508" s="17"/>
    </row>
    <row r="12509" spans="6:16">
      <c r="F12509" s="13"/>
      <c r="G12509" s="50"/>
      <c r="I12509" s="17"/>
      <c r="K12509" s="50"/>
      <c r="P12509" s="17"/>
    </row>
    <row r="12510" spans="6:16">
      <c r="F12510" s="13"/>
      <c r="G12510" s="50"/>
      <c r="I12510" s="17"/>
      <c r="K12510" s="50"/>
      <c r="P12510" s="17"/>
    </row>
    <row r="12511" spans="6:16">
      <c r="F12511" s="13"/>
      <c r="G12511" s="50"/>
      <c r="I12511" s="17"/>
      <c r="K12511" s="50"/>
      <c r="P12511" s="17"/>
    </row>
    <row r="12512" spans="6:16">
      <c r="F12512" s="13"/>
      <c r="G12512" s="50"/>
      <c r="I12512" s="17"/>
      <c r="K12512" s="50"/>
      <c r="P12512" s="17"/>
    </row>
    <row r="12513" spans="6:16">
      <c r="F12513" s="13"/>
      <c r="G12513" s="50"/>
      <c r="I12513" s="17"/>
      <c r="K12513" s="50"/>
      <c r="P12513" s="17"/>
    </row>
    <row r="12514" spans="6:16">
      <c r="F12514" s="13"/>
      <c r="G12514" s="50"/>
      <c r="I12514" s="17"/>
      <c r="K12514" s="50"/>
      <c r="P12514" s="17"/>
    </row>
    <row r="12515" spans="6:16">
      <c r="F12515" s="13"/>
      <c r="G12515" s="50"/>
      <c r="I12515" s="17"/>
      <c r="K12515" s="50"/>
      <c r="P12515" s="17"/>
    </row>
    <row r="12516" spans="6:16">
      <c r="F12516" s="13"/>
      <c r="G12516" s="50"/>
      <c r="I12516" s="17"/>
      <c r="K12516" s="50"/>
      <c r="P12516" s="17"/>
    </row>
    <row r="12517" spans="6:16">
      <c r="F12517" s="13"/>
      <c r="G12517" s="50"/>
      <c r="I12517" s="17"/>
      <c r="K12517" s="50"/>
      <c r="P12517" s="17"/>
    </row>
    <row r="12518" spans="6:16">
      <c r="F12518" s="13"/>
      <c r="G12518" s="50"/>
      <c r="I12518" s="17"/>
      <c r="K12518" s="50"/>
      <c r="P12518" s="17"/>
    </row>
    <row r="12519" spans="6:16">
      <c r="F12519" s="13"/>
      <c r="G12519" s="50"/>
      <c r="I12519" s="17"/>
      <c r="K12519" s="50"/>
      <c r="P12519" s="17"/>
    </row>
    <row r="12520" spans="6:16">
      <c r="F12520" s="13"/>
      <c r="G12520" s="50"/>
      <c r="I12520" s="17"/>
      <c r="K12520" s="50"/>
      <c r="P12520" s="17"/>
    </row>
    <row r="12521" spans="6:16">
      <c r="F12521" s="13"/>
      <c r="G12521" s="50"/>
      <c r="I12521" s="17"/>
      <c r="K12521" s="50"/>
      <c r="P12521" s="17"/>
    </row>
    <row r="12522" spans="6:16">
      <c r="F12522" s="13"/>
      <c r="G12522" s="50"/>
      <c r="I12522" s="17"/>
      <c r="K12522" s="50"/>
      <c r="P12522" s="17"/>
    </row>
    <row r="12523" spans="6:16">
      <c r="F12523" s="13"/>
      <c r="G12523" s="50"/>
      <c r="I12523" s="17"/>
      <c r="K12523" s="50"/>
      <c r="P12523" s="17"/>
    </row>
    <row r="12524" spans="6:16">
      <c r="F12524" s="13"/>
      <c r="G12524" s="50"/>
      <c r="I12524" s="17"/>
      <c r="K12524" s="50"/>
      <c r="P12524" s="17"/>
    </row>
    <row r="12525" spans="6:16">
      <c r="F12525" s="13"/>
      <c r="G12525" s="50"/>
      <c r="I12525" s="17"/>
      <c r="K12525" s="50"/>
      <c r="P12525" s="17"/>
    </row>
    <row r="12526" spans="6:16">
      <c r="F12526" s="13"/>
      <c r="G12526" s="50"/>
      <c r="I12526" s="17"/>
      <c r="K12526" s="50"/>
      <c r="P12526" s="17"/>
    </row>
    <row r="12527" spans="6:16">
      <c r="F12527" s="13"/>
      <c r="G12527" s="50"/>
      <c r="I12527" s="17"/>
      <c r="K12527" s="50"/>
      <c r="P12527" s="17"/>
    </row>
    <row r="12528" spans="6:16">
      <c r="F12528" s="13"/>
      <c r="G12528" s="50"/>
      <c r="I12528" s="17"/>
      <c r="K12528" s="50"/>
      <c r="P12528" s="17"/>
    </row>
    <row r="12529" spans="6:16">
      <c r="F12529" s="13"/>
      <c r="G12529" s="50"/>
      <c r="I12529" s="17"/>
      <c r="K12529" s="50"/>
      <c r="P12529" s="17"/>
    </row>
    <row r="12530" spans="6:16">
      <c r="F12530" s="13"/>
      <c r="G12530" s="50"/>
      <c r="I12530" s="17"/>
      <c r="K12530" s="50"/>
      <c r="P12530" s="17"/>
    </row>
    <row r="12531" spans="6:16">
      <c r="F12531" s="13"/>
      <c r="G12531" s="50"/>
      <c r="I12531" s="17"/>
      <c r="K12531" s="50"/>
      <c r="P12531" s="17"/>
    </row>
    <row r="12532" spans="6:16">
      <c r="F12532" s="13"/>
      <c r="G12532" s="50"/>
      <c r="I12532" s="17"/>
      <c r="K12532" s="50"/>
      <c r="P12532" s="17"/>
    </row>
    <row r="12533" spans="6:16">
      <c r="F12533" s="13"/>
      <c r="G12533" s="50"/>
      <c r="I12533" s="17"/>
      <c r="K12533" s="50"/>
      <c r="P12533" s="17"/>
    </row>
    <row r="12534" spans="6:16">
      <c r="F12534" s="13"/>
      <c r="G12534" s="50"/>
      <c r="I12534" s="17"/>
      <c r="K12534" s="50"/>
      <c r="P12534" s="17"/>
    </row>
    <row r="12535" spans="6:16">
      <c r="F12535" s="13"/>
      <c r="G12535" s="50"/>
      <c r="I12535" s="17"/>
      <c r="K12535" s="50"/>
      <c r="P12535" s="17"/>
    </row>
    <row r="12536" spans="6:16">
      <c r="F12536" s="13"/>
      <c r="G12536" s="50"/>
      <c r="I12536" s="17"/>
      <c r="K12536" s="50"/>
      <c r="P12536" s="17"/>
    </row>
    <row r="12537" spans="6:16">
      <c r="F12537" s="13"/>
      <c r="G12537" s="50"/>
      <c r="I12537" s="17"/>
      <c r="K12537" s="50"/>
      <c r="P12537" s="17"/>
    </row>
    <row r="12538" spans="6:16">
      <c r="F12538" s="13"/>
      <c r="G12538" s="50"/>
      <c r="I12538" s="17"/>
      <c r="K12538" s="50"/>
      <c r="P12538" s="17"/>
    </row>
    <row r="12539" spans="6:16">
      <c r="F12539" s="13"/>
      <c r="G12539" s="50"/>
      <c r="I12539" s="17"/>
      <c r="K12539" s="50"/>
      <c r="P12539" s="17"/>
    </row>
    <row r="12540" spans="6:16">
      <c r="F12540" s="13"/>
      <c r="G12540" s="50"/>
      <c r="I12540" s="17"/>
      <c r="K12540" s="50"/>
      <c r="P12540" s="17"/>
    </row>
    <row r="12541" spans="6:16">
      <c r="F12541" s="13"/>
      <c r="G12541" s="50"/>
      <c r="I12541" s="17"/>
      <c r="K12541" s="50"/>
      <c r="P12541" s="17"/>
    </row>
    <row r="12542" spans="6:16">
      <c r="F12542" s="13"/>
      <c r="G12542" s="50"/>
      <c r="I12542" s="17"/>
      <c r="K12542" s="50"/>
      <c r="P12542" s="17"/>
    </row>
    <row r="12543" spans="6:16">
      <c r="F12543" s="13"/>
      <c r="G12543" s="50"/>
      <c r="I12543" s="17"/>
      <c r="K12543" s="50"/>
      <c r="P12543" s="17"/>
    </row>
    <row r="12544" spans="6:16">
      <c r="F12544" s="13"/>
      <c r="G12544" s="50"/>
      <c r="I12544" s="17"/>
      <c r="K12544" s="50"/>
      <c r="P12544" s="17"/>
    </row>
    <row r="12545" spans="6:16">
      <c r="F12545" s="13"/>
      <c r="G12545" s="50"/>
      <c r="I12545" s="17"/>
      <c r="K12545" s="50"/>
      <c r="P12545" s="17"/>
    </row>
    <row r="12546" spans="6:16">
      <c r="F12546" s="13"/>
      <c r="G12546" s="50"/>
      <c r="I12546" s="17"/>
      <c r="K12546" s="50"/>
      <c r="P12546" s="17"/>
    </row>
    <row r="12547" spans="6:16">
      <c r="F12547" s="13"/>
      <c r="G12547" s="50"/>
      <c r="I12547" s="17"/>
      <c r="K12547" s="50"/>
      <c r="P12547" s="17"/>
    </row>
    <row r="12548" spans="6:16">
      <c r="F12548" s="13"/>
      <c r="G12548" s="50"/>
      <c r="I12548" s="17"/>
      <c r="K12548" s="50"/>
      <c r="P12548" s="17"/>
    </row>
    <row r="12549" spans="6:16">
      <c r="F12549" s="13"/>
      <c r="G12549" s="50"/>
      <c r="I12549" s="17"/>
      <c r="K12549" s="50"/>
      <c r="P12549" s="17"/>
    </row>
    <row r="12550" spans="6:16">
      <c r="F12550" s="13"/>
      <c r="G12550" s="50"/>
      <c r="I12550" s="17"/>
      <c r="K12550" s="50"/>
      <c r="P12550" s="17"/>
    </row>
    <row r="12551" spans="6:16">
      <c r="F12551" s="13"/>
      <c r="G12551" s="50"/>
      <c r="I12551" s="17"/>
      <c r="K12551" s="50"/>
      <c r="P12551" s="17"/>
    </row>
    <row r="12552" spans="6:16">
      <c r="F12552" s="13"/>
      <c r="G12552" s="50"/>
      <c r="I12552" s="17"/>
      <c r="K12552" s="50"/>
      <c r="P12552" s="17"/>
    </row>
    <row r="12553" spans="6:16">
      <c r="F12553" s="13"/>
      <c r="G12553" s="50"/>
      <c r="I12553" s="17"/>
      <c r="K12553" s="50"/>
      <c r="P12553" s="17"/>
    </row>
    <row r="12554" spans="6:16">
      <c r="F12554" s="13"/>
      <c r="G12554" s="50"/>
      <c r="I12554" s="17"/>
      <c r="K12554" s="50"/>
      <c r="P12554" s="17"/>
    </row>
    <row r="12555" spans="6:16">
      <c r="F12555" s="13"/>
      <c r="G12555" s="50"/>
      <c r="I12555" s="17"/>
      <c r="K12555" s="50"/>
      <c r="P12555" s="17"/>
    </row>
    <row r="12556" spans="6:16">
      <c r="F12556" s="13"/>
      <c r="G12556" s="50"/>
      <c r="I12556" s="17"/>
      <c r="K12556" s="50"/>
      <c r="P12556" s="17"/>
    </row>
    <row r="12557" spans="6:16">
      <c r="F12557" s="13"/>
      <c r="G12557" s="50"/>
      <c r="I12557" s="17"/>
      <c r="K12557" s="50"/>
      <c r="P12557" s="17"/>
    </row>
    <row r="12558" spans="6:16">
      <c r="F12558" s="13"/>
      <c r="G12558" s="50"/>
      <c r="I12558" s="17"/>
      <c r="K12558" s="50"/>
      <c r="P12558" s="17"/>
    </row>
    <row r="12559" spans="6:16">
      <c r="F12559" s="13"/>
      <c r="G12559" s="50"/>
      <c r="I12559" s="17"/>
      <c r="K12559" s="50"/>
      <c r="P12559" s="17"/>
    </row>
    <row r="12560" spans="6:16">
      <c r="F12560" s="13"/>
      <c r="G12560" s="50"/>
      <c r="I12560" s="17"/>
      <c r="K12560" s="50"/>
      <c r="P12560" s="17"/>
    </row>
    <row r="12561" spans="6:16">
      <c r="F12561" s="13"/>
      <c r="G12561" s="50"/>
      <c r="I12561" s="17"/>
      <c r="K12561" s="50"/>
      <c r="P12561" s="17"/>
    </row>
    <row r="12562" spans="6:16">
      <c r="F12562" s="13"/>
      <c r="G12562" s="50"/>
      <c r="I12562" s="17"/>
      <c r="K12562" s="50"/>
      <c r="P12562" s="17"/>
    </row>
    <row r="12563" spans="6:16">
      <c r="F12563" s="13"/>
      <c r="G12563" s="50"/>
      <c r="I12563" s="17"/>
      <c r="K12563" s="50"/>
      <c r="P12563" s="17"/>
    </row>
    <row r="12564" spans="6:16">
      <c r="F12564" s="13"/>
      <c r="G12564" s="50"/>
      <c r="I12564" s="17"/>
      <c r="K12564" s="50"/>
      <c r="P12564" s="17"/>
    </row>
    <row r="12565" spans="6:16">
      <c r="F12565" s="13"/>
      <c r="G12565" s="50"/>
      <c r="I12565" s="17"/>
      <c r="K12565" s="50"/>
      <c r="P12565" s="17"/>
    </row>
    <row r="12566" spans="6:16">
      <c r="F12566" s="13"/>
      <c r="G12566" s="50"/>
      <c r="I12566" s="17"/>
      <c r="K12566" s="50"/>
      <c r="P12566" s="17"/>
    </row>
    <row r="12567" spans="6:16">
      <c r="F12567" s="13"/>
      <c r="G12567" s="50"/>
      <c r="I12567" s="17"/>
      <c r="K12567" s="50"/>
      <c r="P12567" s="17"/>
    </row>
    <row r="12568" spans="6:16">
      <c r="F12568" s="13"/>
      <c r="G12568" s="50"/>
      <c r="I12568" s="17"/>
      <c r="K12568" s="50"/>
      <c r="P12568" s="17"/>
    </row>
    <row r="12569" spans="6:16">
      <c r="F12569" s="13"/>
      <c r="G12569" s="50"/>
      <c r="I12569" s="17"/>
      <c r="K12569" s="50"/>
      <c r="P12569" s="17"/>
    </row>
    <row r="12570" spans="6:16">
      <c r="F12570" s="13"/>
      <c r="G12570" s="50"/>
      <c r="I12570" s="17"/>
      <c r="K12570" s="50"/>
      <c r="P12570" s="17"/>
    </row>
    <row r="12571" spans="6:16">
      <c r="F12571" s="13"/>
      <c r="G12571" s="50"/>
      <c r="I12571" s="17"/>
      <c r="K12571" s="50"/>
      <c r="P12571" s="17"/>
    </row>
    <row r="12572" spans="6:16">
      <c r="F12572" s="13"/>
      <c r="G12572" s="50"/>
      <c r="I12572" s="17"/>
      <c r="K12572" s="50"/>
      <c r="P12572" s="17"/>
    </row>
    <row r="12573" spans="6:16">
      <c r="F12573" s="13"/>
      <c r="G12573" s="50"/>
      <c r="I12573" s="17"/>
      <c r="K12573" s="50"/>
      <c r="P12573" s="17"/>
    </row>
    <row r="12574" spans="6:16">
      <c r="F12574" s="13"/>
      <c r="G12574" s="50"/>
      <c r="I12574" s="17"/>
      <c r="K12574" s="50"/>
      <c r="P12574" s="17"/>
    </row>
    <row r="12575" spans="6:16">
      <c r="F12575" s="13"/>
      <c r="G12575" s="50"/>
      <c r="I12575" s="17"/>
      <c r="K12575" s="50"/>
      <c r="P12575" s="17"/>
    </row>
    <row r="12576" spans="6:16">
      <c r="F12576" s="13"/>
      <c r="G12576" s="50"/>
      <c r="I12576" s="17"/>
      <c r="K12576" s="50"/>
      <c r="P12576" s="17"/>
    </row>
    <row r="12577" spans="6:16">
      <c r="F12577" s="13"/>
      <c r="G12577" s="50"/>
      <c r="I12577" s="17"/>
      <c r="K12577" s="50"/>
      <c r="P12577" s="17"/>
    </row>
    <row r="12578" spans="6:16">
      <c r="F12578" s="13"/>
      <c r="G12578" s="50"/>
      <c r="I12578" s="17"/>
      <c r="K12578" s="50"/>
      <c r="P12578" s="17"/>
    </row>
    <row r="12579" spans="6:16">
      <c r="F12579" s="13"/>
      <c r="G12579" s="50"/>
      <c r="I12579" s="17"/>
      <c r="K12579" s="50"/>
      <c r="P12579" s="17"/>
    </row>
    <row r="12580" spans="6:16">
      <c r="F12580" s="13"/>
      <c r="G12580" s="50"/>
      <c r="I12580" s="17"/>
      <c r="K12580" s="50"/>
      <c r="P12580" s="17"/>
    </row>
    <row r="12581" spans="6:16">
      <c r="F12581" s="13"/>
      <c r="G12581" s="50"/>
      <c r="I12581" s="17"/>
      <c r="K12581" s="50"/>
      <c r="P12581" s="17"/>
    </row>
    <row r="12582" spans="6:16">
      <c r="F12582" s="13"/>
      <c r="G12582" s="50"/>
      <c r="I12582" s="17"/>
      <c r="K12582" s="50"/>
      <c r="P12582" s="17"/>
    </row>
    <row r="12583" spans="6:16">
      <c r="F12583" s="13"/>
      <c r="G12583" s="50"/>
      <c r="I12583" s="17"/>
      <c r="K12583" s="50"/>
      <c r="P12583" s="17"/>
    </row>
    <row r="12584" spans="6:16">
      <c r="F12584" s="13"/>
      <c r="G12584" s="50"/>
      <c r="I12584" s="17"/>
      <c r="K12584" s="50"/>
      <c r="P12584" s="17"/>
    </row>
    <row r="12585" spans="6:16">
      <c r="F12585" s="13"/>
      <c r="G12585" s="50"/>
      <c r="I12585" s="17"/>
      <c r="K12585" s="50"/>
      <c r="P12585" s="17"/>
    </row>
    <row r="12586" spans="6:16">
      <c r="F12586" s="13"/>
      <c r="G12586" s="50"/>
      <c r="I12586" s="17"/>
      <c r="K12586" s="50"/>
      <c r="P12586" s="17"/>
    </row>
    <row r="12587" spans="6:16">
      <c r="F12587" s="13"/>
      <c r="G12587" s="50"/>
      <c r="I12587" s="17"/>
      <c r="K12587" s="50"/>
      <c r="P12587" s="17"/>
    </row>
    <row r="12588" spans="6:16">
      <c r="F12588" s="13"/>
      <c r="G12588" s="50"/>
      <c r="I12588" s="17"/>
      <c r="K12588" s="50"/>
      <c r="P12588" s="17"/>
    </row>
    <row r="12589" spans="6:16">
      <c r="F12589" s="13"/>
      <c r="G12589" s="50"/>
      <c r="I12589" s="17"/>
      <c r="K12589" s="50"/>
      <c r="P12589" s="17"/>
    </row>
    <row r="12590" spans="6:16">
      <c r="F12590" s="13"/>
      <c r="G12590" s="50"/>
      <c r="I12590" s="17"/>
      <c r="K12590" s="50"/>
      <c r="P12590" s="17"/>
    </row>
    <row r="12591" spans="6:16">
      <c r="F12591" s="13"/>
      <c r="G12591" s="50"/>
      <c r="I12591" s="17"/>
      <c r="K12591" s="50"/>
      <c r="P12591" s="17"/>
    </row>
    <row r="12592" spans="6:16">
      <c r="F12592" s="13"/>
      <c r="G12592" s="50"/>
      <c r="I12592" s="17"/>
      <c r="K12592" s="50"/>
      <c r="P12592" s="17"/>
    </row>
    <row r="12593" spans="6:16">
      <c r="F12593" s="13"/>
      <c r="G12593" s="50"/>
      <c r="I12593" s="17"/>
      <c r="K12593" s="50"/>
      <c r="P12593" s="17"/>
    </row>
    <row r="12594" spans="6:16">
      <c r="F12594" s="13"/>
      <c r="G12594" s="50"/>
      <c r="I12594" s="17"/>
      <c r="K12594" s="50"/>
      <c r="P12594" s="17"/>
    </row>
    <row r="12595" spans="6:16">
      <c r="F12595" s="13"/>
      <c r="G12595" s="50"/>
      <c r="I12595" s="17"/>
      <c r="K12595" s="50"/>
      <c r="P12595" s="17"/>
    </row>
    <row r="12596" spans="6:16">
      <c r="F12596" s="13"/>
      <c r="G12596" s="50"/>
      <c r="I12596" s="17"/>
      <c r="K12596" s="50"/>
      <c r="P12596" s="17"/>
    </row>
    <row r="12597" spans="6:16">
      <c r="F12597" s="13"/>
      <c r="G12597" s="50"/>
      <c r="I12597" s="17"/>
      <c r="K12597" s="50"/>
      <c r="P12597" s="17"/>
    </row>
    <row r="12598" spans="6:16">
      <c r="F12598" s="13"/>
      <c r="G12598" s="50"/>
      <c r="I12598" s="17"/>
      <c r="K12598" s="50"/>
      <c r="P12598" s="17"/>
    </row>
    <row r="12599" spans="6:16">
      <c r="F12599" s="13"/>
      <c r="G12599" s="50"/>
      <c r="I12599" s="17"/>
      <c r="K12599" s="50"/>
      <c r="P12599" s="17"/>
    </row>
    <row r="12600" spans="6:16">
      <c r="F12600" s="13"/>
      <c r="G12600" s="50"/>
      <c r="I12600" s="17"/>
      <c r="K12600" s="50"/>
      <c r="P12600" s="17"/>
    </row>
    <row r="12601" spans="6:16">
      <c r="F12601" s="13"/>
      <c r="G12601" s="50"/>
      <c r="I12601" s="17"/>
      <c r="K12601" s="50"/>
      <c r="P12601" s="17"/>
    </row>
    <row r="12602" spans="6:16">
      <c r="F12602" s="13"/>
      <c r="G12602" s="50"/>
      <c r="I12602" s="17"/>
      <c r="K12602" s="50"/>
      <c r="P12602" s="17"/>
    </row>
    <row r="12603" spans="6:16">
      <c r="F12603" s="13"/>
      <c r="G12603" s="50"/>
      <c r="I12603" s="17"/>
      <c r="K12603" s="50"/>
      <c r="P12603" s="17"/>
    </row>
    <row r="12604" spans="6:16">
      <c r="F12604" s="13"/>
      <c r="G12604" s="50"/>
      <c r="I12604" s="17"/>
      <c r="K12604" s="50"/>
      <c r="P12604" s="17"/>
    </row>
    <row r="12605" spans="6:16">
      <c r="F12605" s="13"/>
      <c r="G12605" s="50"/>
      <c r="I12605" s="17"/>
      <c r="K12605" s="50"/>
      <c r="P12605" s="17"/>
    </row>
    <row r="12606" spans="6:16">
      <c r="F12606" s="13"/>
      <c r="G12606" s="50"/>
      <c r="I12606" s="17"/>
      <c r="K12606" s="50"/>
      <c r="P12606" s="17"/>
    </row>
    <row r="12607" spans="6:16">
      <c r="F12607" s="13"/>
      <c r="G12607" s="50"/>
      <c r="I12607" s="17"/>
      <c r="K12607" s="50"/>
      <c r="P12607" s="17"/>
    </row>
    <row r="12608" spans="6:16">
      <c r="F12608" s="13"/>
      <c r="G12608" s="50"/>
      <c r="I12608" s="17"/>
      <c r="K12608" s="50"/>
      <c r="P12608" s="17"/>
    </row>
    <row r="12609" spans="6:16">
      <c r="F12609" s="13"/>
      <c r="G12609" s="50"/>
      <c r="I12609" s="17"/>
      <c r="K12609" s="50"/>
      <c r="P12609" s="17"/>
    </row>
    <row r="12610" spans="6:16">
      <c r="F12610" s="13"/>
      <c r="G12610" s="50"/>
      <c r="I12610" s="17"/>
      <c r="K12610" s="50"/>
      <c r="P12610" s="17"/>
    </row>
    <row r="12611" spans="6:16">
      <c r="F12611" s="13"/>
      <c r="G12611" s="50"/>
      <c r="I12611" s="17"/>
      <c r="K12611" s="50"/>
      <c r="P12611" s="17"/>
    </row>
    <row r="12612" spans="6:16">
      <c r="F12612" s="13"/>
      <c r="G12612" s="50"/>
      <c r="I12612" s="17"/>
      <c r="K12612" s="50"/>
      <c r="P12612" s="17"/>
    </row>
    <row r="12613" spans="6:16">
      <c r="F12613" s="13"/>
      <c r="G12613" s="50"/>
      <c r="I12613" s="17"/>
      <c r="K12613" s="50"/>
      <c r="P12613" s="17"/>
    </row>
    <row r="12614" spans="6:16">
      <c r="F12614" s="13"/>
      <c r="G12614" s="50"/>
      <c r="I12614" s="17"/>
      <c r="K12614" s="50"/>
      <c r="P12614" s="17"/>
    </row>
    <row r="12615" spans="6:16">
      <c r="F12615" s="13"/>
      <c r="G12615" s="50"/>
      <c r="I12615" s="17"/>
      <c r="K12615" s="50"/>
      <c r="P12615" s="17"/>
    </row>
    <row r="12616" spans="6:16">
      <c r="F12616" s="13"/>
      <c r="G12616" s="50"/>
      <c r="I12616" s="17"/>
      <c r="K12616" s="50"/>
      <c r="P12616" s="17"/>
    </row>
    <row r="12617" spans="6:16">
      <c r="F12617" s="13"/>
      <c r="G12617" s="50"/>
      <c r="I12617" s="17"/>
      <c r="K12617" s="50"/>
      <c r="P12617" s="17"/>
    </row>
    <row r="12618" spans="6:16">
      <c r="F12618" s="13"/>
      <c r="G12618" s="50"/>
      <c r="I12618" s="17"/>
      <c r="K12618" s="50"/>
      <c r="P12618" s="17"/>
    </row>
    <row r="12619" spans="6:16">
      <c r="F12619" s="13"/>
      <c r="G12619" s="50"/>
      <c r="I12619" s="17"/>
      <c r="K12619" s="50"/>
      <c r="P12619" s="17"/>
    </row>
    <row r="12620" spans="6:16">
      <c r="F12620" s="13"/>
      <c r="G12620" s="50"/>
      <c r="I12620" s="17"/>
      <c r="K12620" s="50"/>
      <c r="P12620" s="17"/>
    </row>
    <row r="12621" spans="6:16">
      <c r="F12621" s="13"/>
      <c r="G12621" s="50"/>
      <c r="I12621" s="17"/>
      <c r="K12621" s="50"/>
      <c r="P12621" s="17"/>
    </row>
    <row r="12622" spans="6:16">
      <c r="F12622" s="13"/>
      <c r="G12622" s="50"/>
      <c r="I12622" s="17"/>
      <c r="K12622" s="50"/>
      <c r="P12622" s="17"/>
    </row>
    <row r="12623" spans="6:16">
      <c r="F12623" s="13"/>
      <c r="G12623" s="50"/>
      <c r="I12623" s="17"/>
      <c r="K12623" s="50"/>
      <c r="P12623" s="17"/>
    </row>
    <row r="12624" spans="6:16">
      <c r="F12624" s="13"/>
      <c r="G12624" s="50"/>
      <c r="I12624" s="17"/>
      <c r="K12624" s="50"/>
      <c r="P12624" s="17"/>
    </row>
    <row r="12625" spans="6:16">
      <c r="F12625" s="13"/>
      <c r="G12625" s="50"/>
      <c r="I12625" s="17"/>
      <c r="K12625" s="50"/>
      <c r="P12625" s="17"/>
    </row>
    <row r="12626" spans="6:16">
      <c r="F12626" s="13"/>
      <c r="G12626" s="50"/>
      <c r="I12626" s="17"/>
      <c r="K12626" s="50"/>
      <c r="P12626" s="17"/>
    </row>
    <row r="12627" spans="6:16">
      <c r="F12627" s="13"/>
      <c r="G12627" s="50"/>
      <c r="I12627" s="17"/>
      <c r="K12627" s="50"/>
      <c r="P12627" s="17"/>
    </row>
    <row r="12628" spans="6:16">
      <c r="F12628" s="13"/>
      <c r="G12628" s="50"/>
      <c r="I12628" s="17"/>
      <c r="K12628" s="50"/>
      <c r="P12628" s="17"/>
    </row>
    <row r="12629" spans="6:16">
      <c r="F12629" s="13"/>
      <c r="G12629" s="50"/>
      <c r="I12629" s="17"/>
      <c r="K12629" s="50"/>
      <c r="P12629" s="17"/>
    </row>
    <row r="12630" spans="6:16">
      <c r="F12630" s="13"/>
      <c r="G12630" s="50"/>
      <c r="I12630" s="17"/>
      <c r="K12630" s="50"/>
      <c r="P12630" s="17"/>
    </row>
    <row r="12631" spans="6:16">
      <c r="F12631" s="13"/>
      <c r="G12631" s="50"/>
      <c r="I12631" s="17"/>
      <c r="K12631" s="50"/>
      <c r="P12631" s="17"/>
    </row>
    <row r="12632" spans="6:16">
      <c r="F12632" s="13"/>
      <c r="G12632" s="50"/>
      <c r="I12632" s="17"/>
      <c r="K12632" s="50"/>
      <c r="P12632" s="17"/>
    </row>
    <row r="12633" spans="6:16">
      <c r="F12633" s="13"/>
      <c r="G12633" s="50"/>
      <c r="I12633" s="17"/>
      <c r="K12633" s="50"/>
      <c r="P12633" s="17"/>
    </row>
    <row r="12634" spans="6:16">
      <c r="F12634" s="13"/>
      <c r="G12634" s="50"/>
      <c r="I12634" s="17"/>
      <c r="K12634" s="50"/>
      <c r="P12634" s="17"/>
    </row>
    <row r="12635" spans="6:16">
      <c r="F12635" s="13"/>
      <c r="G12635" s="50"/>
      <c r="I12635" s="17"/>
      <c r="K12635" s="50"/>
      <c r="P12635" s="17"/>
    </row>
    <row r="12636" spans="6:16">
      <c r="F12636" s="13"/>
      <c r="G12636" s="50"/>
      <c r="I12636" s="17"/>
      <c r="K12636" s="50"/>
      <c r="P12636" s="17"/>
    </row>
    <row r="12637" spans="6:16">
      <c r="F12637" s="13"/>
      <c r="G12637" s="50"/>
      <c r="I12637" s="17"/>
      <c r="K12637" s="50"/>
      <c r="P12637" s="17"/>
    </row>
    <row r="12638" spans="6:16">
      <c r="F12638" s="13"/>
      <c r="G12638" s="50"/>
      <c r="I12638" s="17"/>
      <c r="K12638" s="50"/>
      <c r="P12638" s="17"/>
    </row>
    <row r="12639" spans="6:16">
      <c r="F12639" s="13"/>
      <c r="G12639" s="50"/>
      <c r="I12639" s="17"/>
      <c r="K12639" s="50"/>
      <c r="P12639" s="17"/>
    </row>
    <row r="12640" spans="6:16">
      <c r="F12640" s="13"/>
      <c r="G12640" s="50"/>
      <c r="I12640" s="17"/>
      <c r="K12640" s="50"/>
      <c r="P12640" s="17"/>
    </row>
    <row r="12641" spans="6:16">
      <c r="F12641" s="13"/>
      <c r="G12641" s="50"/>
      <c r="I12641" s="17"/>
      <c r="K12641" s="50"/>
      <c r="P12641" s="17"/>
    </row>
    <row r="12642" spans="6:16">
      <c r="F12642" s="13"/>
      <c r="G12642" s="50"/>
      <c r="I12642" s="17"/>
      <c r="K12642" s="50"/>
      <c r="P12642" s="17"/>
    </row>
    <row r="12643" spans="6:16">
      <c r="F12643" s="13"/>
      <c r="G12643" s="50"/>
      <c r="I12643" s="17"/>
      <c r="K12643" s="50"/>
      <c r="P12643" s="17"/>
    </row>
    <row r="12644" spans="6:16">
      <c r="F12644" s="13"/>
      <c r="G12644" s="50"/>
      <c r="I12644" s="17"/>
      <c r="K12644" s="50"/>
      <c r="P12644" s="17"/>
    </row>
    <row r="12645" spans="6:16">
      <c r="F12645" s="13"/>
      <c r="G12645" s="50"/>
      <c r="I12645" s="17"/>
      <c r="K12645" s="50"/>
      <c r="P12645" s="17"/>
    </row>
    <row r="12646" spans="6:16">
      <c r="F12646" s="13"/>
      <c r="G12646" s="50"/>
      <c r="I12646" s="17"/>
      <c r="K12646" s="50"/>
      <c r="P12646" s="17"/>
    </row>
    <row r="12647" spans="6:16">
      <c r="F12647" s="13"/>
      <c r="G12647" s="50"/>
      <c r="I12647" s="17"/>
      <c r="K12647" s="50"/>
      <c r="P12647" s="17"/>
    </row>
    <row r="12648" spans="6:16">
      <c r="F12648" s="13"/>
      <c r="G12648" s="50"/>
      <c r="I12648" s="17"/>
      <c r="K12648" s="50"/>
      <c r="P12648" s="17"/>
    </row>
    <row r="12649" spans="6:16">
      <c r="F12649" s="13"/>
      <c r="G12649" s="50"/>
      <c r="I12649" s="17"/>
      <c r="K12649" s="50"/>
      <c r="P12649" s="17"/>
    </row>
    <row r="12650" spans="6:16">
      <c r="F12650" s="13"/>
      <c r="G12650" s="50"/>
      <c r="I12650" s="17"/>
      <c r="K12650" s="50"/>
      <c r="P12650" s="17"/>
    </row>
    <row r="12651" spans="6:16">
      <c r="F12651" s="13"/>
      <c r="G12651" s="50"/>
      <c r="I12651" s="17"/>
      <c r="K12651" s="50"/>
      <c r="P12651" s="17"/>
    </row>
    <row r="12652" spans="6:16">
      <c r="F12652" s="13"/>
      <c r="G12652" s="50"/>
      <c r="I12652" s="17"/>
      <c r="K12652" s="50"/>
      <c r="P12652" s="17"/>
    </row>
    <row r="12653" spans="6:16">
      <c r="F12653" s="13"/>
      <c r="G12653" s="50"/>
      <c r="I12653" s="17"/>
      <c r="K12653" s="50"/>
      <c r="P12653" s="17"/>
    </row>
    <row r="12654" spans="6:16">
      <c r="F12654" s="13"/>
      <c r="G12654" s="50"/>
      <c r="I12654" s="17"/>
      <c r="K12654" s="50"/>
      <c r="P12654" s="17"/>
    </row>
    <row r="12655" spans="6:16">
      <c r="F12655" s="13"/>
      <c r="G12655" s="50"/>
      <c r="I12655" s="17"/>
      <c r="K12655" s="50"/>
      <c r="P12655" s="17"/>
    </row>
    <row r="12656" spans="6:16">
      <c r="F12656" s="13"/>
      <c r="G12656" s="50"/>
      <c r="I12656" s="17"/>
      <c r="K12656" s="50"/>
      <c r="P12656" s="17"/>
    </row>
    <row r="12657" spans="6:16">
      <c r="F12657" s="13"/>
      <c r="G12657" s="50"/>
      <c r="I12657" s="17"/>
      <c r="K12657" s="50"/>
      <c r="P12657" s="17"/>
    </row>
    <row r="12658" spans="6:16">
      <c r="F12658" s="13"/>
      <c r="G12658" s="50"/>
      <c r="I12658" s="17"/>
      <c r="K12658" s="50"/>
      <c r="P12658" s="17"/>
    </row>
    <row r="12659" spans="6:16">
      <c r="F12659" s="13"/>
      <c r="G12659" s="50"/>
      <c r="I12659" s="17"/>
      <c r="K12659" s="50"/>
      <c r="P12659" s="17"/>
    </row>
    <row r="12660" spans="6:16">
      <c r="F12660" s="13"/>
      <c r="G12660" s="50"/>
      <c r="I12660" s="17"/>
      <c r="K12660" s="50"/>
      <c r="P12660" s="17"/>
    </row>
    <row r="12661" spans="6:16">
      <c r="F12661" s="13"/>
      <c r="G12661" s="50"/>
      <c r="I12661" s="17"/>
      <c r="K12661" s="50"/>
      <c r="P12661" s="17"/>
    </row>
    <row r="12662" spans="6:16">
      <c r="F12662" s="13"/>
      <c r="G12662" s="50"/>
      <c r="I12662" s="17"/>
      <c r="K12662" s="50"/>
      <c r="P12662" s="17"/>
    </row>
    <row r="12663" spans="6:16">
      <c r="F12663" s="13"/>
      <c r="G12663" s="50"/>
      <c r="I12663" s="17"/>
      <c r="K12663" s="50"/>
      <c r="P12663" s="17"/>
    </row>
    <row r="12664" spans="6:16">
      <c r="F12664" s="13"/>
      <c r="G12664" s="50"/>
      <c r="I12664" s="17"/>
      <c r="K12664" s="50"/>
      <c r="P12664" s="17"/>
    </row>
    <row r="12665" spans="6:16">
      <c r="F12665" s="13"/>
      <c r="G12665" s="50"/>
      <c r="I12665" s="17"/>
      <c r="K12665" s="50"/>
      <c r="P12665" s="17"/>
    </row>
    <row r="12666" spans="6:16">
      <c r="F12666" s="13"/>
      <c r="G12666" s="50"/>
      <c r="I12666" s="17"/>
      <c r="K12666" s="50"/>
      <c r="P12666" s="17"/>
    </row>
    <row r="12667" spans="6:16">
      <c r="F12667" s="13"/>
      <c r="G12667" s="50"/>
      <c r="I12667" s="17"/>
      <c r="K12667" s="50"/>
      <c r="P12667" s="17"/>
    </row>
    <row r="12668" spans="6:16">
      <c r="F12668" s="13"/>
      <c r="G12668" s="50"/>
      <c r="I12668" s="17"/>
      <c r="K12668" s="50"/>
      <c r="P12668" s="17"/>
    </row>
    <row r="12669" spans="6:16">
      <c r="F12669" s="13"/>
      <c r="G12669" s="50"/>
      <c r="I12669" s="17"/>
      <c r="K12669" s="50"/>
      <c r="P12669" s="17"/>
    </row>
    <row r="12670" spans="6:16">
      <c r="F12670" s="13"/>
      <c r="G12670" s="50"/>
      <c r="I12670" s="17"/>
      <c r="K12670" s="50"/>
      <c r="P12670" s="17"/>
    </row>
    <row r="12671" spans="6:16">
      <c r="F12671" s="13"/>
      <c r="G12671" s="50"/>
      <c r="I12671" s="17"/>
      <c r="K12671" s="50"/>
      <c r="P12671" s="17"/>
    </row>
    <row r="12672" spans="6:16">
      <c r="F12672" s="13"/>
      <c r="G12672" s="50"/>
      <c r="I12672" s="17"/>
      <c r="K12672" s="50"/>
      <c r="P12672" s="17"/>
    </row>
    <row r="12673" spans="6:16">
      <c r="F12673" s="13"/>
      <c r="G12673" s="50"/>
      <c r="I12673" s="17"/>
      <c r="K12673" s="50"/>
      <c r="P12673" s="17"/>
    </row>
    <row r="12674" spans="6:16">
      <c r="F12674" s="13"/>
      <c r="G12674" s="50"/>
      <c r="I12674" s="17"/>
      <c r="K12674" s="50"/>
      <c r="P12674" s="17"/>
    </row>
    <row r="12675" spans="6:16">
      <c r="F12675" s="13"/>
      <c r="G12675" s="50"/>
      <c r="I12675" s="17"/>
      <c r="K12675" s="50"/>
      <c r="P12675" s="17"/>
    </row>
    <row r="12676" spans="6:16">
      <c r="F12676" s="13"/>
      <c r="G12676" s="50"/>
      <c r="I12676" s="17"/>
      <c r="K12676" s="50"/>
      <c r="P12676" s="17"/>
    </row>
    <row r="12677" spans="6:16">
      <c r="F12677" s="13"/>
      <c r="G12677" s="50"/>
      <c r="I12677" s="17"/>
      <c r="K12677" s="50"/>
      <c r="P12677" s="17"/>
    </row>
    <row r="12678" spans="6:16">
      <c r="F12678" s="13"/>
      <c r="G12678" s="50"/>
      <c r="I12678" s="17"/>
      <c r="K12678" s="50"/>
      <c r="P12678" s="17"/>
    </row>
    <row r="12679" spans="6:16">
      <c r="F12679" s="13"/>
      <c r="G12679" s="50"/>
      <c r="I12679" s="17"/>
      <c r="K12679" s="50"/>
      <c r="P12679" s="17"/>
    </row>
    <row r="12680" spans="6:16">
      <c r="F12680" s="13"/>
      <c r="G12680" s="50"/>
      <c r="I12680" s="17"/>
      <c r="K12680" s="50"/>
      <c r="P12680" s="17"/>
    </row>
    <row r="12681" spans="6:16">
      <c r="F12681" s="13"/>
      <c r="G12681" s="50"/>
      <c r="I12681" s="17"/>
      <c r="K12681" s="50"/>
      <c r="P12681" s="17"/>
    </row>
    <row r="12682" spans="6:16">
      <c r="F12682" s="13"/>
      <c r="G12682" s="50"/>
      <c r="I12682" s="17"/>
      <c r="K12682" s="50"/>
      <c r="P12682" s="17"/>
    </row>
    <row r="12683" spans="6:16">
      <c r="F12683" s="13"/>
      <c r="G12683" s="50"/>
      <c r="I12683" s="17"/>
      <c r="K12683" s="50"/>
      <c r="P12683" s="17"/>
    </row>
    <row r="12684" spans="6:16">
      <c r="F12684" s="13"/>
      <c r="G12684" s="50"/>
      <c r="I12684" s="17"/>
      <c r="K12684" s="50"/>
      <c r="P12684" s="17"/>
    </row>
    <row r="12685" spans="6:16">
      <c r="F12685" s="13"/>
      <c r="G12685" s="50"/>
      <c r="I12685" s="17"/>
      <c r="K12685" s="50"/>
      <c r="P12685" s="17"/>
    </row>
    <row r="12686" spans="6:16">
      <c r="F12686" s="13"/>
      <c r="G12686" s="50"/>
      <c r="I12686" s="17"/>
      <c r="K12686" s="50"/>
      <c r="P12686" s="17"/>
    </row>
    <row r="12687" spans="6:16">
      <c r="F12687" s="13"/>
      <c r="G12687" s="50"/>
      <c r="I12687" s="17"/>
      <c r="K12687" s="50"/>
      <c r="P12687" s="17"/>
    </row>
    <row r="12688" spans="6:16">
      <c r="F12688" s="13"/>
      <c r="G12688" s="50"/>
      <c r="I12688" s="17"/>
      <c r="K12688" s="50"/>
      <c r="P12688" s="17"/>
    </row>
    <row r="12689" spans="6:16">
      <c r="F12689" s="13"/>
      <c r="G12689" s="50"/>
      <c r="I12689" s="17"/>
      <c r="K12689" s="50"/>
      <c r="P12689" s="17"/>
    </row>
    <row r="12690" spans="6:16">
      <c r="F12690" s="13"/>
      <c r="G12690" s="50"/>
      <c r="I12690" s="17"/>
      <c r="K12690" s="50"/>
      <c r="P12690" s="17"/>
    </row>
    <row r="12691" spans="6:16">
      <c r="F12691" s="13"/>
      <c r="G12691" s="50"/>
      <c r="I12691" s="17"/>
      <c r="K12691" s="50"/>
      <c r="P12691" s="17"/>
    </row>
    <row r="12692" spans="6:16">
      <c r="F12692" s="13"/>
      <c r="G12692" s="50"/>
      <c r="I12692" s="17"/>
      <c r="K12692" s="50"/>
      <c r="P12692" s="17"/>
    </row>
    <row r="12693" spans="6:16">
      <c r="F12693" s="13"/>
      <c r="G12693" s="50"/>
      <c r="I12693" s="17"/>
      <c r="K12693" s="50"/>
      <c r="P12693" s="17"/>
    </row>
    <row r="12694" spans="6:16">
      <c r="F12694" s="13"/>
      <c r="G12694" s="50"/>
      <c r="I12694" s="17"/>
      <c r="K12694" s="50"/>
      <c r="P12694" s="17"/>
    </row>
    <row r="12695" spans="6:16">
      <c r="F12695" s="13"/>
      <c r="G12695" s="50"/>
      <c r="I12695" s="17"/>
      <c r="K12695" s="50"/>
      <c r="P12695" s="17"/>
    </row>
    <row r="12696" spans="6:16">
      <c r="F12696" s="13"/>
      <c r="G12696" s="50"/>
      <c r="I12696" s="17"/>
      <c r="K12696" s="50"/>
      <c r="P12696" s="17"/>
    </row>
    <row r="12697" spans="6:16">
      <c r="F12697" s="13"/>
      <c r="G12697" s="50"/>
      <c r="I12697" s="17"/>
      <c r="K12697" s="50"/>
      <c r="P12697" s="17"/>
    </row>
    <row r="12698" spans="6:16">
      <c r="F12698" s="13"/>
      <c r="G12698" s="50"/>
      <c r="I12698" s="17"/>
      <c r="K12698" s="50"/>
      <c r="P12698" s="17"/>
    </row>
    <row r="12699" spans="6:16">
      <c r="F12699" s="13"/>
      <c r="G12699" s="50"/>
      <c r="I12699" s="17"/>
      <c r="K12699" s="50"/>
      <c r="P12699" s="17"/>
    </row>
    <row r="12700" spans="6:16">
      <c r="F12700" s="13"/>
      <c r="G12700" s="50"/>
      <c r="I12700" s="17"/>
      <c r="K12700" s="50"/>
      <c r="P12700" s="17"/>
    </row>
    <row r="12701" spans="6:16">
      <c r="F12701" s="13"/>
      <c r="G12701" s="50"/>
      <c r="I12701" s="17"/>
      <c r="K12701" s="50"/>
      <c r="P12701" s="17"/>
    </row>
    <row r="12702" spans="6:16">
      <c r="F12702" s="13"/>
      <c r="G12702" s="50"/>
      <c r="I12702" s="17"/>
      <c r="K12702" s="50"/>
      <c r="P12702" s="17"/>
    </row>
    <row r="12703" spans="6:16">
      <c r="F12703" s="13"/>
      <c r="G12703" s="50"/>
      <c r="I12703" s="17"/>
      <c r="K12703" s="50"/>
      <c r="P12703" s="17"/>
    </row>
    <row r="12704" spans="6:16">
      <c r="F12704" s="13"/>
      <c r="G12704" s="50"/>
      <c r="I12704" s="17"/>
      <c r="K12704" s="50"/>
      <c r="P12704" s="17"/>
    </row>
    <row r="12705" spans="6:16">
      <c r="F12705" s="13"/>
      <c r="G12705" s="50"/>
      <c r="I12705" s="17"/>
      <c r="K12705" s="50"/>
      <c r="P12705" s="17"/>
    </row>
    <row r="12706" spans="6:16">
      <c r="F12706" s="13"/>
      <c r="G12706" s="50"/>
      <c r="I12706" s="17"/>
      <c r="K12706" s="50"/>
      <c r="P12706" s="17"/>
    </row>
    <row r="12707" spans="6:16">
      <c r="F12707" s="13"/>
      <c r="G12707" s="50"/>
      <c r="I12707" s="17"/>
      <c r="K12707" s="50"/>
      <c r="P12707" s="17"/>
    </row>
    <row r="12708" spans="6:16">
      <c r="F12708" s="13"/>
      <c r="G12708" s="50"/>
      <c r="I12708" s="17"/>
      <c r="K12708" s="50"/>
      <c r="P12708" s="17"/>
    </row>
    <row r="12709" spans="6:16">
      <c r="F12709" s="13"/>
      <c r="G12709" s="50"/>
      <c r="I12709" s="17"/>
      <c r="K12709" s="50"/>
      <c r="P12709" s="17"/>
    </row>
    <row r="12710" spans="6:16">
      <c r="F12710" s="13"/>
      <c r="G12710" s="50"/>
      <c r="I12710" s="17"/>
      <c r="K12710" s="50"/>
      <c r="P12710" s="17"/>
    </row>
    <row r="12711" spans="6:16">
      <c r="F12711" s="13"/>
      <c r="G12711" s="50"/>
      <c r="I12711" s="17"/>
      <c r="K12711" s="50"/>
      <c r="P12711" s="17"/>
    </row>
    <row r="12712" spans="6:16">
      <c r="F12712" s="13"/>
      <c r="G12712" s="50"/>
      <c r="I12712" s="17"/>
      <c r="K12712" s="50"/>
      <c r="P12712" s="17"/>
    </row>
    <row r="12713" spans="6:16">
      <c r="F12713" s="13"/>
      <c r="G12713" s="50"/>
      <c r="I12713" s="17"/>
      <c r="K12713" s="50"/>
      <c r="P12713" s="17"/>
    </row>
    <row r="12714" spans="6:16">
      <c r="F12714" s="13"/>
      <c r="G12714" s="50"/>
      <c r="I12714" s="17"/>
      <c r="K12714" s="50"/>
      <c r="P12714" s="17"/>
    </row>
    <row r="12715" spans="6:16">
      <c r="F12715" s="13"/>
      <c r="G12715" s="50"/>
      <c r="I12715" s="17"/>
      <c r="K12715" s="50"/>
      <c r="P12715" s="17"/>
    </row>
    <row r="12716" spans="6:16">
      <c r="F12716" s="13"/>
      <c r="G12716" s="50"/>
      <c r="I12716" s="17"/>
      <c r="K12716" s="50"/>
      <c r="P12716" s="17"/>
    </row>
    <row r="12717" spans="6:16">
      <c r="F12717" s="13"/>
      <c r="G12717" s="50"/>
      <c r="I12717" s="17"/>
      <c r="K12717" s="50"/>
      <c r="P12717" s="17"/>
    </row>
    <row r="12718" spans="6:16">
      <c r="F12718" s="13"/>
      <c r="G12718" s="50"/>
      <c r="I12718" s="17"/>
      <c r="K12718" s="50"/>
      <c r="P12718" s="17"/>
    </row>
    <row r="12719" spans="6:16">
      <c r="F12719" s="13"/>
      <c r="G12719" s="50"/>
      <c r="I12719" s="17"/>
      <c r="K12719" s="50"/>
      <c r="P12719" s="17"/>
    </row>
    <row r="12720" spans="6:16">
      <c r="F12720" s="13"/>
      <c r="G12720" s="50"/>
      <c r="I12720" s="17"/>
      <c r="K12720" s="50"/>
      <c r="P12720" s="17"/>
    </row>
    <row r="12721" spans="6:16">
      <c r="F12721" s="13"/>
      <c r="G12721" s="50"/>
      <c r="I12721" s="17"/>
      <c r="K12721" s="50"/>
      <c r="P12721" s="17"/>
    </row>
    <row r="12722" spans="6:16">
      <c r="F12722" s="13"/>
      <c r="G12722" s="50"/>
      <c r="I12722" s="17"/>
      <c r="K12722" s="50"/>
      <c r="P12722" s="17"/>
    </row>
    <row r="12723" spans="6:16">
      <c r="F12723" s="13"/>
      <c r="G12723" s="50"/>
      <c r="I12723" s="17"/>
      <c r="K12723" s="50"/>
      <c r="P12723" s="17"/>
    </row>
    <row r="12724" spans="6:16">
      <c r="F12724" s="13"/>
      <c r="G12724" s="50"/>
      <c r="I12724" s="17"/>
      <c r="K12724" s="50"/>
      <c r="P12724" s="17"/>
    </row>
    <row r="12725" spans="6:16">
      <c r="F12725" s="13"/>
      <c r="G12725" s="50"/>
      <c r="I12725" s="17"/>
      <c r="K12725" s="50"/>
      <c r="P12725" s="17"/>
    </row>
    <row r="12726" spans="6:16">
      <c r="F12726" s="13"/>
      <c r="G12726" s="50"/>
      <c r="I12726" s="17"/>
      <c r="K12726" s="50"/>
      <c r="P12726" s="17"/>
    </row>
    <row r="12727" spans="6:16">
      <c r="F12727" s="13"/>
      <c r="G12727" s="50"/>
      <c r="I12727" s="17"/>
      <c r="K12727" s="50"/>
      <c r="P12727" s="17"/>
    </row>
    <row r="12728" spans="6:16">
      <c r="F12728" s="13"/>
      <c r="G12728" s="50"/>
      <c r="I12728" s="17"/>
      <c r="K12728" s="50"/>
      <c r="P12728" s="17"/>
    </row>
    <row r="12729" spans="6:16">
      <c r="F12729" s="13"/>
      <c r="G12729" s="50"/>
      <c r="I12729" s="17"/>
      <c r="K12729" s="50"/>
      <c r="P12729" s="17"/>
    </row>
    <row r="12730" spans="6:16">
      <c r="F12730" s="13"/>
      <c r="G12730" s="50"/>
      <c r="I12730" s="17"/>
      <c r="K12730" s="50"/>
      <c r="P12730" s="17"/>
    </row>
    <row r="12731" spans="6:16">
      <c r="F12731" s="13"/>
      <c r="G12731" s="50"/>
      <c r="I12731" s="17"/>
      <c r="K12731" s="50"/>
      <c r="P12731" s="17"/>
    </row>
    <row r="12732" spans="6:16">
      <c r="F12732" s="13"/>
      <c r="G12732" s="50"/>
      <c r="I12732" s="17"/>
      <c r="K12732" s="50"/>
      <c r="P12732" s="17"/>
    </row>
    <row r="12733" spans="6:16">
      <c r="F12733" s="13"/>
      <c r="G12733" s="50"/>
      <c r="I12733" s="17"/>
      <c r="K12733" s="50"/>
      <c r="P12733" s="17"/>
    </row>
    <row r="12734" spans="6:16">
      <c r="F12734" s="13"/>
      <c r="G12734" s="50"/>
      <c r="I12734" s="17"/>
      <c r="K12734" s="50"/>
      <c r="P12734" s="17"/>
    </row>
    <row r="12735" spans="6:16">
      <c r="F12735" s="13"/>
      <c r="G12735" s="50"/>
      <c r="I12735" s="17"/>
      <c r="K12735" s="50"/>
      <c r="P12735" s="17"/>
    </row>
    <row r="12736" spans="6:16">
      <c r="F12736" s="13"/>
      <c r="G12736" s="50"/>
      <c r="I12736" s="17"/>
      <c r="K12736" s="50"/>
      <c r="P12736" s="17"/>
    </row>
    <row r="12737" spans="6:16">
      <c r="F12737" s="13"/>
      <c r="G12737" s="50"/>
      <c r="I12737" s="17"/>
      <c r="K12737" s="50"/>
      <c r="P12737" s="17"/>
    </row>
    <row r="12738" spans="6:16">
      <c r="F12738" s="13"/>
      <c r="G12738" s="50"/>
      <c r="I12738" s="17"/>
      <c r="K12738" s="50"/>
      <c r="P12738" s="17"/>
    </row>
    <row r="12739" spans="6:16">
      <c r="F12739" s="13"/>
      <c r="G12739" s="50"/>
      <c r="I12739" s="17"/>
      <c r="K12739" s="50"/>
      <c r="P12739" s="17"/>
    </row>
    <row r="12740" spans="6:16">
      <c r="F12740" s="13"/>
      <c r="G12740" s="50"/>
      <c r="I12740" s="17"/>
      <c r="K12740" s="50"/>
      <c r="P12740" s="17"/>
    </row>
    <row r="12741" spans="6:16">
      <c r="F12741" s="13"/>
      <c r="G12741" s="50"/>
      <c r="I12741" s="17"/>
      <c r="K12741" s="50"/>
      <c r="P12741" s="17"/>
    </row>
    <row r="12742" spans="6:16">
      <c r="F12742" s="13"/>
      <c r="G12742" s="50"/>
      <c r="I12742" s="17"/>
      <c r="K12742" s="50"/>
      <c r="P12742" s="17"/>
    </row>
    <row r="12743" spans="6:16">
      <c r="F12743" s="13"/>
      <c r="G12743" s="50"/>
      <c r="I12743" s="17"/>
      <c r="K12743" s="50"/>
      <c r="P12743" s="17"/>
    </row>
    <row r="12744" spans="6:16">
      <c r="F12744" s="13"/>
      <c r="G12744" s="50"/>
      <c r="I12744" s="17"/>
      <c r="K12744" s="50"/>
      <c r="P12744" s="17"/>
    </row>
    <row r="12745" spans="6:16">
      <c r="F12745" s="13"/>
      <c r="G12745" s="50"/>
      <c r="I12745" s="17"/>
      <c r="K12745" s="50"/>
      <c r="P12745" s="17"/>
    </row>
    <row r="12746" spans="6:16">
      <c r="F12746" s="13"/>
      <c r="G12746" s="50"/>
      <c r="I12746" s="17"/>
      <c r="K12746" s="50"/>
      <c r="P12746" s="17"/>
    </row>
    <row r="12747" spans="6:16">
      <c r="F12747" s="13"/>
      <c r="G12747" s="50"/>
      <c r="I12747" s="17"/>
      <c r="K12747" s="50"/>
      <c r="P12747" s="17"/>
    </row>
    <row r="12748" spans="6:16">
      <c r="F12748" s="13"/>
      <c r="G12748" s="50"/>
      <c r="I12748" s="17"/>
      <c r="K12748" s="50"/>
      <c r="P12748" s="17"/>
    </row>
    <row r="12749" spans="6:16">
      <c r="F12749" s="13"/>
      <c r="G12749" s="50"/>
      <c r="I12749" s="17"/>
      <c r="K12749" s="50"/>
      <c r="P12749" s="17"/>
    </row>
    <row r="12750" spans="6:16">
      <c r="F12750" s="13"/>
      <c r="G12750" s="50"/>
      <c r="I12750" s="17"/>
      <c r="K12750" s="50"/>
      <c r="P12750" s="17"/>
    </row>
    <row r="12751" spans="6:16">
      <c r="F12751" s="13"/>
      <c r="G12751" s="50"/>
      <c r="I12751" s="17"/>
      <c r="K12751" s="50"/>
      <c r="P12751" s="17"/>
    </row>
    <row r="12752" spans="6:16">
      <c r="F12752" s="13"/>
      <c r="G12752" s="50"/>
      <c r="I12752" s="17"/>
      <c r="K12752" s="50"/>
      <c r="P12752" s="17"/>
    </row>
    <row r="12753" spans="6:16">
      <c r="F12753" s="13"/>
      <c r="G12753" s="50"/>
      <c r="I12753" s="17"/>
      <c r="K12753" s="50"/>
      <c r="P12753" s="17"/>
    </row>
    <row r="12754" spans="6:16">
      <c r="F12754" s="13"/>
      <c r="G12754" s="50"/>
      <c r="I12754" s="17"/>
      <c r="K12754" s="50"/>
      <c r="P12754" s="17"/>
    </row>
    <row r="12755" spans="6:16">
      <c r="F12755" s="13"/>
      <c r="G12755" s="50"/>
      <c r="I12755" s="17"/>
      <c r="K12755" s="50"/>
      <c r="P12755" s="17"/>
    </row>
    <row r="12756" spans="6:16">
      <c r="F12756" s="13"/>
      <c r="G12756" s="50"/>
      <c r="I12756" s="17"/>
      <c r="K12756" s="50"/>
      <c r="P12756" s="17"/>
    </row>
    <row r="12757" spans="6:16">
      <c r="F12757" s="13"/>
      <c r="G12757" s="50"/>
      <c r="I12757" s="17"/>
      <c r="K12757" s="50"/>
      <c r="P12757" s="17"/>
    </row>
    <row r="12758" spans="6:16">
      <c r="F12758" s="13"/>
      <c r="G12758" s="50"/>
      <c r="I12758" s="17"/>
      <c r="K12758" s="50"/>
      <c r="P12758" s="17"/>
    </row>
    <row r="12759" spans="6:16">
      <c r="F12759" s="13"/>
      <c r="G12759" s="50"/>
      <c r="I12759" s="17"/>
      <c r="K12759" s="50"/>
      <c r="P12759" s="17"/>
    </row>
    <row r="12760" spans="6:16">
      <c r="F12760" s="13"/>
      <c r="G12760" s="50"/>
      <c r="I12760" s="17"/>
      <c r="K12760" s="50"/>
      <c r="P12760" s="17"/>
    </row>
    <row r="12761" spans="6:16">
      <c r="F12761" s="13"/>
      <c r="G12761" s="50"/>
      <c r="I12761" s="17"/>
      <c r="K12761" s="50"/>
      <c r="P12761" s="17"/>
    </row>
    <row r="12762" spans="6:16">
      <c r="F12762" s="13"/>
      <c r="G12762" s="50"/>
      <c r="I12762" s="17"/>
      <c r="K12762" s="50"/>
      <c r="P12762" s="17"/>
    </row>
    <row r="12763" spans="6:16">
      <c r="F12763" s="13"/>
      <c r="G12763" s="50"/>
      <c r="I12763" s="17"/>
      <c r="K12763" s="50"/>
      <c r="P12763" s="17"/>
    </row>
    <row r="12764" spans="6:16">
      <c r="F12764" s="13"/>
      <c r="G12764" s="50"/>
      <c r="I12764" s="17"/>
      <c r="K12764" s="50"/>
      <c r="P12764" s="17"/>
    </row>
    <row r="12765" spans="6:16">
      <c r="F12765" s="13"/>
      <c r="G12765" s="50"/>
      <c r="I12765" s="17"/>
      <c r="K12765" s="50"/>
      <c r="P12765" s="17"/>
    </row>
    <row r="12766" spans="6:16">
      <c r="F12766" s="13"/>
      <c r="G12766" s="50"/>
      <c r="I12766" s="17"/>
      <c r="K12766" s="50"/>
      <c r="P12766" s="17"/>
    </row>
    <row r="12767" spans="6:16">
      <c r="F12767" s="13"/>
      <c r="G12767" s="50"/>
      <c r="I12767" s="17"/>
      <c r="K12767" s="50"/>
      <c r="P12767" s="17"/>
    </row>
    <row r="12768" spans="6:16">
      <c r="F12768" s="13"/>
      <c r="G12768" s="50"/>
      <c r="I12768" s="17"/>
      <c r="K12768" s="50"/>
      <c r="P12768" s="17"/>
    </row>
    <row r="12769" spans="6:16">
      <c r="F12769" s="13"/>
      <c r="G12769" s="50"/>
      <c r="I12769" s="17"/>
      <c r="K12769" s="50"/>
      <c r="P12769" s="17"/>
    </row>
    <row r="12770" spans="6:16">
      <c r="F12770" s="13"/>
      <c r="G12770" s="50"/>
      <c r="I12770" s="17"/>
      <c r="K12770" s="50"/>
      <c r="P12770" s="17"/>
    </row>
    <row r="12771" spans="6:16">
      <c r="F12771" s="13"/>
      <c r="G12771" s="50"/>
      <c r="I12771" s="17"/>
      <c r="K12771" s="50"/>
      <c r="P12771" s="17"/>
    </row>
    <row r="12772" spans="6:16">
      <c r="F12772" s="13"/>
      <c r="G12772" s="50"/>
      <c r="I12772" s="17"/>
      <c r="K12772" s="50"/>
      <c r="P12772" s="17"/>
    </row>
    <row r="12773" spans="6:16">
      <c r="F12773" s="13"/>
      <c r="G12773" s="50"/>
      <c r="I12773" s="17"/>
      <c r="K12773" s="50"/>
      <c r="P12773" s="17"/>
    </row>
    <row r="12774" spans="6:16">
      <c r="F12774" s="13"/>
      <c r="G12774" s="50"/>
      <c r="I12774" s="17"/>
      <c r="K12774" s="50"/>
      <c r="P12774" s="17"/>
    </row>
    <row r="12775" spans="6:16">
      <c r="F12775" s="13"/>
      <c r="G12775" s="50"/>
      <c r="I12775" s="17"/>
      <c r="K12775" s="50"/>
      <c r="P12775" s="17"/>
    </row>
    <row r="12776" spans="6:16">
      <c r="F12776" s="13"/>
      <c r="G12776" s="50"/>
      <c r="I12776" s="17"/>
      <c r="K12776" s="50"/>
      <c r="P12776" s="17"/>
    </row>
    <row r="12777" spans="6:16">
      <c r="F12777" s="13"/>
      <c r="G12777" s="50"/>
      <c r="I12777" s="17"/>
      <c r="K12777" s="50"/>
      <c r="P12777" s="17"/>
    </row>
    <row r="12778" spans="6:16">
      <c r="F12778" s="13"/>
      <c r="G12778" s="50"/>
      <c r="I12778" s="17"/>
      <c r="K12778" s="50"/>
      <c r="P12778" s="17"/>
    </row>
    <row r="12779" spans="6:16">
      <c r="F12779" s="13"/>
      <c r="G12779" s="50"/>
      <c r="I12779" s="17"/>
      <c r="K12779" s="50"/>
      <c r="P12779" s="17"/>
    </row>
    <row r="12780" spans="6:16">
      <c r="F12780" s="13"/>
      <c r="G12780" s="50"/>
      <c r="I12780" s="17"/>
      <c r="K12780" s="50"/>
      <c r="P12780" s="17"/>
    </row>
    <row r="12781" spans="6:16">
      <c r="F12781" s="13"/>
      <c r="G12781" s="50"/>
      <c r="I12781" s="17"/>
      <c r="K12781" s="50"/>
      <c r="P12781" s="17"/>
    </row>
    <row r="12782" spans="6:16">
      <c r="F12782" s="13"/>
      <c r="G12782" s="50"/>
      <c r="I12782" s="17"/>
      <c r="K12782" s="50"/>
      <c r="P12782" s="17"/>
    </row>
    <row r="12783" spans="6:16">
      <c r="F12783" s="13"/>
      <c r="G12783" s="50"/>
      <c r="I12783" s="17"/>
      <c r="K12783" s="50"/>
      <c r="P12783" s="17"/>
    </row>
    <row r="12784" spans="6:16">
      <c r="F12784" s="13"/>
      <c r="G12784" s="50"/>
      <c r="I12784" s="17"/>
      <c r="K12784" s="50"/>
      <c r="P12784" s="17"/>
    </row>
    <row r="12785" spans="6:16">
      <c r="F12785" s="13"/>
      <c r="G12785" s="50"/>
      <c r="I12785" s="17"/>
      <c r="K12785" s="50"/>
      <c r="P12785" s="17"/>
    </row>
    <row r="12786" spans="6:16">
      <c r="F12786" s="13"/>
      <c r="G12786" s="50"/>
      <c r="I12786" s="17"/>
      <c r="K12786" s="50"/>
      <c r="P12786" s="17"/>
    </row>
    <row r="12787" spans="6:16">
      <c r="F12787" s="13"/>
      <c r="G12787" s="50"/>
      <c r="I12787" s="17"/>
      <c r="K12787" s="50"/>
      <c r="P12787" s="17"/>
    </row>
    <row r="12788" spans="6:16">
      <c r="F12788" s="13"/>
      <c r="G12788" s="50"/>
      <c r="I12788" s="17"/>
      <c r="K12788" s="50"/>
      <c r="P12788" s="17"/>
    </row>
    <row r="12789" spans="6:16">
      <c r="F12789" s="13"/>
      <c r="G12789" s="50"/>
      <c r="I12789" s="17"/>
      <c r="K12789" s="50"/>
      <c r="P12789" s="17"/>
    </row>
    <row r="12790" spans="6:16">
      <c r="F12790" s="13"/>
      <c r="G12790" s="50"/>
      <c r="I12790" s="17"/>
      <c r="K12790" s="50"/>
      <c r="P12790" s="17"/>
    </row>
    <row r="12791" spans="6:16">
      <c r="F12791" s="13"/>
      <c r="G12791" s="50"/>
      <c r="I12791" s="17"/>
      <c r="K12791" s="50"/>
      <c r="P12791" s="17"/>
    </row>
    <row r="12792" spans="6:16">
      <c r="F12792" s="13"/>
      <c r="G12792" s="50"/>
      <c r="I12792" s="17"/>
      <c r="K12792" s="50"/>
      <c r="P12792" s="17"/>
    </row>
    <row r="12793" spans="6:16">
      <c r="F12793" s="13"/>
      <c r="G12793" s="50"/>
      <c r="I12793" s="17"/>
      <c r="K12793" s="50"/>
      <c r="P12793" s="17"/>
    </row>
    <row r="12794" spans="6:16">
      <c r="F12794" s="13"/>
      <c r="G12794" s="50"/>
      <c r="I12794" s="17"/>
      <c r="K12794" s="50"/>
      <c r="P12794" s="17"/>
    </row>
    <row r="12795" spans="6:16">
      <c r="F12795" s="13"/>
      <c r="G12795" s="50"/>
      <c r="I12795" s="17"/>
      <c r="K12795" s="50"/>
      <c r="P12795" s="17"/>
    </row>
    <row r="12796" spans="6:16">
      <c r="F12796" s="13"/>
      <c r="G12796" s="50"/>
      <c r="I12796" s="17"/>
      <c r="K12796" s="50"/>
      <c r="P12796" s="17"/>
    </row>
    <row r="12797" spans="6:16">
      <c r="F12797" s="13"/>
      <c r="G12797" s="50"/>
      <c r="I12797" s="17"/>
      <c r="K12797" s="50"/>
      <c r="P12797" s="17"/>
    </row>
    <row r="12798" spans="6:16">
      <c r="F12798" s="13"/>
      <c r="G12798" s="50"/>
      <c r="I12798" s="17"/>
      <c r="K12798" s="50"/>
      <c r="P12798" s="17"/>
    </row>
    <row r="12799" spans="6:16">
      <c r="F12799" s="13"/>
      <c r="G12799" s="50"/>
      <c r="I12799" s="17"/>
      <c r="K12799" s="50"/>
      <c r="P12799" s="17"/>
    </row>
    <row r="12800" spans="6:16">
      <c r="F12800" s="13"/>
      <c r="G12800" s="50"/>
      <c r="I12800" s="17"/>
      <c r="K12800" s="50"/>
      <c r="P12800" s="17"/>
    </row>
    <row r="12801" spans="6:16">
      <c r="F12801" s="13"/>
      <c r="G12801" s="50"/>
      <c r="I12801" s="17"/>
      <c r="K12801" s="50"/>
      <c r="P12801" s="17"/>
    </row>
    <row r="12802" spans="6:16">
      <c r="F12802" s="13"/>
      <c r="G12802" s="50"/>
      <c r="I12802" s="17"/>
      <c r="K12802" s="50"/>
      <c r="P12802" s="17"/>
    </row>
    <row r="12803" spans="6:16">
      <c r="F12803" s="13"/>
      <c r="G12803" s="50"/>
      <c r="I12803" s="17"/>
      <c r="K12803" s="50"/>
      <c r="P12803" s="17"/>
    </row>
    <row r="12804" spans="6:16">
      <c r="F12804" s="13"/>
      <c r="G12804" s="50"/>
      <c r="I12804" s="17"/>
      <c r="K12804" s="50"/>
      <c r="P12804" s="17"/>
    </row>
    <row r="12805" spans="6:16">
      <c r="F12805" s="13"/>
      <c r="G12805" s="50"/>
      <c r="I12805" s="17"/>
      <c r="K12805" s="50"/>
      <c r="P12805" s="17"/>
    </row>
    <row r="12806" spans="6:16">
      <c r="F12806" s="13"/>
      <c r="G12806" s="50"/>
      <c r="I12806" s="17"/>
      <c r="K12806" s="50"/>
      <c r="P12806" s="17"/>
    </row>
    <row r="12807" spans="6:16">
      <c r="F12807" s="13"/>
      <c r="G12807" s="50"/>
      <c r="I12807" s="17"/>
      <c r="K12807" s="50"/>
      <c r="P12807" s="17"/>
    </row>
    <row r="12808" spans="6:16">
      <c r="F12808" s="13"/>
      <c r="G12808" s="50"/>
      <c r="I12808" s="17"/>
      <c r="K12808" s="50"/>
      <c r="P12808" s="17"/>
    </row>
    <row r="12809" spans="6:16">
      <c r="F12809" s="13"/>
      <c r="G12809" s="50"/>
      <c r="I12809" s="17"/>
      <c r="K12809" s="50"/>
      <c r="P12809" s="17"/>
    </row>
    <row r="12810" spans="6:16">
      <c r="F12810" s="13"/>
      <c r="G12810" s="50"/>
      <c r="I12810" s="17"/>
      <c r="K12810" s="50"/>
      <c r="P12810" s="17"/>
    </row>
    <row r="12811" spans="6:16">
      <c r="F12811" s="13"/>
      <c r="G12811" s="50"/>
      <c r="I12811" s="17"/>
      <c r="K12811" s="50"/>
      <c r="P12811" s="17"/>
    </row>
    <row r="12812" spans="6:16">
      <c r="F12812" s="13"/>
      <c r="G12812" s="50"/>
      <c r="I12812" s="17"/>
      <c r="K12812" s="50"/>
      <c r="P12812" s="17"/>
    </row>
    <row r="12813" spans="6:16">
      <c r="F12813" s="13"/>
      <c r="G12813" s="50"/>
      <c r="I12813" s="17"/>
      <c r="K12813" s="50"/>
      <c r="P12813" s="17"/>
    </row>
    <row r="12814" spans="6:16">
      <c r="F12814" s="13"/>
      <c r="G12814" s="50"/>
      <c r="I12814" s="17"/>
      <c r="K12814" s="50"/>
      <c r="P12814" s="17"/>
    </row>
    <row r="12815" spans="6:16">
      <c r="F12815" s="13"/>
      <c r="G12815" s="50"/>
      <c r="I12815" s="17"/>
      <c r="K12815" s="50"/>
      <c r="P12815" s="17"/>
    </row>
    <row r="12816" spans="6:16">
      <c r="F12816" s="13"/>
      <c r="G12816" s="50"/>
      <c r="I12816" s="17"/>
      <c r="K12816" s="50"/>
      <c r="P12816" s="17"/>
    </row>
    <row r="12817" spans="6:16">
      <c r="F12817" s="13"/>
      <c r="G12817" s="50"/>
      <c r="I12817" s="17"/>
      <c r="K12817" s="50"/>
      <c r="P12817" s="17"/>
    </row>
    <row r="12818" spans="6:16">
      <c r="F12818" s="13"/>
      <c r="G12818" s="50"/>
      <c r="I12818" s="17"/>
      <c r="K12818" s="50"/>
      <c r="P12818" s="17"/>
    </row>
    <row r="12819" spans="6:16">
      <c r="F12819" s="13"/>
      <c r="G12819" s="50"/>
      <c r="I12819" s="17"/>
      <c r="K12819" s="50"/>
      <c r="P12819" s="17"/>
    </row>
    <row r="12820" spans="6:16">
      <c r="F12820" s="13"/>
      <c r="G12820" s="50"/>
      <c r="I12820" s="17"/>
      <c r="K12820" s="50"/>
      <c r="P12820" s="17"/>
    </row>
    <row r="12821" spans="6:16">
      <c r="F12821" s="13"/>
      <c r="G12821" s="50"/>
      <c r="I12821" s="17"/>
      <c r="K12821" s="50"/>
      <c r="P12821" s="17"/>
    </row>
    <row r="12822" spans="6:16">
      <c r="F12822" s="13"/>
      <c r="G12822" s="50"/>
      <c r="I12822" s="17"/>
      <c r="K12822" s="50"/>
      <c r="P12822" s="17"/>
    </row>
    <row r="12823" spans="6:16">
      <c r="F12823" s="13"/>
      <c r="G12823" s="50"/>
      <c r="I12823" s="17"/>
      <c r="K12823" s="50"/>
      <c r="P12823" s="17"/>
    </row>
    <row r="12824" spans="6:16">
      <c r="F12824" s="13"/>
      <c r="G12824" s="50"/>
      <c r="I12824" s="17"/>
      <c r="K12824" s="50"/>
      <c r="P12824" s="17"/>
    </row>
    <row r="12825" spans="6:16">
      <c r="F12825" s="13"/>
      <c r="G12825" s="50"/>
      <c r="I12825" s="17"/>
      <c r="K12825" s="50"/>
      <c r="P12825" s="17"/>
    </row>
    <row r="12826" spans="6:16">
      <c r="F12826" s="13"/>
      <c r="G12826" s="50"/>
      <c r="I12826" s="17"/>
      <c r="K12826" s="50"/>
      <c r="P12826" s="17"/>
    </row>
    <row r="12827" spans="6:16">
      <c r="F12827" s="13"/>
      <c r="G12827" s="50"/>
      <c r="I12827" s="17"/>
      <c r="K12827" s="50"/>
      <c r="P12827" s="17"/>
    </row>
    <row r="12828" spans="6:16">
      <c r="F12828" s="13"/>
      <c r="G12828" s="50"/>
      <c r="I12828" s="17"/>
      <c r="K12828" s="50"/>
      <c r="P12828" s="17"/>
    </row>
    <row r="12829" spans="6:16">
      <c r="F12829" s="13"/>
      <c r="G12829" s="50"/>
      <c r="I12829" s="17"/>
      <c r="K12829" s="50"/>
      <c r="P12829" s="17"/>
    </row>
    <row r="12830" spans="6:16">
      <c r="F12830" s="13"/>
      <c r="G12830" s="50"/>
      <c r="I12830" s="17"/>
      <c r="K12830" s="50"/>
      <c r="P12830" s="17"/>
    </row>
    <row r="12831" spans="6:16">
      <c r="F12831" s="13"/>
      <c r="G12831" s="50"/>
      <c r="I12831" s="17"/>
      <c r="K12831" s="50"/>
      <c r="P12831" s="17"/>
    </row>
    <row r="12832" spans="6:16">
      <c r="F12832" s="13"/>
      <c r="G12832" s="50"/>
      <c r="I12832" s="17"/>
      <c r="K12832" s="50"/>
      <c r="P12832" s="17"/>
    </row>
    <row r="12833" spans="6:16">
      <c r="F12833" s="13"/>
      <c r="G12833" s="50"/>
      <c r="I12833" s="17"/>
      <c r="K12833" s="50"/>
      <c r="P12833" s="17"/>
    </row>
    <row r="12834" spans="6:16">
      <c r="F12834" s="13"/>
      <c r="G12834" s="50"/>
      <c r="I12834" s="17"/>
      <c r="K12834" s="50"/>
      <c r="P12834" s="17"/>
    </row>
    <row r="12835" spans="6:16">
      <c r="F12835" s="13"/>
      <c r="G12835" s="50"/>
      <c r="I12835" s="17"/>
      <c r="K12835" s="50"/>
      <c r="P12835" s="17"/>
    </row>
    <row r="12836" spans="6:16">
      <c r="F12836" s="13"/>
      <c r="G12836" s="50"/>
      <c r="I12836" s="17"/>
      <c r="K12836" s="50"/>
      <c r="P12836" s="17"/>
    </row>
    <row r="12837" spans="6:16">
      <c r="F12837" s="13"/>
      <c r="G12837" s="50"/>
      <c r="I12837" s="17"/>
      <c r="K12837" s="50"/>
      <c r="P12837" s="17"/>
    </row>
    <row r="12838" spans="6:16">
      <c r="F12838" s="13"/>
      <c r="G12838" s="50"/>
      <c r="I12838" s="17"/>
      <c r="K12838" s="50"/>
      <c r="P12838" s="17"/>
    </row>
    <row r="12839" spans="6:16">
      <c r="F12839" s="13"/>
      <c r="G12839" s="50"/>
      <c r="I12839" s="17"/>
      <c r="K12839" s="50"/>
      <c r="P12839" s="17"/>
    </row>
    <row r="12840" spans="6:16">
      <c r="F12840" s="13"/>
      <c r="G12840" s="50"/>
      <c r="I12840" s="17"/>
      <c r="K12840" s="50"/>
      <c r="P12840" s="17"/>
    </row>
    <row r="12841" spans="6:16">
      <c r="F12841" s="13"/>
      <c r="G12841" s="50"/>
      <c r="I12841" s="17"/>
      <c r="K12841" s="50"/>
      <c r="P12841" s="17"/>
    </row>
    <row r="12842" spans="6:16">
      <c r="F12842" s="13"/>
      <c r="G12842" s="50"/>
      <c r="I12842" s="17"/>
      <c r="K12842" s="50"/>
      <c r="P12842" s="17"/>
    </row>
    <row r="12843" spans="6:16">
      <c r="F12843" s="13"/>
      <c r="G12843" s="50"/>
      <c r="I12843" s="17"/>
      <c r="K12843" s="50"/>
      <c r="P12843" s="17"/>
    </row>
    <row r="12844" spans="6:16">
      <c r="F12844" s="13"/>
      <c r="G12844" s="50"/>
      <c r="I12844" s="17"/>
      <c r="K12844" s="50"/>
      <c r="P12844" s="17"/>
    </row>
    <row r="12845" spans="6:16">
      <c r="F12845" s="13"/>
      <c r="G12845" s="50"/>
      <c r="I12845" s="17"/>
      <c r="K12845" s="50"/>
      <c r="P12845" s="17"/>
    </row>
    <row r="12846" spans="6:16">
      <c r="F12846" s="13"/>
      <c r="G12846" s="50"/>
      <c r="I12846" s="17"/>
      <c r="K12846" s="50"/>
      <c r="P12846" s="17"/>
    </row>
    <row r="12847" spans="6:16">
      <c r="F12847" s="13"/>
      <c r="G12847" s="50"/>
      <c r="I12847" s="17"/>
      <c r="K12847" s="50"/>
      <c r="P12847" s="17"/>
    </row>
    <row r="12848" spans="6:16">
      <c r="F12848" s="13"/>
      <c r="G12848" s="50"/>
      <c r="I12848" s="17"/>
      <c r="K12848" s="50"/>
      <c r="P12848" s="17"/>
    </row>
    <row r="12849" spans="6:16">
      <c r="F12849" s="13"/>
      <c r="G12849" s="50"/>
      <c r="I12849" s="17"/>
      <c r="K12849" s="50"/>
      <c r="P12849" s="17"/>
    </row>
    <row r="12850" spans="6:16">
      <c r="F12850" s="13"/>
      <c r="G12850" s="50"/>
      <c r="I12850" s="17"/>
      <c r="K12850" s="50"/>
      <c r="P12850" s="17"/>
    </row>
    <row r="12851" spans="6:16">
      <c r="F12851" s="13"/>
      <c r="G12851" s="50"/>
      <c r="I12851" s="17"/>
      <c r="K12851" s="50"/>
      <c r="P12851" s="17"/>
    </row>
    <row r="12852" spans="6:16">
      <c r="F12852" s="13"/>
      <c r="G12852" s="50"/>
      <c r="I12852" s="17"/>
      <c r="K12852" s="50"/>
      <c r="P12852" s="17"/>
    </row>
    <row r="12853" spans="6:16">
      <c r="F12853" s="13"/>
      <c r="G12853" s="50"/>
      <c r="I12853" s="17"/>
      <c r="K12853" s="50"/>
      <c r="P12853" s="17"/>
    </row>
    <row r="12854" spans="6:16">
      <c r="F12854" s="13"/>
      <c r="G12854" s="50"/>
      <c r="I12854" s="17"/>
      <c r="K12854" s="50"/>
      <c r="P12854" s="17"/>
    </row>
    <row r="12855" spans="6:16">
      <c r="F12855" s="13"/>
      <c r="G12855" s="50"/>
      <c r="I12855" s="17"/>
      <c r="K12855" s="50"/>
      <c r="P12855" s="17"/>
    </row>
    <row r="12856" spans="6:16">
      <c r="F12856" s="13"/>
      <c r="G12856" s="50"/>
      <c r="I12856" s="17"/>
      <c r="K12856" s="50"/>
      <c r="P12856" s="17"/>
    </row>
    <row r="12857" spans="6:16">
      <c r="F12857" s="13"/>
      <c r="G12857" s="50"/>
      <c r="I12857" s="17"/>
      <c r="K12857" s="50"/>
      <c r="P12857" s="17"/>
    </row>
    <row r="12858" spans="6:16">
      <c r="F12858" s="13"/>
      <c r="G12858" s="50"/>
      <c r="I12858" s="17"/>
      <c r="K12858" s="50"/>
      <c r="P12858" s="17"/>
    </row>
    <row r="12859" spans="6:16">
      <c r="F12859" s="13"/>
      <c r="G12859" s="50"/>
      <c r="I12859" s="17"/>
      <c r="K12859" s="50"/>
      <c r="P12859" s="17"/>
    </row>
    <row r="12860" spans="6:16">
      <c r="F12860" s="13"/>
      <c r="G12860" s="50"/>
      <c r="I12860" s="17"/>
      <c r="K12860" s="50"/>
      <c r="P12860" s="17"/>
    </row>
    <row r="12861" spans="6:16">
      <c r="F12861" s="13"/>
      <c r="G12861" s="50"/>
      <c r="I12861" s="17"/>
      <c r="K12861" s="50"/>
      <c r="P12861" s="17"/>
    </row>
    <row r="12862" spans="6:16">
      <c r="F12862" s="13"/>
      <c r="G12862" s="50"/>
      <c r="I12862" s="17"/>
      <c r="K12862" s="50"/>
      <c r="P12862" s="17"/>
    </row>
    <row r="12863" spans="6:16">
      <c r="F12863" s="13"/>
      <c r="G12863" s="50"/>
      <c r="I12863" s="17"/>
      <c r="K12863" s="50"/>
      <c r="P12863" s="17"/>
    </row>
    <row r="12864" spans="6:16">
      <c r="F12864" s="13"/>
      <c r="G12864" s="50"/>
      <c r="I12864" s="17"/>
      <c r="K12864" s="50"/>
      <c r="P12864" s="17"/>
    </row>
    <row r="12865" spans="6:16">
      <c r="F12865" s="13"/>
      <c r="G12865" s="50"/>
      <c r="I12865" s="17"/>
      <c r="K12865" s="50"/>
      <c r="P12865" s="17"/>
    </row>
    <row r="12866" spans="6:16">
      <c r="F12866" s="13"/>
      <c r="G12866" s="50"/>
      <c r="I12866" s="17"/>
      <c r="K12866" s="50"/>
      <c r="P12866" s="17"/>
    </row>
    <row r="12867" spans="6:16">
      <c r="F12867" s="13"/>
      <c r="G12867" s="50"/>
      <c r="I12867" s="17"/>
      <c r="K12867" s="50"/>
      <c r="P12867" s="17"/>
    </row>
    <row r="12868" spans="6:16">
      <c r="F12868" s="13"/>
      <c r="G12868" s="50"/>
      <c r="I12868" s="17"/>
      <c r="K12868" s="50"/>
      <c r="P12868" s="17"/>
    </row>
    <row r="12869" spans="6:16">
      <c r="F12869" s="13"/>
      <c r="G12869" s="50"/>
      <c r="I12869" s="17"/>
      <c r="K12869" s="50"/>
      <c r="P12869" s="17"/>
    </row>
    <row r="12870" spans="6:16">
      <c r="F12870" s="13"/>
      <c r="G12870" s="50"/>
      <c r="I12870" s="17"/>
      <c r="K12870" s="50"/>
      <c r="P12870" s="17"/>
    </row>
    <row r="12871" spans="6:16">
      <c r="F12871" s="13"/>
      <c r="G12871" s="50"/>
      <c r="I12871" s="17"/>
      <c r="K12871" s="50"/>
      <c r="P12871" s="17"/>
    </row>
    <row r="12872" spans="6:16">
      <c r="F12872" s="13"/>
      <c r="G12872" s="50"/>
      <c r="I12872" s="17"/>
      <c r="K12872" s="50"/>
      <c r="P12872" s="17"/>
    </row>
    <row r="12873" spans="6:16">
      <c r="F12873" s="13"/>
      <c r="G12873" s="50"/>
      <c r="I12873" s="17"/>
      <c r="K12873" s="50"/>
      <c r="P12873" s="17"/>
    </row>
    <row r="12874" spans="6:16">
      <c r="F12874" s="13"/>
      <c r="G12874" s="50"/>
      <c r="I12874" s="17"/>
      <c r="K12874" s="50"/>
      <c r="P12874" s="17"/>
    </row>
    <row r="12875" spans="6:16">
      <c r="F12875" s="13"/>
      <c r="G12875" s="50"/>
      <c r="I12875" s="17"/>
      <c r="K12875" s="50"/>
      <c r="P12875" s="17"/>
    </row>
    <row r="12876" spans="6:16">
      <c r="F12876" s="13"/>
      <c r="G12876" s="50"/>
      <c r="I12876" s="17"/>
      <c r="K12876" s="50"/>
      <c r="P12876" s="17"/>
    </row>
    <row r="12877" spans="6:16">
      <c r="F12877" s="13"/>
      <c r="G12877" s="50"/>
      <c r="I12877" s="17"/>
      <c r="K12877" s="50"/>
      <c r="P12877" s="17"/>
    </row>
    <row r="12878" spans="6:16">
      <c r="F12878" s="13"/>
      <c r="G12878" s="50"/>
      <c r="I12878" s="17"/>
      <c r="K12878" s="50"/>
      <c r="P12878" s="17"/>
    </row>
    <row r="12879" spans="6:16">
      <c r="F12879" s="13"/>
      <c r="G12879" s="50"/>
      <c r="I12879" s="17"/>
      <c r="K12879" s="50"/>
      <c r="P12879" s="17"/>
    </row>
    <row r="12880" spans="6:16">
      <c r="F12880" s="13"/>
      <c r="G12880" s="50"/>
      <c r="I12880" s="17"/>
      <c r="K12880" s="50"/>
      <c r="P12880" s="17"/>
    </row>
    <row r="12881" spans="6:16">
      <c r="F12881" s="13"/>
      <c r="G12881" s="50"/>
      <c r="I12881" s="17"/>
      <c r="K12881" s="50"/>
      <c r="P12881" s="17"/>
    </row>
    <row r="12882" spans="6:16">
      <c r="F12882" s="13"/>
      <c r="G12882" s="50"/>
      <c r="I12882" s="17"/>
      <c r="K12882" s="50"/>
      <c r="P12882" s="17"/>
    </row>
    <row r="12883" spans="6:16">
      <c r="F12883" s="13"/>
      <c r="G12883" s="50"/>
      <c r="I12883" s="17"/>
      <c r="K12883" s="50"/>
      <c r="P12883" s="17"/>
    </row>
    <row r="12884" spans="6:16">
      <c r="F12884" s="13"/>
      <c r="G12884" s="50"/>
      <c r="I12884" s="17"/>
      <c r="K12884" s="50"/>
      <c r="P12884" s="17"/>
    </row>
    <row r="12885" spans="6:16">
      <c r="F12885" s="13"/>
      <c r="G12885" s="50"/>
      <c r="I12885" s="17"/>
      <c r="K12885" s="50"/>
      <c r="P12885" s="17"/>
    </row>
    <row r="12886" spans="6:16">
      <c r="F12886" s="13"/>
      <c r="G12886" s="50"/>
      <c r="I12886" s="17"/>
      <c r="K12886" s="50"/>
      <c r="P12886" s="17"/>
    </row>
    <row r="12887" spans="6:16">
      <c r="F12887" s="13"/>
      <c r="G12887" s="50"/>
      <c r="I12887" s="17"/>
      <c r="K12887" s="50"/>
      <c r="P12887" s="17"/>
    </row>
    <row r="12888" spans="6:16">
      <c r="F12888" s="13"/>
      <c r="G12888" s="50"/>
      <c r="I12888" s="17"/>
      <c r="K12888" s="50"/>
      <c r="P12888" s="17"/>
    </row>
    <row r="12889" spans="6:16">
      <c r="F12889" s="13"/>
      <c r="G12889" s="50"/>
      <c r="I12889" s="17"/>
      <c r="K12889" s="50"/>
      <c r="P12889" s="17"/>
    </row>
    <row r="12890" spans="6:16">
      <c r="F12890" s="13"/>
      <c r="G12890" s="50"/>
      <c r="I12890" s="17"/>
      <c r="K12890" s="50"/>
      <c r="P12890" s="17"/>
    </row>
    <row r="12891" spans="6:16">
      <c r="F12891" s="13"/>
      <c r="G12891" s="50"/>
      <c r="I12891" s="17"/>
      <c r="K12891" s="50"/>
      <c r="P12891" s="17"/>
    </row>
    <row r="12892" spans="6:16">
      <c r="F12892" s="13"/>
      <c r="G12892" s="50"/>
      <c r="I12892" s="17"/>
      <c r="K12892" s="50"/>
      <c r="P12892" s="17"/>
    </row>
    <row r="12893" spans="6:16">
      <c r="F12893" s="13"/>
      <c r="G12893" s="50"/>
      <c r="I12893" s="17"/>
      <c r="K12893" s="50"/>
      <c r="P12893" s="17"/>
    </row>
    <row r="12894" spans="6:16">
      <c r="F12894" s="13"/>
      <c r="G12894" s="50"/>
      <c r="I12894" s="17"/>
      <c r="K12894" s="50"/>
      <c r="P12894" s="17"/>
    </row>
    <row r="12895" spans="6:16">
      <c r="F12895" s="13"/>
      <c r="G12895" s="50"/>
      <c r="I12895" s="17"/>
      <c r="K12895" s="50"/>
      <c r="P12895" s="17"/>
    </row>
    <row r="12896" spans="6:16">
      <c r="F12896" s="13"/>
      <c r="G12896" s="50"/>
      <c r="I12896" s="17"/>
      <c r="K12896" s="50"/>
      <c r="P12896" s="17"/>
    </row>
    <row r="12897" spans="6:16">
      <c r="F12897" s="13"/>
      <c r="G12897" s="50"/>
      <c r="I12897" s="17"/>
      <c r="K12897" s="50"/>
      <c r="P12897" s="17"/>
    </row>
    <row r="12898" spans="6:16">
      <c r="F12898" s="13"/>
      <c r="G12898" s="50"/>
      <c r="I12898" s="17"/>
      <c r="K12898" s="50"/>
      <c r="P12898" s="17"/>
    </row>
    <row r="12899" spans="6:16">
      <c r="F12899" s="13"/>
      <c r="G12899" s="50"/>
      <c r="I12899" s="17"/>
      <c r="K12899" s="50"/>
      <c r="P12899" s="17"/>
    </row>
    <row r="12900" spans="6:16">
      <c r="F12900" s="13"/>
      <c r="G12900" s="50"/>
      <c r="I12900" s="17"/>
      <c r="K12900" s="50"/>
      <c r="P12900" s="17"/>
    </row>
    <row r="12901" spans="6:16">
      <c r="F12901" s="13"/>
      <c r="G12901" s="50"/>
      <c r="I12901" s="17"/>
      <c r="K12901" s="50"/>
      <c r="P12901" s="17"/>
    </row>
    <row r="12902" spans="6:16">
      <c r="F12902" s="13"/>
      <c r="G12902" s="50"/>
      <c r="I12902" s="17"/>
      <c r="K12902" s="50"/>
      <c r="P12902" s="17"/>
    </row>
    <row r="12903" spans="6:16">
      <c r="F12903" s="13"/>
      <c r="G12903" s="50"/>
      <c r="I12903" s="17"/>
      <c r="K12903" s="50"/>
      <c r="P12903" s="17"/>
    </row>
    <row r="12904" spans="6:16">
      <c r="F12904" s="13"/>
      <c r="G12904" s="50"/>
      <c r="I12904" s="17"/>
      <c r="K12904" s="50"/>
      <c r="P12904" s="17"/>
    </row>
    <row r="12905" spans="6:16">
      <c r="F12905" s="13"/>
      <c r="G12905" s="50"/>
      <c r="I12905" s="17"/>
      <c r="K12905" s="50"/>
      <c r="P12905" s="17"/>
    </row>
    <row r="12906" spans="6:16">
      <c r="F12906" s="13"/>
      <c r="G12906" s="50"/>
      <c r="I12906" s="17"/>
      <c r="K12906" s="50"/>
      <c r="P12906" s="17"/>
    </row>
    <row r="12907" spans="6:16">
      <c r="F12907" s="13"/>
      <c r="G12907" s="50"/>
      <c r="I12907" s="17"/>
      <c r="K12907" s="50"/>
      <c r="P12907" s="17"/>
    </row>
    <row r="12908" spans="6:16">
      <c r="F12908" s="13"/>
      <c r="G12908" s="50"/>
      <c r="I12908" s="17"/>
      <c r="K12908" s="50"/>
      <c r="P12908" s="17"/>
    </row>
    <row r="12909" spans="6:16">
      <c r="F12909" s="13"/>
      <c r="G12909" s="50"/>
      <c r="I12909" s="17"/>
      <c r="K12909" s="50"/>
      <c r="P12909" s="17"/>
    </row>
    <row r="12910" spans="6:16">
      <c r="F12910" s="13"/>
      <c r="G12910" s="50"/>
      <c r="I12910" s="17"/>
      <c r="K12910" s="50"/>
      <c r="P12910" s="17"/>
    </row>
    <row r="12911" spans="6:16">
      <c r="F12911" s="13"/>
      <c r="G12911" s="50"/>
      <c r="I12911" s="17"/>
      <c r="K12911" s="50"/>
      <c r="P12911" s="17"/>
    </row>
    <row r="12912" spans="6:16">
      <c r="F12912" s="13"/>
      <c r="G12912" s="50"/>
      <c r="I12912" s="17"/>
      <c r="K12912" s="50"/>
      <c r="P12912" s="17"/>
    </row>
    <row r="12913" spans="6:16">
      <c r="F12913" s="13"/>
      <c r="G12913" s="50"/>
      <c r="I12913" s="17"/>
      <c r="K12913" s="50"/>
      <c r="P12913" s="17"/>
    </row>
    <row r="12914" spans="6:16">
      <c r="F12914" s="13"/>
      <c r="G12914" s="50"/>
      <c r="I12914" s="17"/>
      <c r="K12914" s="50"/>
      <c r="P12914" s="17"/>
    </row>
    <row r="12915" spans="6:16">
      <c r="F12915" s="13"/>
      <c r="G12915" s="50"/>
      <c r="I12915" s="17"/>
      <c r="K12915" s="50"/>
      <c r="P12915" s="17"/>
    </row>
    <row r="12916" spans="6:16">
      <c r="F12916" s="13"/>
      <c r="G12916" s="50"/>
      <c r="I12916" s="17"/>
      <c r="K12916" s="50"/>
      <c r="P12916" s="17"/>
    </row>
    <row r="12917" spans="6:16">
      <c r="F12917" s="13"/>
      <c r="G12917" s="50"/>
      <c r="I12917" s="17"/>
      <c r="K12917" s="50"/>
      <c r="P12917" s="17"/>
    </row>
    <row r="12918" spans="6:16">
      <c r="F12918" s="13"/>
      <c r="G12918" s="50"/>
      <c r="I12918" s="17"/>
      <c r="K12918" s="50"/>
      <c r="P12918" s="17"/>
    </row>
    <row r="12919" spans="6:16">
      <c r="F12919" s="13"/>
      <c r="G12919" s="50"/>
      <c r="I12919" s="17"/>
      <c r="K12919" s="50"/>
      <c r="P12919" s="17"/>
    </row>
    <row r="12920" spans="6:16">
      <c r="F12920" s="13"/>
      <c r="G12920" s="50"/>
      <c r="I12920" s="17"/>
      <c r="K12920" s="50"/>
      <c r="P12920" s="17"/>
    </row>
    <row r="12921" spans="6:16">
      <c r="F12921" s="13"/>
      <c r="G12921" s="50"/>
      <c r="I12921" s="17"/>
      <c r="K12921" s="50"/>
      <c r="P12921" s="17"/>
    </row>
    <row r="12922" spans="6:16">
      <c r="F12922" s="13"/>
      <c r="G12922" s="50"/>
      <c r="I12922" s="17"/>
      <c r="K12922" s="50"/>
      <c r="P12922" s="17"/>
    </row>
    <row r="12923" spans="6:16">
      <c r="F12923" s="13"/>
      <c r="G12923" s="50"/>
      <c r="I12923" s="17"/>
      <c r="K12923" s="50"/>
      <c r="P12923" s="17"/>
    </row>
    <row r="12924" spans="6:16">
      <c r="F12924" s="13"/>
      <c r="G12924" s="50"/>
      <c r="I12924" s="17"/>
      <c r="K12924" s="50"/>
      <c r="P12924" s="17"/>
    </row>
    <row r="12925" spans="6:16">
      <c r="F12925" s="13"/>
      <c r="G12925" s="50"/>
      <c r="I12925" s="17"/>
      <c r="K12925" s="50"/>
      <c r="P12925" s="17"/>
    </row>
    <row r="12926" spans="6:16">
      <c r="F12926" s="13"/>
      <c r="G12926" s="50"/>
      <c r="I12926" s="17"/>
      <c r="K12926" s="50"/>
      <c r="P12926" s="17"/>
    </row>
    <row r="12927" spans="6:16">
      <c r="F12927" s="13"/>
      <c r="G12927" s="50"/>
      <c r="I12927" s="17"/>
      <c r="K12927" s="50"/>
      <c r="P12927" s="17"/>
    </row>
    <row r="12928" spans="6:16">
      <c r="F12928" s="13"/>
      <c r="G12928" s="50"/>
      <c r="I12928" s="17"/>
      <c r="K12928" s="50"/>
      <c r="P12928" s="17"/>
    </row>
    <row r="12929" spans="6:16">
      <c r="F12929" s="13"/>
      <c r="G12929" s="50"/>
      <c r="I12929" s="17"/>
      <c r="K12929" s="50"/>
      <c r="P12929" s="17"/>
    </row>
    <row r="12930" spans="6:16">
      <c r="F12930" s="13"/>
      <c r="G12930" s="50"/>
      <c r="I12930" s="17"/>
      <c r="K12930" s="50"/>
      <c r="P12930" s="17"/>
    </row>
    <row r="12931" spans="6:16">
      <c r="F12931" s="13"/>
      <c r="G12931" s="50"/>
      <c r="I12931" s="17"/>
      <c r="K12931" s="50"/>
      <c r="P12931" s="17"/>
    </row>
    <row r="12932" spans="6:16">
      <c r="F12932" s="13"/>
      <c r="G12932" s="50"/>
      <c r="I12932" s="17"/>
      <c r="K12932" s="50"/>
      <c r="P12932" s="17"/>
    </row>
    <row r="12933" spans="6:16">
      <c r="F12933" s="13"/>
      <c r="G12933" s="50"/>
      <c r="I12933" s="17"/>
      <c r="K12933" s="50"/>
      <c r="P12933" s="17"/>
    </row>
    <row r="12934" spans="6:16">
      <c r="F12934" s="13"/>
      <c r="G12934" s="50"/>
      <c r="I12934" s="17"/>
      <c r="K12934" s="50"/>
      <c r="P12934" s="17"/>
    </row>
    <row r="12935" spans="6:16">
      <c r="F12935" s="13"/>
      <c r="G12935" s="50"/>
      <c r="I12935" s="17"/>
      <c r="K12935" s="50"/>
      <c r="P12935" s="17"/>
    </row>
    <row r="12936" spans="6:16">
      <c r="F12936" s="13"/>
      <c r="G12936" s="50"/>
      <c r="I12936" s="17"/>
      <c r="K12936" s="50"/>
      <c r="P12936" s="17"/>
    </row>
    <row r="12937" spans="6:16">
      <c r="F12937" s="13"/>
      <c r="G12937" s="50"/>
      <c r="I12937" s="17"/>
      <c r="K12937" s="50"/>
      <c r="P12937" s="17"/>
    </row>
    <row r="12938" spans="6:16">
      <c r="F12938" s="13"/>
      <c r="G12938" s="50"/>
      <c r="I12938" s="17"/>
      <c r="K12938" s="50"/>
      <c r="P12938" s="17"/>
    </row>
    <row r="12939" spans="6:16">
      <c r="F12939" s="13"/>
      <c r="G12939" s="50"/>
      <c r="I12939" s="17"/>
      <c r="K12939" s="50"/>
      <c r="P12939" s="17"/>
    </row>
    <row r="12940" spans="6:16">
      <c r="F12940" s="13"/>
      <c r="G12940" s="50"/>
      <c r="I12940" s="17"/>
      <c r="K12940" s="50"/>
      <c r="P12940" s="17"/>
    </row>
    <row r="12941" spans="6:16">
      <c r="F12941" s="13"/>
      <c r="G12941" s="50"/>
      <c r="I12941" s="17"/>
      <c r="K12941" s="50"/>
      <c r="P12941" s="17"/>
    </row>
    <row r="12942" spans="6:16">
      <c r="F12942" s="13"/>
      <c r="G12942" s="50"/>
      <c r="I12942" s="17"/>
      <c r="K12942" s="50"/>
      <c r="P12942" s="17"/>
    </row>
    <row r="12943" spans="6:16">
      <c r="F12943" s="13"/>
      <c r="G12943" s="50"/>
      <c r="I12943" s="17"/>
      <c r="K12943" s="50"/>
      <c r="P12943" s="17"/>
    </row>
    <row r="12944" spans="6:16">
      <c r="F12944" s="13"/>
      <c r="G12944" s="50"/>
      <c r="I12944" s="17"/>
      <c r="K12944" s="50"/>
      <c r="P12944" s="17"/>
    </row>
    <row r="12945" spans="6:16">
      <c r="F12945" s="13"/>
      <c r="G12945" s="50"/>
      <c r="I12945" s="17"/>
      <c r="K12945" s="50"/>
      <c r="P12945" s="17"/>
    </row>
    <row r="12946" spans="6:16">
      <c r="F12946" s="13"/>
      <c r="G12946" s="50"/>
      <c r="I12946" s="17"/>
      <c r="K12946" s="50"/>
      <c r="P12946" s="17"/>
    </row>
    <row r="12947" spans="6:16">
      <c r="F12947" s="13"/>
      <c r="G12947" s="50"/>
      <c r="I12947" s="17"/>
      <c r="K12947" s="50"/>
      <c r="P12947" s="17"/>
    </row>
    <row r="12948" spans="6:16">
      <c r="F12948" s="13"/>
      <c r="G12948" s="50"/>
      <c r="I12948" s="17"/>
      <c r="K12948" s="50"/>
      <c r="P12948" s="17"/>
    </row>
    <row r="12949" spans="6:16">
      <c r="F12949" s="13"/>
      <c r="G12949" s="50"/>
      <c r="I12949" s="17"/>
      <c r="K12949" s="50"/>
      <c r="P12949" s="17"/>
    </row>
    <row r="12950" spans="6:16">
      <c r="F12950" s="13"/>
      <c r="G12950" s="50"/>
      <c r="I12950" s="17"/>
      <c r="K12950" s="50"/>
      <c r="P12950" s="17"/>
    </row>
    <row r="12951" spans="6:16">
      <c r="F12951" s="13"/>
      <c r="G12951" s="50"/>
      <c r="I12951" s="17"/>
      <c r="K12951" s="50"/>
      <c r="P12951" s="17"/>
    </row>
    <row r="12952" spans="6:16">
      <c r="F12952" s="13"/>
      <c r="G12952" s="50"/>
      <c r="I12952" s="17"/>
      <c r="K12952" s="50"/>
      <c r="P12952" s="17"/>
    </row>
    <row r="12953" spans="6:16">
      <c r="F12953" s="13"/>
      <c r="G12953" s="50"/>
      <c r="I12953" s="17"/>
      <c r="K12953" s="50"/>
      <c r="P12953" s="17"/>
    </row>
    <row r="12954" spans="6:16">
      <c r="F12954" s="13"/>
      <c r="G12954" s="50"/>
      <c r="I12954" s="17"/>
      <c r="K12954" s="50"/>
      <c r="P12954" s="17"/>
    </row>
    <row r="12955" spans="6:16">
      <c r="F12955" s="13"/>
      <c r="G12955" s="50"/>
      <c r="I12955" s="17"/>
      <c r="K12955" s="50"/>
      <c r="P12955" s="17"/>
    </row>
    <row r="12956" spans="6:16">
      <c r="F12956" s="13"/>
      <c r="G12956" s="50"/>
      <c r="I12956" s="17"/>
      <c r="K12956" s="50"/>
      <c r="P12956" s="17"/>
    </row>
    <row r="12957" spans="6:16">
      <c r="F12957" s="13"/>
      <c r="G12957" s="50"/>
      <c r="I12957" s="17"/>
      <c r="K12957" s="50"/>
      <c r="P12957" s="17"/>
    </row>
    <row r="12958" spans="6:16">
      <c r="F12958" s="13"/>
      <c r="G12958" s="50"/>
      <c r="I12958" s="17"/>
      <c r="K12958" s="50"/>
      <c r="P12958" s="17"/>
    </row>
    <row r="12959" spans="6:16">
      <c r="F12959" s="13"/>
      <c r="G12959" s="50"/>
      <c r="I12959" s="17"/>
      <c r="K12959" s="50"/>
      <c r="P12959" s="17"/>
    </row>
    <row r="12960" spans="6:16">
      <c r="F12960" s="13"/>
      <c r="G12960" s="50"/>
      <c r="I12960" s="17"/>
      <c r="K12960" s="50"/>
      <c r="P12960" s="17"/>
    </row>
    <row r="12961" spans="6:16">
      <c r="F12961" s="13"/>
      <c r="G12961" s="50"/>
      <c r="I12961" s="17"/>
      <c r="K12961" s="50"/>
      <c r="P12961" s="17"/>
    </row>
    <row r="12962" spans="6:16">
      <c r="F12962" s="13"/>
      <c r="G12962" s="50"/>
      <c r="I12962" s="17"/>
      <c r="K12962" s="50"/>
      <c r="P12962" s="17"/>
    </row>
    <row r="12963" spans="6:16">
      <c r="F12963" s="13"/>
      <c r="G12963" s="50"/>
      <c r="I12963" s="17"/>
      <c r="K12963" s="50"/>
      <c r="P12963" s="17"/>
    </row>
    <row r="12964" spans="6:16">
      <c r="F12964" s="13"/>
      <c r="G12964" s="50"/>
      <c r="I12964" s="17"/>
      <c r="K12964" s="50"/>
      <c r="P12964" s="17"/>
    </row>
    <row r="12965" spans="6:16">
      <c r="F12965" s="13"/>
      <c r="G12965" s="50"/>
      <c r="I12965" s="17"/>
      <c r="K12965" s="50"/>
      <c r="P12965" s="17"/>
    </row>
    <row r="12966" spans="6:16">
      <c r="F12966" s="13"/>
      <c r="G12966" s="50"/>
      <c r="I12966" s="17"/>
      <c r="K12966" s="50"/>
      <c r="P12966" s="17"/>
    </row>
    <row r="12967" spans="6:16">
      <c r="F12967" s="13"/>
      <c r="G12967" s="50"/>
      <c r="I12967" s="17"/>
      <c r="K12967" s="50"/>
      <c r="P12967" s="17"/>
    </row>
    <row r="12968" spans="6:16">
      <c r="F12968" s="13"/>
      <c r="G12968" s="50"/>
      <c r="I12968" s="17"/>
      <c r="K12968" s="50"/>
      <c r="P12968" s="17"/>
    </row>
    <row r="12969" spans="6:16">
      <c r="F12969" s="13"/>
      <c r="G12969" s="50"/>
      <c r="I12969" s="17"/>
      <c r="K12969" s="50"/>
      <c r="P12969" s="17"/>
    </row>
    <row r="12970" spans="6:16">
      <c r="F12970" s="13"/>
      <c r="G12970" s="50"/>
      <c r="I12970" s="17"/>
      <c r="K12970" s="50"/>
      <c r="P12970" s="17"/>
    </row>
    <row r="12971" spans="6:16">
      <c r="F12971" s="13"/>
      <c r="G12971" s="50"/>
      <c r="I12971" s="17"/>
      <c r="K12971" s="50"/>
      <c r="P12971" s="17"/>
    </row>
    <row r="12972" spans="6:16">
      <c r="F12972" s="13"/>
      <c r="G12972" s="50"/>
      <c r="I12972" s="17"/>
      <c r="K12972" s="50"/>
      <c r="P12972" s="17"/>
    </row>
    <row r="12973" spans="6:16">
      <c r="F12973" s="13"/>
      <c r="G12973" s="50"/>
      <c r="I12973" s="17"/>
      <c r="K12973" s="50"/>
      <c r="P12973" s="17"/>
    </row>
    <row r="12974" spans="6:16">
      <c r="F12974" s="13"/>
      <c r="G12974" s="50"/>
      <c r="I12974" s="17"/>
      <c r="K12974" s="50"/>
      <c r="P12974" s="17"/>
    </row>
    <row r="12975" spans="6:16">
      <c r="F12975" s="13"/>
      <c r="G12975" s="50"/>
      <c r="I12975" s="17"/>
      <c r="K12975" s="50"/>
      <c r="P12975" s="17"/>
    </row>
    <row r="12976" spans="6:16">
      <c r="F12976" s="13"/>
      <c r="G12976" s="50"/>
      <c r="I12976" s="17"/>
      <c r="K12976" s="50"/>
      <c r="P12976" s="17"/>
    </row>
    <row r="12977" spans="6:16">
      <c r="F12977" s="13"/>
      <c r="G12977" s="50"/>
      <c r="I12977" s="17"/>
      <c r="K12977" s="50"/>
      <c r="P12977" s="17"/>
    </row>
    <row r="12978" spans="6:16">
      <c r="F12978" s="13"/>
      <c r="G12978" s="50"/>
      <c r="I12978" s="17"/>
      <c r="K12978" s="50"/>
      <c r="P12978" s="17"/>
    </row>
    <row r="12979" spans="6:16">
      <c r="F12979" s="13"/>
      <c r="G12979" s="50"/>
      <c r="I12979" s="17"/>
      <c r="K12979" s="50"/>
      <c r="P12979" s="17"/>
    </row>
    <row r="12980" spans="6:16">
      <c r="F12980" s="13"/>
      <c r="G12980" s="50"/>
      <c r="I12980" s="17"/>
      <c r="K12980" s="50"/>
      <c r="P12980" s="17"/>
    </row>
    <row r="12981" spans="6:16">
      <c r="F12981" s="13"/>
      <c r="G12981" s="50"/>
      <c r="I12981" s="17"/>
      <c r="K12981" s="50"/>
      <c r="P12981" s="17"/>
    </row>
    <row r="12982" spans="6:16">
      <c r="F12982" s="13"/>
      <c r="G12982" s="50"/>
      <c r="I12982" s="17"/>
      <c r="K12982" s="50"/>
      <c r="P12982" s="17"/>
    </row>
    <row r="12983" spans="6:16">
      <c r="F12983" s="13"/>
      <c r="G12983" s="50"/>
      <c r="I12983" s="17"/>
      <c r="K12983" s="50"/>
      <c r="P12983" s="17"/>
    </row>
    <row r="12984" spans="6:16">
      <c r="F12984" s="13"/>
      <c r="G12984" s="50"/>
      <c r="I12984" s="17"/>
      <c r="K12984" s="50"/>
      <c r="P12984" s="17"/>
    </row>
    <row r="12985" spans="6:16">
      <c r="F12985" s="13"/>
      <c r="G12985" s="50"/>
      <c r="I12985" s="17"/>
      <c r="K12985" s="50"/>
      <c r="P12985" s="17"/>
    </row>
    <row r="12986" spans="6:16">
      <c r="F12986" s="13"/>
      <c r="G12986" s="50"/>
      <c r="I12986" s="17"/>
      <c r="K12986" s="50"/>
      <c r="P12986" s="17"/>
    </row>
    <row r="12987" spans="6:16">
      <c r="F12987" s="13"/>
      <c r="G12987" s="50"/>
      <c r="I12987" s="17"/>
      <c r="K12987" s="50"/>
      <c r="P12987" s="17"/>
    </row>
    <row r="12988" spans="6:16">
      <c r="F12988" s="13"/>
      <c r="G12988" s="50"/>
      <c r="I12988" s="17"/>
      <c r="K12988" s="50"/>
      <c r="P12988" s="17"/>
    </row>
    <row r="12989" spans="6:16">
      <c r="F12989" s="13"/>
      <c r="G12989" s="50"/>
      <c r="I12989" s="17"/>
      <c r="K12989" s="50"/>
      <c r="P12989" s="17"/>
    </row>
    <row r="12990" spans="6:16">
      <c r="F12990" s="13"/>
      <c r="G12990" s="50"/>
      <c r="I12990" s="17"/>
      <c r="K12990" s="50"/>
      <c r="P12990" s="17"/>
    </row>
    <row r="12991" spans="6:16">
      <c r="F12991" s="13"/>
      <c r="G12991" s="50"/>
      <c r="I12991" s="17"/>
      <c r="K12991" s="50"/>
      <c r="P12991" s="17"/>
    </row>
    <row r="12992" spans="6:16">
      <c r="F12992" s="13"/>
      <c r="G12992" s="50"/>
      <c r="I12992" s="17"/>
      <c r="K12992" s="50"/>
      <c r="P12992" s="17"/>
    </row>
    <row r="12993" spans="6:16">
      <c r="F12993" s="13"/>
      <c r="G12993" s="50"/>
      <c r="I12993" s="17"/>
      <c r="K12993" s="50"/>
      <c r="P12993" s="17"/>
    </row>
    <row r="12994" spans="6:16">
      <c r="F12994" s="13"/>
      <c r="G12994" s="50"/>
      <c r="I12994" s="17"/>
      <c r="K12994" s="50"/>
      <c r="P12994" s="17"/>
    </row>
    <row r="12995" spans="6:16">
      <c r="F12995" s="13"/>
      <c r="G12995" s="50"/>
      <c r="I12995" s="17"/>
      <c r="K12995" s="50"/>
      <c r="P12995" s="17"/>
    </row>
    <row r="12996" spans="6:16">
      <c r="F12996" s="13"/>
      <c r="G12996" s="50"/>
      <c r="I12996" s="17"/>
      <c r="K12996" s="50"/>
      <c r="P12996" s="17"/>
    </row>
    <row r="12997" spans="6:16">
      <c r="F12997" s="13"/>
      <c r="G12997" s="50"/>
      <c r="I12997" s="17"/>
      <c r="K12997" s="50"/>
      <c r="P12997" s="17"/>
    </row>
    <row r="12998" spans="6:16">
      <c r="F12998" s="13"/>
      <c r="G12998" s="50"/>
      <c r="I12998" s="17"/>
      <c r="K12998" s="50"/>
      <c r="P12998" s="17"/>
    </row>
    <row r="12999" spans="6:16">
      <c r="F12999" s="13"/>
      <c r="G12999" s="50"/>
      <c r="I12999" s="17"/>
      <c r="K12999" s="50"/>
      <c r="P12999" s="17"/>
    </row>
    <row r="13000" spans="6:16">
      <c r="F13000" s="13"/>
      <c r="G13000" s="50"/>
      <c r="I13000" s="17"/>
      <c r="K13000" s="50"/>
      <c r="P13000" s="17"/>
    </row>
    <row r="13001" spans="6:16">
      <c r="F13001" s="13"/>
      <c r="G13001" s="50"/>
      <c r="I13001" s="17"/>
      <c r="K13001" s="50"/>
      <c r="P13001" s="17"/>
    </row>
    <row r="13002" spans="6:16">
      <c r="F13002" s="13"/>
      <c r="G13002" s="50"/>
      <c r="I13002" s="17"/>
      <c r="K13002" s="50"/>
      <c r="P13002" s="17"/>
    </row>
    <row r="13003" spans="6:16">
      <c r="F13003" s="13"/>
      <c r="G13003" s="50"/>
      <c r="I13003" s="17"/>
      <c r="K13003" s="50"/>
      <c r="P13003" s="17"/>
    </row>
    <row r="13004" spans="6:16">
      <c r="F13004" s="13"/>
      <c r="G13004" s="50"/>
      <c r="I13004" s="17"/>
      <c r="K13004" s="50"/>
      <c r="P13004" s="17"/>
    </row>
    <row r="13005" spans="6:16">
      <c r="F13005" s="13"/>
      <c r="G13005" s="50"/>
      <c r="I13005" s="17"/>
      <c r="K13005" s="50"/>
      <c r="P13005" s="17"/>
    </row>
    <row r="13006" spans="6:16">
      <c r="F13006" s="13"/>
      <c r="G13006" s="50"/>
      <c r="I13006" s="17"/>
      <c r="K13006" s="50"/>
      <c r="P13006" s="17"/>
    </row>
    <row r="13007" spans="6:16">
      <c r="F13007" s="13"/>
      <c r="G13007" s="50"/>
      <c r="I13007" s="17"/>
      <c r="K13007" s="50"/>
      <c r="P13007" s="17"/>
    </row>
    <row r="13008" spans="6:16">
      <c r="F13008" s="13"/>
      <c r="G13008" s="50"/>
      <c r="I13008" s="17"/>
      <c r="K13008" s="50"/>
      <c r="P13008" s="17"/>
    </row>
    <row r="13009" spans="6:16">
      <c r="F13009" s="13"/>
      <c r="G13009" s="50"/>
      <c r="I13009" s="17"/>
      <c r="K13009" s="50"/>
      <c r="P13009" s="17"/>
    </row>
    <row r="13010" spans="6:16">
      <c r="F13010" s="13"/>
      <c r="G13010" s="50"/>
      <c r="I13010" s="17"/>
      <c r="K13010" s="50"/>
      <c r="P13010" s="17"/>
    </row>
    <row r="13011" spans="6:16">
      <c r="F13011" s="13"/>
      <c r="G13011" s="50"/>
      <c r="I13011" s="17"/>
      <c r="K13011" s="50"/>
      <c r="P13011" s="17"/>
    </row>
    <row r="13012" spans="6:16">
      <c r="F13012" s="13"/>
      <c r="G13012" s="50"/>
      <c r="I13012" s="17"/>
      <c r="K13012" s="50"/>
      <c r="P13012" s="17"/>
    </row>
    <row r="13013" spans="6:16">
      <c r="F13013" s="13"/>
      <c r="G13013" s="50"/>
      <c r="I13013" s="17"/>
      <c r="K13013" s="50"/>
      <c r="P13013" s="17"/>
    </row>
    <row r="13014" spans="6:16">
      <c r="F13014" s="13"/>
      <c r="G13014" s="50"/>
      <c r="I13014" s="17"/>
      <c r="K13014" s="50"/>
      <c r="P13014" s="17"/>
    </row>
    <row r="13015" spans="6:16">
      <c r="F13015" s="13"/>
      <c r="G13015" s="50"/>
      <c r="I13015" s="17"/>
      <c r="K13015" s="50"/>
      <c r="P13015" s="17"/>
    </row>
    <row r="13016" spans="6:16">
      <c r="F13016" s="13"/>
      <c r="G13016" s="50"/>
      <c r="I13016" s="17"/>
      <c r="K13016" s="50"/>
      <c r="P13016" s="17"/>
    </row>
    <row r="13017" spans="6:16">
      <c r="F13017" s="13"/>
      <c r="G13017" s="50"/>
      <c r="I13017" s="17"/>
      <c r="K13017" s="50"/>
      <c r="P13017" s="17"/>
    </row>
    <row r="13018" spans="6:16">
      <c r="F13018" s="13"/>
      <c r="G13018" s="50"/>
      <c r="I13018" s="17"/>
      <c r="K13018" s="50"/>
      <c r="P13018" s="17"/>
    </row>
    <row r="13019" spans="6:16">
      <c r="F13019" s="13"/>
      <c r="G13019" s="50"/>
      <c r="I13019" s="17"/>
      <c r="K13019" s="50"/>
      <c r="P13019" s="17"/>
    </row>
    <row r="13020" spans="6:16">
      <c r="F13020" s="13"/>
      <c r="G13020" s="50"/>
      <c r="I13020" s="17"/>
      <c r="K13020" s="50"/>
      <c r="P13020" s="17"/>
    </row>
    <row r="13021" spans="6:16">
      <c r="F13021" s="13"/>
      <c r="G13021" s="50"/>
      <c r="I13021" s="17"/>
      <c r="K13021" s="50"/>
      <c r="P13021" s="17"/>
    </row>
    <row r="13022" spans="6:16">
      <c r="F13022" s="13"/>
      <c r="G13022" s="50"/>
      <c r="I13022" s="17"/>
      <c r="K13022" s="50"/>
      <c r="P13022" s="17"/>
    </row>
    <row r="13023" spans="6:16">
      <c r="F13023" s="13"/>
      <c r="G13023" s="50"/>
      <c r="I13023" s="17"/>
      <c r="K13023" s="50"/>
      <c r="P13023" s="17"/>
    </row>
    <row r="13024" spans="6:16">
      <c r="F13024" s="13"/>
      <c r="G13024" s="50"/>
      <c r="I13024" s="17"/>
      <c r="K13024" s="50"/>
      <c r="P13024" s="17"/>
    </row>
    <row r="13025" spans="6:16">
      <c r="F13025" s="13"/>
      <c r="G13025" s="50"/>
      <c r="I13025" s="17"/>
      <c r="K13025" s="50"/>
      <c r="P13025" s="17"/>
    </row>
    <row r="13026" spans="6:16">
      <c r="F13026" s="13"/>
      <c r="G13026" s="50"/>
      <c r="I13026" s="17"/>
      <c r="K13026" s="50"/>
      <c r="P13026" s="17"/>
    </row>
    <row r="13027" spans="6:16">
      <c r="F13027" s="13"/>
      <c r="G13027" s="50"/>
      <c r="I13027" s="17"/>
      <c r="K13027" s="50"/>
      <c r="P13027" s="17"/>
    </row>
    <row r="13028" spans="6:16">
      <c r="F13028" s="13"/>
      <c r="G13028" s="50"/>
      <c r="I13028" s="17"/>
      <c r="K13028" s="50"/>
      <c r="P13028" s="17"/>
    </row>
    <row r="13029" spans="6:16">
      <c r="F13029" s="13"/>
      <c r="G13029" s="50"/>
      <c r="I13029" s="17"/>
      <c r="K13029" s="50"/>
      <c r="P13029" s="17"/>
    </row>
    <row r="13030" spans="6:16">
      <c r="F13030" s="13"/>
      <c r="G13030" s="50"/>
      <c r="I13030" s="17"/>
      <c r="K13030" s="50"/>
      <c r="P13030" s="17"/>
    </row>
    <row r="13031" spans="6:16">
      <c r="F13031" s="13"/>
      <c r="G13031" s="50"/>
      <c r="I13031" s="17"/>
      <c r="K13031" s="50"/>
      <c r="P13031" s="17"/>
    </row>
    <row r="13032" spans="6:16">
      <c r="F13032" s="13"/>
      <c r="G13032" s="50"/>
      <c r="I13032" s="17"/>
      <c r="K13032" s="50"/>
      <c r="P13032" s="17"/>
    </row>
    <row r="13033" spans="6:16">
      <c r="F13033" s="13"/>
      <c r="G13033" s="50"/>
      <c r="I13033" s="17"/>
      <c r="K13033" s="50"/>
      <c r="P13033" s="17"/>
    </row>
    <row r="13034" spans="6:16">
      <c r="F13034" s="13"/>
      <c r="G13034" s="50"/>
      <c r="I13034" s="17"/>
      <c r="K13034" s="50"/>
      <c r="P13034" s="17"/>
    </row>
    <row r="13035" spans="6:16">
      <c r="F13035" s="13"/>
      <c r="G13035" s="50"/>
      <c r="I13035" s="17"/>
      <c r="K13035" s="50"/>
      <c r="P13035" s="17"/>
    </row>
    <row r="13036" spans="6:16">
      <c r="F13036" s="13"/>
      <c r="G13036" s="50"/>
      <c r="I13036" s="17"/>
      <c r="K13036" s="50"/>
      <c r="P13036" s="17"/>
    </row>
    <row r="13037" spans="6:16">
      <c r="F13037" s="13"/>
      <c r="G13037" s="50"/>
      <c r="I13037" s="17"/>
      <c r="K13037" s="50"/>
      <c r="P13037" s="17"/>
    </row>
    <row r="13038" spans="6:16">
      <c r="F13038" s="13"/>
      <c r="G13038" s="50"/>
      <c r="I13038" s="17"/>
      <c r="K13038" s="50"/>
      <c r="P13038" s="17"/>
    </row>
    <row r="13039" spans="6:16">
      <c r="F13039" s="13"/>
      <c r="G13039" s="50"/>
      <c r="I13039" s="17"/>
      <c r="K13039" s="50"/>
      <c r="P13039" s="17"/>
    </row>
    <row r="13040" spans="6:16">
      <c r="F13040" s="13"/>
      <c r="G13040" s="50"/>
      <c r="I13040" s="17"/>
      <c r="K13040" s="50"/>
      <c r="P13040" s="17"/>
    </row>
    <row r="13041" spans="6:16">
      <c r="F13041" s="13"/>
      <c r="G13041" s="50"/>
      <c r="I13041" s="17"/>
      <c r="K13041" s="50"/>
      <c r="P13041" s="17"/>
    </row>
    <row r="13042" spans="6:16">
      <c r="F13042" s="13"/>
      <c r="G13042" s="50"/>
      <c r="I13042" s="17"/>
      <c r="K13042" s="50"/>
      <c r="P13042" s="17"/>
    </row>
    <row r="13043" spans="6:16">
      <c r="F13043" s="13"/>
      <c r="G13043" s="50"/>
      <c r="I13043" s="17"/>
      <c r="K13043" s="50"/>
      <c r="P13043" s="17"/>
    </row>
    <row r="13044" spans="6:16">
      <c r="F13044" s="13"/>
      <c r="G13044" s="50"/>
      <c r="I13044" s="17"/>
      <c r="K13044" s="50"/>
      <c r="P13044" s="17"/>
    </row>
    <row r="13045" spans="6:16">
      <c r="F13045" s="13"/>
      <c r="G13045" s="50"/>
      <c r="I13045" s="17"/>
      <c r="K13045" s="50"/>
      <c r="P13045" s="17"/>
    </row>
    <row r="13046" spans="6:16">
      <c r="F13046" s="13"/>
      <c r="G13046" s="50"/>
      <c r="I13046" s="17"/>
      <c r="K13046" s="50"/>
      <c r="P13046" s="17"/>
    </row>
    <row r="13047" spans="6:16">
      <c r="F13047" s="13"/>
      <c r="G13047" s="50"/>
      <c r="I13047" s="17"/>
      <c r="K13047" s="50"/>
      <c r="P13047" s="17"/>
    </row>
    <row r="13048" spans="6:16">
      <c r="F13048" s="13"/>
      <c r="G13048" s="50"/>
      <c r="I13048" s="17"/>
      <c r="K13048" s="50"/>
      <c r="P13048" s="17"/>
    </row>
    <row r="13049" spans="6:16">
      <c r="F13049" s="13"/>
      <c r="G13049" s="50"/>
      <c r="I13049" s="17"/>
      <c r="K13049" s="50"/>
      <c r="P13049" s="17"/>
    </row>
    <row r="13050" spans="6:16">
      <c r="F13050" s="13"/>
      <c r="G13050" s="50"/>
      <c r="I13050" s="17"/>
      <c r="K13050" s="50"/>
      <c r="P13050" s="17"/>
    </row>
    <row r="13051" spans="6:16">
      <c r="F13051" s="13"/>
      <c r="G13051" s="50"/>
      <c r="I13051" s="17"/>
      <c r="K13051" s="50"/>
      <c r="P13051" s="17"/>
    </row>
    <row r="13052" spans="6:16">
      <c r="F13052" s="13"/>
      <c r="G13052" s="50"/>
      <c r="I13052" s="17"/>
      <c r="K13052" s="50"/>
      <c r="P13052" s="17"/>
    </row>
    <row r="13053" spans="6:16">
      <c r="F13053" s="13"/>
      <c r="G13053" s="50"/>
      <c r="I13053" s="17"/>
      <c r="K13053" s="50"/>
      <c r="P13053" s="17"/>
    </row>
    <row r="13054" spans="6:16">
      <c r="F13054" s="13"/>
      <c r="G13054" s="50"/>
      <c r="I13054" s="17"/>
      <c r="K13054" s="50"/>
      <c r="P13054" s="17"/>
    </row>
    <row r="13055" spans="6:16">
      <c r="F13055" s="13"/>
      <c r="G13055" s="50"/>
      <c r="I13055" s="17"/>
      <c r="K13055" s="50"/>
      <c r="P13055" s="17"/>
    </row>
    <row r="13056" spans="6:16">
      <c r="F13056" s="13"/>
      <c r="G13056" s="50"/>
      <c r="I13056" s="17"/>
      <c r="K13056" s="50"/>
      <c r="P13056" s="17"/>
    </row>
    <row r="13057" spans="6:16">
      <c r="F13057" s="13"/>
      <c r="G13057" s="50"/>
      <c r="I13057" s="17"/>
      <c r="K13057" s="50"/>
      <c r="P13057" s="17"/>
    </row>
    <row r="13058" spans="6:16">
      <c r="F13058" s="13"/>
      <c r="G13058" s="50"/>
      <c r="I13058" s="17"/>
      <c r="K13058" s="50"/>
      <c r="P13058" s="17"/>
    </row>
    <row r="13059" spans="6:16">
      <c r="F13059" s="13"/>
      <c r="G13059" s="50"/>
      <c r="I13059" s="17"/>
      <c r="K13059" s="50"/>
      <c r="P13059" s="17"/>
    </row>
    <row r="13060" spans="6:16">
      <c r="F13060" s="13"/>
      <c r="G13060" s="50"/>
      <c r="I13060" s="17"/>
      <c r="K13060" s="50"/>
      <c r="P13060" s="17"/>
    </row>
    <row r="13061" spans="6:16">
      <c r="F13061" s="13"/>
      <c r="G13061" s="50"/>
      <c r="I13061" s="17"/>
      <c r="K13061" s="50"/>
      <c r="P13061" s="17"/>
    </row>
    <row r="13062" spans="6:16">
      <c r="F13062" s="13"/>
      <c r="G13062" s="50"/>
      <c r="I13062" s="17"/>
      <c r="K13062" s="50"/>
      <c r="P13062" s="17"/>
    </row>
    <row r="13063" spans="6:16">
      <c r="F13063" s="13"/>
      <c r="G13063" s="50"/>
      <c r="I13063" s="17"/>
      <c r="K13063" s="50"/>
      <c r="P13063" s="17"/>
    </row>
    <row r="13064" spans="6:16">
      <c r="F13064" s="13"/>
      <c r="G13064" s="50"/>
      <c r="I13064" s="17"/>
      <c r="K13064" s="50"/>
      <c r="P13064" s="17"/>
    </row>
    <row r="13065" spans="6:16">
      <c r="F13065" s="13"/>
      <c r="G13065" s="50"/>
      <c r="I13065" s="17"/>
      <c r="K13065" s="50"/>
      <c r="P13065" s="17"/>
    </row>
    <row r="13066" spans="6:16">
      <c r="F13066" s="13"/>
      <c r="G13066" s="50"/>
      <c r="I13066" s="17"/>
      <c r="K13066" s="50"/>
      <c r="P13066" s="17"/>
    </row>
    <row r="13067" spans="6:16">
      <c r="F13067" s="13"/>
      <c r="G13067" s="50"/>
      <c r="I13067" s="17"/>
      <c r="K13067" s="50"/>
      <c r="P13067" s="17"/>
    </row>
    <row r="13068" spans="6:16">
      <c r="F13068" s="13"/>
      <c r="G13068" s="50"/>
      <c r="I13068" s="17"/>
      <c r="K13068" s="50"/>
      <c r="P13068" s="17"/>
    </row>
    <row r="13069" spans="6:16">
      <c r="F13069" s="13"/>
      <c r="G13069" s="50"/>
      <c r="I13069" s="17"/>
      <c r="K13069" s="50"/>
      <c r="P13069" s="17"/>
    </row>
    <row r="13070" spans="6:16">
      <c r="F13070" s="13"/>
      <c r="G13070" s="50"/>
      <c r="I13070" s="17"/>
      <c r="K13070" s="50"/>
      <c r="P13070" s="17"/>
    </row>
    <row r="13071" spans="6:16">
      <c r="F13071" s="13"/>
      <c r="G13071" s="50"/>
      <c r="I13071" s="17"/>
      <c r="K13071" s="50"/>
      <c r="P13071" s="17"/>
    </row>
    <row r="13072" spans="6:16">
      <c r="F13072" s="13"/>
      <c r="G13072" s="50"/>
      <c r="I13072" s="17"/>
      <c r="K13072" s="50"/>
      <c r="P13072" s="17"/>
    </row>
    <row r="13073" spans="6:16">
      <c r="F13073" s="13"/>
      <c r="G13073" s="50"/>
      <c r="I13073" s="17"/>
      <c r="K13073" s="50"/>
      <c r="P13073" s="17"/>
    </row>
    <row r="13074" spans="6:16">
      <c r="F13074" s="13"/>
      <c r="G13074" s="50"/>
      <c r="I13074" s="17"/>
      <c r="K13074" s="50"/>
      <c r="P13074" s="17"/>
    </row>
    <row r="13075" spans="6:16">
      <c r="F13075" s="13"/>
      <c r="G13075" s="50"/>
      <c r="I13075" s="17"/>
      <c r="K13075" s="50"/>
      <c r="P13075" s="17"/>
    </row>
    <row r="13076" spans="6:16">
      <c r="F13076" s="13"/>
      <c r="G13076" s="50"/>
      <c r="I13076" s="17"/>
      <c r="K13076" s="50"/>
      <c r="P13076" s="17"/>
    </row>
    <row r="13077" spans="6:16">
      <c r="F13077" s="13"/>
      <c r="G13077" s="50"/>
      <c r="I13077" s="17"/>
      <c r="K13077" s="50"/>
      <c r="P13077" s="17"/>
    </row>
    <row r="13078" spans="6:16">
      <c r="F13078" s="13"/>
      <c r="G13078" s="50"/>
      <c r="I13078" s="17"/>
      <c r="K13078" s="50"/>
      <c r="P13078" s="17"/>
    </row>
    <row r="13079" spans="6:16">
      <c r="F13079" s="13"/>
      <c r="G13079" s="50"/>
      <c r="I13079" s="17"/>
      <c r="K13079" s="50"/>
      <c r="P13079" s="17"/>
    </row>
    <row r="13080" spans="6:16">
      <c r="F13080" s="13"/>
      <c r="G13080" s="50"/>
      <c r="I13080" s="17"/>
      <c r="K13080" s="50"/>
      <c r="P13080" s="17"/>
    </row>
    <row r="13081" spans="6:16">
      <c r="F13081" s="13"/>
      <c r="G13081" s="50"/>
      <c r="I13081" s="17"/>
      <c r="K13081" s="50"/>
      <c r="P13081" s="17"/>
    </row>
    <row r="13082" spans="6:16">
      <c r="F13082" s="13"/>
      <c r="G13082" s="50"/>
      <c r="I13082" s="17"/>
      <c r="K13082" s="50"/>
      <c r="P13082" s="17"/>
    </row>
    <row r="13083" spans="6:16">
      <c r="F13083" s="13"/>
      <c r="G13083" s="50"/>
      <c r="I13083" s="17"/>
      <c r="K13083" s="50"/>
      <c r="P13083" s="17"/>
    </row>
    <row r="13084" spans="6:16">
      <c r="F13084" s="13"/>
      <c r="G13084" s="50"/>
      <c r="I13084" s="17"/>
      <c r="K13084" s="50"/>
      <c r="P13084" s="17"/>
    </row>
    <row r="13085" spans="6:16">
      <c r="F13085" s="13"/>
      <c r="G13085" s="50"/>
      <c r="I13085" s="17"/>
      <c r="K13085" s="50"/>
      <c r="P13085" s="17"/>
    </row>
    <row r="13086" spans="6:16">
      <c r="F13086" s="13"/>
      <c r="G13086" s="50"/>
      <c r="I13086" s="17"/>
      <c r="K13086" s="50"/>
      <c r="P13086" s="17"/>
    </row>
    <row r="13087" spans="6:16">
      <c r="F13087" s="13"/>
      <c r="G13087" s="50"/>
      <c r="I13087" s="17"/>
      <c r="K13087" s="50"/>
      <c r="P13087" s="17"/>
    </row>
    <row r="13088" spans="6:16">
      <c r="F13088" s="13"/>
      <c r="G13088" s="50"/>
      <c r="I13088" s="17"/>
      <c r="K13088" s="50"/>
      <c r="P13088" s="17"/>
    </row>
    <row r="13089" spans="6:16">
      <c r="F13089" s="13"/>
      <c r="G13089" s="50"/>
      <c r="I13089" s="17"/>
      <c r="K13089" s="50"/>
      <c r="P13089" s="17"/>
    </row>
    <row r="13090" spans="6:16">
      <c r="F13090" s="13"/>
      <c r="G13090" s="50"/>
      <c r="I13090" s="17"/>
      <c r="K13090" s="50"/>
      <c r="P13090" s="17"/>
    </row>
    <row r="13091" spans="6:16">
      <c r="F13091" s="13"/>
      <c r="G13091" s="50"/>
      <c r="I13091" s="17"/>
      <c r="K13091" s="50"/>
      <c r="P13091" s="17"/>
    </row>
    <row r="13092" spans="6:16">
      <c r="F13092" s="13"/>
      <c r="G13092" s="50"/>
      <c r="I13092" s="17"/>
      <c r="K13092" s="50"/>
      <c r="P13092" s="17"/>
    </row>
    <row r="13093" spans="6:16">
      <c r="F13093" s="13"/>
      <c r="G13093" s="50"/>
      <c r="I13093" s="17"/>
      <c r="K13093" s="50"/>
      <c r="P13093" s="17"/>
    </row>
    <row r="13094" spans="6:16">
      <c r="F13094" s="13"/>
      <c r="G13094" s="50"/>
      <c r="I13094" s="17"/>
      <c r="K13094" s="50"/>
      <c r="P13094" s="17"/>
    </row>
    <row r="13095" spans="6:16">
      <c r="F13095" s="13"/>
      <c r="G13095" s="50"/>
      <c r="I13095" s="17"/>
      <c r="K13095" s="50"/>
      <c r="P13095" s="17"/>
    </row>
    <row r="13096" spans="6:16">
      <c r="F13096" s="13"/>
      <c r="G13096" s="50"/>
      <c r="I13096" s="17"/>
      <c r="K13096" s="50"/>
      <c r="P13096" s="17"/>
    </row>
    <row r="13097" spans="6:16">
      <c r="F13097" s="13"/>
      <c r="G13097" s="50"/>
      <c r="I13097" s="17"/>
      <c r="K13097" s="50"/>
      <c r="P13097" s="17"/>
    </row>
    <row r="13098" spans="6:16">
      <c r="F13098" s="13"/>
      <c r="G13098" s="50"/>
      <c r="I13098" s="17"/>
      <c r="K13098" s="50"/>
      <c r="P13098" s="17"/>
    </row>
    <row r="13099" spans="6:16">
      <c r="F13099" s="13"/>
      <c r="G13099" s="50"/>
      <c r="I13099" s="17"/>
      <c r="K13099" s="50"/>
      <c r="P13099" s="17"/>
    </row>
    <row r="13100" spans="6:16">
      <c r="F13100" s="13"/>
      <c r="G13100" s="50"/>
      <c r="I13100" s="17"/>
      <c r="K13100" s="50"/>
      <c r="P13100" s="17"/>
    </row>
    <row r="13101" spans="6:16">
      <c r="F13101" s="13"/>
      <c r="G13101" s="50"/>
      <c r="I13101" s="17"/>
      <c r="K13101" s="50"/>
      <c r="P13101" s="17"/>
    </row>
    <row r="13102" spans="6:16">
      <c r="F13102" s="13"/>
      <c r="G13102" s="50"/>
      <c r="I13102" s="17"/>
      <c r="K13102" s="50"/>
      <c r="P13102" s="17"/>
    </row>
    <row r="13103" spans="6:16">
      <c r="F13103" s="13"/>
      <c r="G13103" s="50"/>
      <c r="I13103" s="17"/>
      <c r="K13103" s="50"/>
      <c r="P13103" s="17"/>
    </row>
    <row r="13104" spans="6:16">
      <c r="F13104" s="13"/>
      <c r="G13104" s="50"/>
      <c r="I13104" s="17"/>
      <c r="K13104" s="50"/>
      <c r="P13104" s="17"/>
    </row>
    <row r="13105" spans="6:16">
      <c r="F13105" s="13"/>
      <c r="G13105" s="50"/>
      <c r="I13105" s="17"/>
      <c r="K13105" s="50"/>
      <c r="P13105" s="17"/>
    </row>
    <row r="13106" spans="6:16">
      <c r="F13106" s="13"/>
      <c r="G13106" s="50"/>
      <c r="I13106" s="17"/>
      <c r="K13106" s="50"/>
      <c r="P13106" s="17"/>
    </row>
    <row r="13107" spans="6:16">
      <c r="F13107" s="13"/>
      <c r="G13107" s="50"/>
      <c r="I13107" s="17"/>
      <c r="K13107" s="50"/>
      <c r="P13107" s="17"/>
    </row>
    <row r="13108" spans="6:16">
      <c r="F13108" s="13"/>
      <c r="G13108" s="50"/>
      <c r="I13108" s="17"/>
      <c r="K13108" s="50"/>
      <c r="P13108" s="17"/>
    </row>
    <row r="13109" spans="6:16">
      <c r="F13109" s="13"/>
      <c r="G13109" s="50"/>
      <c r="I13109" s="17"/>
      <c r="K13109" s="50"/>
      <c r="P13109" s="17"/>
    </row>
    <row r="13110" spans="6:16">
      <c r="F13110" s="13"/>
      <c r="G13110" s="50"/>
      <c r="I13110" s="17"/>
      <c r="K13110" s="50"/>
      <c r="P13110" s="17"/>
    </row>
    <row r="13111" spans="6:16">
      <c r="F13111" s="13"/>
      <c r="G13111" s="50"/>
      <c r="I13111" s="17"/>
      <c r="K13111" s="50"/>
      <c r="P13111" s="17"/>
    </row>
    <row r="13112" spans="6:16">
      <c r="F13112" s="13"/>
      <c r="G13112" s="50"/>
      <c r="I13112" s="17"/>
      <c r="K13112" s="50"/>
      <c r="P13112" s="17"/>
    </row>
    <row r="13113" spans="6:16">
      <c r="F13113" s="13"/>
      <c r="G13113" s="50"/>
      <c r="I13113" s="17"/>
      <c r="K13113" s="50"/>
      <c r="P13113" s="17"/>
    </row>
    <row r="13114" spans="6:16">
      <c r="F13114" s="13"/>
      <c r="G13114" s="50"/>
      <c r="I13114" s="17"/>
      <c r="K13114" s="50"/>
      <c r="P13114" s="17"/>
    </row>
    <row r="13115" spans="6:16">
      <c r="F13115" s="13"/>
      <c r="G13115" s="50"/>
      <c r="I13115" s="17"/>
      <c r="K13115" s="50"/>
      <c r="P13115" s="17"/>
    </row>
    <row r="13116" spans="6:16">
      <c r="F13116" s="13"/>
      <c r="G13116" s="50"/>
      <c r="I13116" s="17"/>
      <c r="K13116" s="50"/>
      <c r="P13116" s="17"/>
    </row>
    <row r="13117" spans="6:16">
      <c r="F13117" s="13"/>
      <c r="G13117" s="50"/>
      <c r="I13117" s="17"/>
      <c r="K13117" s="50"/>
      <c r="P13117" s="17"/>
    </row>
    <row r="13118" spans="6:16">
      <c r="F13118" s="13"/>
      <c r="G13118" s="50"/>
      <c r="I13118" s="17"/>
      <c r="K13118" s="50"/>
      <c r="P13118" s="17"/>
    </row>
    <row r="13119" spans="6:16">
      <c r="F13119" s="13"/>
      <c r="G13119" s="50"/>
      <c r="I13119" s="17"/>
      <c r="K13119" s="50"/>
      <c r="P13119" s="17"/>
    </row>
    <row r="13120" spans="6:16">
      <c r="F13120" s="13"/>
      <c r="G13120" s="50"/>
      <c r="I13120" s="17"/>
      <c r="K13120" s="50"/>
      <c r="P13120" s="17"/>
    </row>
    <row r="13121" spans="6:16">
      <c r="F13121" s="13"/>
      <c r="G13121" s="50"/>
      <c r="I13121" s="17"/>
      <c r="K13121" s="50"/>
      <c r="P13121" s="17"/>
    </row>
    <row r="13122" spans="6:16">
      <c r="F13122" s="13"/>
      <c r="G13122" s="50"/>
      <c r="I13122" s="17"/>
      <c r="K13122" s="50"/>
      <c r="P13122" s="17"/>
    </row>
    <row r="13123" spans="6:16">
      <c r="F13123" s="13"/>
      <c r="G13123" s="50"/>
      <c r="I13123" s="17"/>
      <c r="K13123" s="50"/>
      <c r="P13123" s="17"/>
    </row>
    <row r="13124" spans="6:16">
      <c r="F13124" s="13"/>
      <c r="G13124" s="50"/>
      <c r="I13124" s="17"/>
      <c r="K13124" s="50"/>
      <c r="P13124" s="17"/>
    </row>
    <row r="13125" spans="6:16">
      <c r="F13125" s="13"/>
      <c r="G13125" s="50"/>
      <c r="I13125" s="17"/>
      <c r="K13125" s="50"/>
      <c r="P13125" s="17"/>
    </row>
    <row r="13126" spans="6:16">
      <c r="F13126" s="13"/>
      <c r="G13126" s="50"/>
      <c r="I13126" s="17"/>
      <c r="K13126" s="50"/>
      <c r="P13126" s="17"/>
    </row>
    <row r="13127" spans="6:16">
      <c r="F13127" s="13"/>
      <c r="G13127" s="50"/>
      <c r="I13127" s="17"/>
      <c r="K13127" s="50"/>
      <c r="P13127" s="17"/>
    </row>
    <row r="13128" spans="6:16">
      <c r="F13128" s="13"/>
      <c r="G13128" s="50"/>
      <c r="I13128" s="17"/>
      <c r="K13128" s="50"/>
      <c r="P13128" s="17"/>
    </row>
    <row r="13129" spans="6:16">
      <c r="F13129" s="13"/>
      <c r="G13129" s="50"/>
      <c r="I13129" s="17"/>
      <c r="K13129" s="50"/>
      <c r="P13129" s="17"/>
    </row>
    <row r="13130" spans="6:16">
      <c r="F13130" s="13"/>
      <c r="G13130" s="50"/>
      <c r="I13130" s="17"/>
      <c r="K13130" s="50"/>
      <c r="P13130" s="17"/>
    </row>
    <row r="13131" spans="6:16">
      <c r="F13131" s="13"/>
      <c r="G13131" s="50"/>
      <c r="I13131" s="17"/>
      <c r="K13131" s="50"/>
      <c r="P13131" s="17"/>
    </row>
    <row r="13132" spans="6:16">
      <c r="F13132" s="13"/>
      <c r="G13132" s="50"/>
      <c r="I13132" s="17"/>
      <c r="K13132" s="50"/>
      <c r="P13132" s="17"/>
    </row>
    <row r="13133" spans="6:16">
      <c r="F13133" s="13"/>
      <c r="G13133" s="50"/>
      <c r="I13133" s="17"/>
      <c r="K13133" s="50"/>
      <c r="P13133" s="17"/>
    </row>
    <row r="13134" spans="6:16">
      <c r="F13134" s="13"/>
      <c r="G13134" s="50"/>
      <c r="I13134" s="17"/>
      <c r="K13134" s="50"/>
      <c r="P13134" s="17"/>
    </row>
    <row r="13135" spans="6:16">
      <c r="F13135" s="13"/>
      <c r="G13135" s="50"/>
      <c r="I13135" s="17"/>
      <c r="K13135" s="50"/>
      <c r="P13135" s="17"/>
    </row>
    <row r="13136" spans="6:16">
      <c r="F13136" s="13"/>
      <c r="G13136" s="50"/>
      <c r="I13136" s="17"/>
      <c r="K13136" s="50"/>
      <c r="P13136" s="17"/>
    </row>
    <row r="13137" spans="6:16">
      <c r="F13137" s="13"/>
      <c r="G13137" s="50"/>
      <c r="I13137" s="17"/>
      <c r="K13137" s="50"/>
      <c r="P13137" s="17"/>
    </row>
    <row r="13138" spans="6:16">
      <c r="F13138" s="13"/>
      <c r="G13138" s="50"/>
      <c r="I13138" s="17"/>
      <c r="K13138" s="50"/>
      <c r="P13138" s="17"/>
    </row>
    <row r="13139" spans="6:16">
      <c r="F13139" s="13"/>
      <c r="G13139" s="50"/>
      <c r="I13139" s="17"/>
      <c r="K13139" s="50"/>
      <c r="P13139" s="17"/>
    </row>
    <row r="13140" spans="6:16">
      <c r="F13140" s="13"/>
      <c r="G13140" s="50"/>
      <c r="I13140" s="17"/>
      <c r="K13140" s="50"/>
      <c r="P13140" s="17"/>
    </row>
    <row r="13141" spans="6:16">
      <c r="F13141" s="13"/>
      <c r="G13141" s="50"/>
      <c r="I13141" s="17"/>
      <c r="K13141" s="50"/>
      <c r="P13141" s="17"/>
    </row>
    <row r="13142" spans="6:16">
      <c r="F13142" s="13"/>
      <c r="G13142" s="50"/>
      <c r="I13142" s="17"/>
      <c r="K13142" s="50"/>
      <c r="P13142" s="17"/>
    </row>
    <row r="13143" spans="6:16">
      <c r="F13143" s="13"/>
      <c r="G13143" s="50"/>
      <c r="I13143" s="17"/>
      <c r="K13143" s="50"/>
      <c r="P13143" s="17"/>
    </row>
    <row r="13144" spans="6:16">
      <c r="F13144" s="13"/>
      <c r="G13144" s="50"/>
      <c r="I13144" s="17"/>
      <c r="K13144" s="50"/>
      <c r="P13144" s="17"/>
    </row>
    <row r="13145" spans="6:16">
      <c r="F13145" s="13"/>
      <c r="G13145" s="50"/>
      <c r="I13145" s="17"/>
      <c r="K13145" s="50"/>
      <c r="P13145" s="17"/>
    </row>
    <row r="13146" spans="6:16">
      <c r="F13146" s="13"/>
      <c r="G13146" s="50"/>
      <c r="I13146" s="17"/>
      <c r="K13146" s="50"/>
      <c r="P13146" s="17"/>
    </row>
    <row r="13147" spans="6:16">
      <c r="F13147" s="13"/>
      <c r="G13147" s="50"/>
      <c r="I13147" s="17"/>
      <c r="K13147" s="50"/>
      <c r="P13147" s="17"/>
    </row>
    <row r="13148" spans="6:16">
      <c r="F13148" s="13"/>
      <c r="G13148" s="50"/>
      <c r="I13148" s="17"/>
      <c r="K13148" s="50"/>
      <c r="P13148" s="17"/>
    </row>
    <row r="13149" spans="6:16">
      <c r="F13149" s="13"/>
      <c r="G13149" s="50"/>
      <c r="I13149" s="17"/>
      <c r="K13149" s="50"/>
      <c r="P13149" s="17"/>
    </row>
    <row r="13150" spans="6:16">
      <c r="F13150" s="13"/>
      <c r="G13150" s="50"/>
      <c r="I13150" s="17"/>
      <c r="K13150" s="50"/>
      <c r="P13150" s="17"/>
    </row>
    <row r="13151" spans="6:16">
      <c r="F13151" s="13"/>
      <c r="G13151" s="50"/>
      <c r="I13151" s="17"/>
      <c r="K13151" s="50"/>
      <c r="P13151" s="17"/>
    </row>
    <row r="13152" spans="6:16">
      <c r="F13152" s="13"/>
      <c r="G13152" s="50"/>
      <c r="I13152" s="17"/>
      <c r="K13152" s="50"/>
      <c r="P13152" s="17"/>
    </row>
    <row r="13153" spans="6:16">
      <c r="F13153" s="13"/>
      <c r="G13153" s="50"/>
      <c r="I13153" s="17"/>
      <c r="K13153" s="50"/>
      <c r="P13153" s="17"/>
    </row>
    <row r="13154" spans="6:16">
      <c r="F13154" s="13"/>
      <c r="G13154" s="50"/>
      <c r="I13154" s="17"/>
      <c r="K13154" s="50"/>
      <c r="P13154" s="17"/>
    </row>
    <row r="13155" spans="6:16">
      <c r="F13155" s="13"/>
      <c r="G13155" s="50"/>
      <c r="I13155" s="17"/>
      <c r="K13155" s="50"/>
      <c r="P13155" s="17"/>
    </row>
    <row r="13156" spans="6:16">
      <c r="F13156" s="13"/>
      <c r="G13156" s="50"/>
      <c r="I13156" s="17"/>
      <c r="K13156" s="50"/>
      <c r="P13156" s="17"/>
    </row>
    <row r="13157" spans="6:16">
      <c r="F13157" s="13"/>
      <c r="G13157" s="50"/>
      <c r="I13157" s="17"/>
      <c r="K13157" s="50"/>
      <c r="P13157" s="17"/>
    </row>
    <row r="13158" spans="6:16">
      <c r="F13158" s="13"/>
      <c r="G13158" s="50"/>
      <c r="I13158" s="17"/>
      <c r="K13158" s="50"/>
      <c r="P13158" s="17"/>
    </row>
    <row r="13159" spans="6:16">
      <c r="F13159" s="13"/>
      <c r="G13159" s="50"/>
      <c r="I13159" s="17"/>
      <c r="K13159" s="50"/>
      <c r="P13159" s="17"/>
    </row>
    <row r="13160" spans="6:16">
      <c r="F13160" s="13"/>
      <c r="G13160" s="50"/>
      <c r="I13160" s="17"/>
      <c r="K13160" s="50"/>
      <c r="P13160" s="17"/>
    </row>
    <row r="13161" spans="6:16">
      <c r="F13161" s="13"/>
      <c r="G13161" s="50"/>
      <c r="I13161" s="17"/>
      <c r="K13161" s="50"/>
      <c r="P13161" s="17"/>
    </row>
    <row r="13162" spans="6:16">
      <c r="F13162" s="13"/>
      <c r="G13162" s="50"/>
      <c r="I13162" s="17"/>
      <c r="K13162" s="50"/>
      <c r="P13162" s="17"/>
    </row>
    <row r="13163" spans="6:16">
      <c r="F13163" s="13"/>
      <c r="G13163" s="50"/>
      <c r="I13163" s="17"/>
      <c r="K13163" s="50"/>
      <c r="P13163" s="17"/>
    </row>
    <row r="13164" spans="6:16">
      <c r="F13164" s="13"/>
      <c r="G13164" s="50"/>
      <c r="I13164" s="17"/>
      <c r="K13164" s="50"/>
      <c r="P13164" s="17"/>
    </row>
    <row r="13165" spans="6:16">
      <c r="F13165" s="13"/>
      <c r="G13165" s="50"/>
      <c r="I13165" s="17"/>
      <c r="K13165" s="50"/>
      <c r="P13165" s="17"/>
    </row>
    <row r="13166" spans="6:16">
      <c r="F13166" s="13"/>
      <c r="G13166" s="50"/>
      <c r="I13166" s="17"/>
      <c r="K13166" s="50"/>
      <c r="P13166" s="17"/>
    </row>
    <row r="13167" spans="6:16">
      <c r="F13167" s="13"/>
      <c r="G13167" s="50"/>
      <c r="I13167" s="17"/>
      <c r="K13167" s="50"/>
      <c r="P13167" s="17"/>
    </row>
    <row r="13168" spans="6:16">
      <c r="F13168" s="13"/>
      <c r="G13168" s="50"/>
      <c r="I13168" s="17"/>
      <c r="K13168" s="50"/>
      <c r="P13168" s="17"/>
    </row>
    <row r="13169" spans="6:16">
      <c r="F13169" s="13"/>
      <c r="G13169" s="50"/>
      <c r="I13169" s="17"/>
      <c r="K13169" s="50"/>
      <c r="P13169" s="17"/>
    </row>
    <row r="13170" spans="6:16">
      <c r="F13170" s="13"/>
      <c r="G13170" s="50"/>
      <c r="I13170" s="17"/>
      <c r="K13170" s="50"/>
      <c r="P13170" s="17"/>
    </row>
    <row r="13171" spans="6:16">
      <c r="F13171" s="13"/>
      <c r="G13171" s="50"/>
      <c r="I13171" s="17"/>
      <c r="K13171" s="50"/>
      <c r="P13171" s="17"/>
    </row>
    <row r="13172" spans="6:16">
      <c r="F13172" s="13"/>
      <c r="G13172" s="50"/>
      <c r="I13172" s="17"/>
      <c r="K13172" s="50"/>
      <c r="P13172" s="17"/>
    </row>
    <row r="13173" spans="6:16">
      <c r="F13173" s="13"/>
      <c r="G13173" s="50"/>
      <c r="I13173" s="17"/>
      <c r="K13173" s="50"/>
      <c r="P13173" s="17"/>
    </row>
    <row r="13174" spans="6:16">
      <c r="F13174" s="13"/>
      <c r="G13174" s="50"/>
      <c r="I13174" s="17"/>
      <c r="K13174" s="50"/>
      <c r="P13174" s="17"/>
    </row>
    <row r="13175" spans="6:16">
      <c r="F13175" s="13"/>
      <c r="G13175" s="50"/>
      <c r="I13175" s="17"/>
      <c r="K13175" s="50"/>
      <c r="P13175" s="17"/>
    </row>
    <row r="13176" spans="6:16">
      <c r="F13176" s="13"/>
      <c r="G13176" s="50"/>
      <c r="I13176" s="17"/>
      <c r="K13176" s="50"/>
      <c r="P13176" s="17"/>
    </row>
    <row r="13177" spans="6:16">
      <c r="F13177" s="13"/>
      <c r="G13177" s="50"/>
      <c r="I13177" s="17"/>
      <c r="K13177" s="50"/>
      <c r="P13177" s="17"/>
    </row>
    <row r="13178" spans="6:16">
      <c r="F13178" s="13"/>
      <c r="G13178" s="50"/>
      <c r="I13178" s="17"/>
      <c r="K13178" s="50"/>
      <c r="P13178" s="17"/>
    </row>
    <row r="13179" spans="6:16">
      <c r="F13179" s="13"/>
      <c r="G13179" s="50"/>
      <c r="I13179" s="17"/>
      <c r="K13179" s="50"/>
      <c r="P13179" s="17"/>
    </row>
    <row r="13180" spans="6:16">
      <c r="F13180" s="13"/>
      <c r="G13180" s="50"/>
      <c r="I13180" s="17"/>
      <c r="K13180" s="50"/>
      <c r="P13180" s="17"/>
    </row>
    <row r="13181" spans="6:16">
      <c r="F13181" s="13"/>
      <c r="G13181" s="50"/>
      <c r="I13181" s="17"/>
      <c r="K13181" s="50"/>
      <c r="P13181" s="17"/>
    </row>
    <row r="13182" spans="6:16">
      <c r="F13182" s="13"/>
      <c r="G13182" s="50"/>
      <c r="I13182" s="17"/>
      <c r="K13182" s="50"/>
      <c r="P13182" s="17"/>
    </row>
    <row r="13183" spans="6:16">
      <c r="F13183" s="13"/>
      <c r="G13183" s="50"/>
      <c r="I13183" s="17"/>
      <c r="K13183" s="50"/>
      <c r="P13183" s="17"/>
    </row>
    <row r="13184" spans="6:16">
      <c r="F13184" s="13"/>
      <c r="G13184" s="50"/>
      <c r="I13184" s="17"/>
      <c r="K13184" s="50"/>
      <c r="P13184" s="17"/>
    </row>
    <row r="13185" spans="6:16">
      <c r="F13185" s="13"/>
      <c r="G13185" s="50"/>
      <c r="I13185" s="17"/>
      <c r="K13185" s="50"/>
      <c r="P13185" s="17"/>
    </row>
    <row r="13186" spans="6:16">
      <c r="F13186" s="13"/>
      <c r="G13186" s="50"/>
      <c r="I13186" s="17"/>
      <c r="K13186" s="50"/>
      <c r="P13186" s="17"/>
    </row>
    <row r="13187" spans="6:16">
      <c r="F13187" s="13"/>
      <c r="G13187" s="50"/>
      <c r="I13187" s="17"/>
      <c r="K13187" s="50"/>
      <c r="P13187" s="17"/>
    </row>
    <row r="13188" spans="6:16">
      <c r="F13188" s="13"/>
      <c r="G13188" s="50"/>
      <c r="I13188" s="17"/>
      <c r="K13188" s="50"/>
      <c r="P13188" s="17"/>
    </row>
    <row r="13189" spans="6:16">
      <c r="F13189" s="13"/>
      <c r="G13189" s="50"/>
      <c r="I13189" s="17"/>
      <c r="K13189" s="50"/>
      <c r="P13189" s="17"/>
    </row>
    <row r="13190" spans="6:16">
      <c r="F13190" s="13"/>
      <c r="G13190" s="50"/>
      <c r="I13190" s="17"/>
      <c r="K13190" s="50"/>
      <c r="P13190" s="17"/>
    </row>
    <row r="13191" spans="6:16">
      <c r="F13191" s="13"/>
      <c r="G13191" s="50"/>
      <c r="I13191" s="17"/>
      <c r="K13191" s="50"/>
      <c r="P13191" s="17"/>
    </row>
    <row r="13192" spans="6:16">
      <c r="F13192" s="13"/>
      <c r="G13192" s="50"/>
      <c r="I13192" s="17"/>
      <c r="K13192" s="50"/>
      <c r="P13192" s="17"/>
    </row>
    <row r="13193" spans="6:16">
      <c r="F13193" s="13"/>
      <c r="G13193" s="50"/>
      <c r="I13193" s="17"/>
      <c r="K13193" s="50"/>
      <c r="P13193" s="17"/>
    </row>
    <row r="13194" spans="6:16">
      <c r="F13194" s="13"/>
      <c r="G13194" s="50"/>
      <c r="I13194" s="17"/>
      <c r="K13194" s="50"/>
      <c r="P13194" s="17"/>
    </row>
    <row r="13195" spans="6:16">
      <c r="F13195" s="13"/>
      <c r="G13195" s="50"/>
      <c r="I13195" s="17"/>
      <c r="K13195" s="50"/>
      <c r="P13195" s="17"/>
    </row>
    <row r="13196" spans="6:16">
      <c r="F13196" s="13"/>
      <c r="G13196" s="50"/>
      <c r="I13196" s="17"/>
      <c r="K13196" s="50"/>
      <c r="P13196" s="17"/>
    </row>
    <row r="13197" spans="6:16">
      <c r="F13197" s="13"/>
      <c r="G13197" s="50"/>
      <c r="I13197" s="17"/>
      <c r="K13197" s="50"/>
      <c r="P13197" s="17"/>
    </row>
    <row r="13198" spans="6:16">
      <c r="F13198" s="13"/>
      <c r="G13198" s="50"/>
      <c r="I13198" s="17"/>
      <c r="K13198" s="50"/>
      <c r="P13198" s="17"/>
    </row>
    <row r="13199" spans="6:16">
      <c r="F13199" s="13"/>
      <c r="G13199" s="50"/>
      <c r="I13199" s="17"/>
      <c r="K13199" s="50"/>
      <c r="P13199" s="17"/>
    </row>
    <row r="13200" spans="6:16">
      <c r="F13200" s="13"/>
      <c r="G13200" s="50"/>
      <c r="I13200" s="17"/>
      <c r="K13200" s="50"/>
      <c r="P13200" s="17"/>
    </row>
    <row r="13201" spans="6:16">
      <c r="F13201" s="13"/>
      <c r="G13201" s="50"/>
      <c r="I13201" s="17"/>
      <c r="K13201" s="50"/>
      <c r="P13201" s="17"/>
    </row>
    <row r="13202" spans="6:16">
      <c r="F13202" s="13"/>
      <c r="G13202" s="50"/>
      <c r="I13202" s="17"/>
      <c r="K13202" s="50"/>
      <c r="P13202" s="17"/>
    </row>
    <row r="13203" spans="6:16">
      <c r="F13203" s="13"/>
      <c r="G13203" s="50"/>
      <c r="I13203" s="17"/>
      <c r="K13203" s="50"/>
      <c r="P13203" s="17"/>
    </row>
    <row r="13204" spans="6:16">
      <c r="F13204" s="13"/>
      <c r="G13204" s="50"/>
      <c r="I13204" s="17"/>
      <c r="K13204" s="50"/>
      <c r="P13204" s="17"/>
    </row>
    <row r="13205" spans="6:16">
      <c r="F13205" s="13"/>
      <c r="G13205" s="50"/>
      <c r="I13205" s="17"/>
      <c r="K13205" s="50"/>
      <c r="P13205" s="17"/>
    </row>
    <row r="13206" spans="6:16">
      <c r="F13206" s="13"/>
      <c r="G13206" s="50"/>
      <c r="I13206" s="17"/>
      <c r="K13206" s="50"/>
      <c r="P13206" s="17"/>
    </row>
    <row r="13207" spans="6:16">
      <c r="F13207" s="13"/>
      <c r="G13207" s="50"/>
      <c r="I13207" s="17"/>
      <c r="K13207" s="50"/>
      <c r="P13207" s="17"/>
    </row>
    <row r="13208" spans="6:16">
      <c r="F13208" s="13"/>
      <c r="G13208" s="50"/>
      <c r="I13208" s="17"/>
      <c r="K13208" s="50"/>
      <c r="P13208" s="17"/>
    </row>
    <row r="13209" spans="6:16">
      <c r="F13209" s="13"/>
      <c r="G13209" s="50"/>
      <c r="I13209" s="17"/>
      <c r="K13209" s="50"/>
      <c r="P13209" s="17"/>
    </row>
    <row r="13210" spans="6:16">
      <c r="F13210" s="13"/>
      <c r="G13210" s="50"/>
      <c r="I13210" s="17"/>
      <c r="K13210" s="50"/>
      <c r="P13210" s="17"/>
    </row>
    <row r="13211" spans="6:16">
      <c r="F13211" s="13"/>
      <c r="G13211" s="50"/>
      <c r="I13211" s="17"/>
      <c r="K13211" s="50"/>
      <c r="P13211" s="17"/>
    </row>
    <row r="13212" spans="6:16">
      <c r="F13212" s="13"/>
      <c r="G13212" s="50"/>
      <c r="I13212" s="17"/>
      <c r="K13212" s="50"/>
      <c r="P13212" s="17"/>
    </row>
    <row r="13213" spans="6:16">
      <c r="F13213" s="13"/>
      <c r="G13213" s="50"/>
      <c r="I13213" s="17"/>
      <c r="K13213" s="50"/>
      <c r="P13213" s="17"/>
    </row>
    <row r="13214" spans="6:16">
      <c r="F13214" s="13"/>
      <c r="G13214" s="50"/>
      <c r="I13214" s="17"/>
      <c r="K13214" s="50"/>
      <c r="P13214" s="17"/>
    </row>
    <row r="13215" spans="6:16">
      <c r="F13215" s="13"/>
      <c r="G13215" s="50"/>
      <c r="I13215" s="17"/>
      <c r="K13215" s="50"/>
      <c r="P13215" s="17"/>
    </row>
    <row r="13216" spans="6:16">
      <c r="F13216" s="13"/>
      <c r="G13216" s="50"/>
      <c r="I13216" s="17"/>
      <c r="K13216" s="50"/>
      <c r="P13216" s="17"/>
    </row>
    <row r="13217" spans="6:16">
      <c r="F13217" s="13"/>
      <c r="G13217" s="50"/>
      <c r="I13217" s="17"/>
      <c r="K13217" s="50"/>
      <c r="P13217" s="17"/>
    </row>
    <row r="13218" spans="6:16">
      <c r="F13218" s="13"/>
      <c r="G13218" s="50"/>
      <c r="I13218" s="17"/>
      <c r="K13218" s="50"/>
      <c r="P13218" s="17"/>
    </row>
    <row r="13219" spans="6:16">
      <c r="F13219" s="13"/>
      <c r="G13219" s="50"/>
      <c r="I13219" s="17"/>
      <c r="K13219" s="50"/>
      <c r="P13219" s="17"/>
    </row>
    <row r="13220" spans="6:16">
      <c r="F13220" s="13"/>
      <c r="G13220" s="50"/>
      <c r="I13220" s="17"/>
      <c r="K13220" s="50"/>
      <c r="P13220" s="17"/>
    </row>
    <row r="13221" spans="6:16">
      <c r="F13221" s="13"/>
      <c r="G13221" s="50"/>
      <c r="I13221" s="17"/>
      <c r="K13221" s="50"/>
      <c r="P13221" s="17"/>
    </row>
    <row r="13222" spans="6:16">
      <c r="F13222" s="13"/>
      <c r="G13222" s="50"/>
      <c r="I13222" s="17"/>
      <c r="K13222" s="50"/>
      <c r="P13222" s="17"/>
    </row>
    <row r="13223" spans="6:16">
      <c r="F13223" s="13"/>
      <c r="G13223" s="50"/>
      <c r="I13223" s="17"/>
      <c r="K13223" s="50"/>
      <c r="P13223" s="17"/>
    </row>
    <row r="13224" spans="6:16">
      <c r="F13224" s="13"/>
      <c r="G13224" s="50"/>
      <c r="I13224" s="17"/>
      <c r="K13224" s="50"/>
      <c r="P13224" s="17"/>
    </row>
    <row r="13225" spans="6:16">
      <c r="F13225" s="13"/>
      <c r="G13225" s="50"/>
      <c r="I13225" s="17"/>
      <c r="K13225" s="50"/>
      <c r="P13225" s="17"/>
    </row>
    <row r="13226" spans="6:16">
      <c r="F13226" s="13"/>
      <c r="G13226" s="50"/>
      <c r="I13226" s="17"/>
      <c r="K13226" s="50"/>
      <c r="P13226" s="17"/>
    </row>
    <row r="13227" spans="6:16">
      <c r="F13227" s="13"/>
      <c r="G13227" s="50"/>
      <c r="I13227" s="17"/>
      <c r="K13227" s="50"/>
      <c r="P13227" s="17"/>
    </row>
    <row r="13228" spans="6:16">
      <c r="F13228" s="13"/>
      <c r="G13228" s="50"/>
      <c r="I13228" s="17"/>
      <c r="K13228" s="50"/>
      <c r="P13228" s="17"/>
    </row>
    <row r="13229" spans="6:16">
      <c r="F13229" s="13"/>
      <c r="G13229" s="50"/>
      <c r="I13229" s="17"/>
      <c r="K13229" s="50"/>
      <c r="P13229" s="17"/>
    </row>
    <row r="13230" spans="6:16">
      <c r="F13230" s="13"/>
      <c r="G13230" s="50"/>
      <c r="I13230" s="17"/>
      <c r="K13230" s="50"/>
      <c r="P13230" s="17"/>
    </row>
    <row r="13231" spans="6:16">
      <c r="F13231" s="13"/>
      <c r="G13231" s="50"/>
      <c r="I13231" s="17"/>
      <c r="K13231" s="50"/>
      <c r="P13231" s="17"/>
    </row>
    <row r="13232" spans="6:16">
      <c r="F13232" s="13"/>
      <c r="G13232" s="50"/>
      <c r="I13232" s="17"/>
      <c r="K13232" s="50"/>
      <c r="P13232" s="17"/>
    </row>
    <row r="13233" spans="6:16">
      <c r="F13233" s="13"/>
      <c r="G13233" s="50"/>
      <c r="I13233" s="17"/>
      <c r="K13233" s="50"/>
      <c r="P13233" s="17"/>
    </row>
    <row r="13234" spans="6:16">
      <c r="F13234" s="13"/>
      <c r="G13234" s="50"/>
      <c r="I13234" s="17"/>
      <c r="K13234" s="50"/>
      <c r="P13234" s="17"/>
    </row>
    <row r="13235" spans="6:16">
      <c r="F13235" s="13"/>
      <c r="G13235" s="50"/>
      <c r="I13235" s="17"/>
      <c r="K13235" s="50"/>
      <c r="P13235" s="17"/>
    </row>
    <row r="13236" spans="6:16">
      <c r="F13236" s="13"/>
      <c r="G13236" s="50"/>
      <c r="I13236" s="17"/>
      <c r="K13236" s="50"/>
      <c r="P13236" s="17"/>
    </row>
    <row r="13237" spans="6:16">
      <c r="F13237" s="13"/>
      <c r="G13237" s="50"/>
      <c r="I13237" s="17"/>
      <c r="K13237" s="50"/>
      <c r="P13237" s="17"/>
    </row>
    <row r="13238" spans="6:16">
      <c r="F13238" s="13"/>
      <c r="G13238" s="50"/>
      <c r="I13238" s="17"/>
      <c r="K13238" s="50"/>
      <c r="P13238" s="17"/>
    </row>
    <row r="13239" spans="6:16">
      <c r="F13239" s="13"/>
      <c r="G13239" s="50"/>
      <c r="I13239" s="17"/>
      <c r="K13239" s="50"/>
      <c r="P13239" s="17"/>
    </row>
    <row r="13240" spans="6:16">
      <c r="F13240" s="13"/>
      <c r="G13240" s="50"/>
      <c r="I13240" s="17"/>
      <c r="K13240" s="50"/>
      <c r="P13240" s="17"/>
    </row>
    <row r="13241" spans="6:16">
      <c r="F13241" s="13"/>
      <c r="G13241" s="50"/>
      <c r="I13241" s="17"/>
      <c r="K13241" s="50"/>
      <c r="P13241" s="17"/>
    </row>
    <row r="13242" spans="6:16">
      <c r="F13242" s="13"/>
      <c r="G13242" s="50"/>
      <c r="I13242" s="17"/>
      <c r="K13242" s="50"/>
      <c r="P13242" s="17"/>
    </row>
    <row r="13243" spans="6:16">
      <c r="F13243" s="13"/>
      <c r="G13243" s="50"/>
      <c r="I13243" s="17"/>
      <c r="K13243" s="50"/>
      <c r="P13243" s="17"/>
    </row>
    <row r="13244" spans="6:16">
      <c r="F13244" s="13"/>
      <c r="G13244" s="50"/>
      <c r="I13244" s="17"/>
      <c r="K13244" s="50"/>
      <c r="P13244" s="17"/>
    </row>
    <row r="13245" spans="6:16">
      <c r="F13245" s="13"/>
      <c r="G13245" s="50"/>
      <c r="I13245" s="17"/>
      <c r="K13245" s="50"/>
      <c r="P13245" s="17"/>
    </row>
    <row r="13246" spans="6:16">
      <c r="F13246" s="13"/>
      <c r="G13246" s="50"/>
      <c r="I13246" s="17"/>
      <c r="K13246" s="50"/>
      <c r="P13246" s="17"/>
    </row>
    <row r="13247" spans="6:16">
      <c r="F13247" s="13"/>
      <c r="G13247" s="50"/>
      <c r="I13247" s="17"/>
      <c r="K13247" s="50"/>
      <c r="P13247" s="17"/>
    </row>
    <row r="13248" spans="6:16">
      <c r="F13248" s="13"/>
      <c r="G13248" s="50"/>
      <c r="I13248" s="17"/>
      <c r="K13248" s="50"/>
      <c r="P13248" s="17"/>
    </row>
    <row r="13249" spans="6:16">
      <c r="F13249" s="13"/>
      <c r="G13249" s="50"/>
      <c r="I13249" s="17"/>
      <c r="K13249" s="50"/>
      <c r="P13249" s="17"/>
    </row>
    <row r="13250" spans="6:16">
      <c r="F13250" s="13"/>
      <c r="G13250" s="50"/>
      <c r="I13250" s="17"/>
      <c r="K13250" s="50"/>
      <c r="P13250" s="17"/>
    </row>
    <row r="13251" spans="6:16">
      <c r="F13251" s="13"/>
      <c r="G13251" s="50"/>
      <c r="I13251" s="17"/>
      <c r="K13251" s="50"/>
      <c r="P13251" s="17"/>
    </row>
    <row r="13252" spans="6:16">
      <c r="F13252" s="13"/>
      <c r="G13252" s="50"/>
      <c r="I13252" s="17"/>
      <c r="K13252" s="50"/>
      <c r="P13252" s="17"/>
    </row>
    <row r="13253" spans="6:16">
      <c r="F13253" s="13"/>
      <c r="G13253" s="50"/>
      <c r="I13253" s="17"/>
      <c r="K13253" s="50"/>
      <c r="P13253" s="17"/>
    </row>
    <row r="13254" spans="6:16">
      <c r="F13254" s="13"/>
      <c r="G13254" s="50"/>
      <c r="I13254" s="17"/>
      <c r="K13254" s="50"/>
      <c r="P13254" s="17"/>
    </row>
    <row r="13255" spans="6:16">
      <c r="F13255" s="13"/>
      <c r="G13255" s="50"/>
      <c r="I13255" s="17"/>
      <c r="K13255" s="50"/>
      <c r="P13255" s="17"/>
    </row>
    <row r="13256" spans="6:16">
      <c r="F13256" s="13"/>
      <c r="G13256" s="50"/>
      <c r="I13256" s="17"/>
      <c r="K13256" s="50"/>
      <c r="P13256" s="17"/>
    </row>
    <row r="13257" spans="6:16">
      <c r="F13257" s="13"/>
      <c r="G13257" s="50"/>
      <c r="I13257" s="17"/>
      <c r="K13257" s="50"/>
      <c r="P13257" s="17"/>
    </row>
    <row r="13258" spans="6:16">
      <c r="F13258" s="13"/>
      <c r="G13258" s="50"/>
      <c r="I13258" s="17"/>
      <c r="K13258" s="50"/>
      <c r="P13258" s="17"/>
    </row>
    <row r="13259" spans="6:16">
      <c r="F13259" s="13"/>
      <c r="G13259" s="50"/>
      <c r="I13259" s="17"/>
      <c r="K13259" s="50"/>
      <c r="P13259" s="17"/>
    </row>
    <row r="13260" spans="6:16">
      <c r="F13260" s="13"/>
      <c r="G13260" s="50"/>
      <c r="I13260" s="17"/>
      <c r="K13260" s="50"/>
      <c r="P13260" s="17"/>
    </row>
    <row r="13261" spans="6:16">
      <c r="F13261" s="13"/>
      <c r="G13261" s="50"/>
      <c r="I13261" s="17"/>
      <c r="K13261" s="50"/>
      <c r="P13261" s="17"/>
    </row>
    <row r="13262" spans="6:16">
      <c r="F13262" s="13"/>
      <c r="G13262" s="50"/>
      <c r="I13262" s="17"/>
      <c r="K13262" s="50"/>
      <c r="P13262" s="17"/>
    </row>
    <row r="13263" spans="6:16">
      <c r="F13263" s="13"/>
      <c r="G13263" s="50"/>
      <c r="I13263" s="17"/>
      <c r="K13263" s="50"/>
      <c r="P13263" s="17"/>
    </row>
    <row r="13264" spans="6:16">
      <c r="F13264" s="13"/>
      <c r="G13264" s="50"/>
      <c r="I13264" s="17"/>
      <c r="K13264" s="50"/>
      <c r="P13264" s="17"/>
    </row>
    <row r="13265" spans="6:16">
      <c r="F13265" s="13"/>
      <c r="G13265" s="50"/>
      <c r="I13265" s="17"/>
      <c r="K13265" s="50"/>
      <c r="P13265" s="17"/>
    </row>
    <row r="13266" spans="6:16">
      <c r="F13266" s="13"/>
      <c r="G13266" s="50"/>
      <c r="I13266" s="17"/>
      <c r="K13266" s="50"/>
      <c r="P13266" s="17"/>
    </row>
    <row r="13267" spans="6:16">
      <c r="F13267" s="13"/>
      <c r="G13267" s="50"/>
      <c r="I13267" s="17"/>
      <c r="K13267" s="50"/>
      <c r="P13267" s="17"/>
    </row>
    <row r="13268" spans="6:16">
      <c r="F13268" s="13"/>
      <c r="G13268" s="50"/>
      <c r="I13268" s="17"/>
      <c r="K13268" s="50"/>
      <c r="P13268" s="17"/>
    </row>
    <row r="13269" spans="6:16">
      <c r="F13269" s="13"/>
      <c r="G13269" s="50"/>
      <c r="I13269" s="17"/>
      <c r="K13269" s="50"/>
      <c r="P13269" s="17"/>
    </row>
    <row r="13270" spans="6:16">
      <c r="F13270" s="13"/>
      <c r="G13270" s="50"/>
      <c r="I13270" s="17"/>
      <c r="K13270" s="50"/>
      <c r="P13270" s="17"/>
    </row>
    <row r="13271" spans="6:16">
      <c r="F13271" s="13"/>
      <c r="G13271" s="50"/>
      <c r="I13271" s="17"/>
      <c r="K13271" s="50"/>
      <c r="P13271" s="17"/>
    </row>
    <row r="13272" spans="6:16">
      <c r="F13272" s="13"/>
      <c r="G13272" s="50"/>
      <c r="I13272" s="17"/>
      <c r="K13272" s="50"/>
      <c r="P13272" s="17"/>
    </row>
    <row r="13273" spans="6:16">
      <c r="F13273" s="13"/>
      <c r="G13273" s="50"/>
      <c r="I13273" s="17"/>
      <c r="K13273" s="50"/>
      <c r="P13273" s="17"/>
    </row>
    <row r="13274" spans="6:16">
      <c r="F13274" s="13"/>
      <c r="G13274" s="50"/>
      <c r="I13274" s="17"/>
      <c r="K13274" s="50"/>
      <c r="P13274" s="17"/>
    </row>
    <row r="13275" spans="6:16">
      <c r="F13275" s="13"/>
      <c r="G13275" s="50"/>
      <c r="I13275" s="17"/>
      <c r="K13275" s="50"/>
      <c r="P13275" s="17"/>
    </row>
    <row r="13276" spans="6:16">
      <c r="F13276" s="13"/>
      <c r="G13276" s="50"/>
      <c r="I13276" s="17"/>
      <c r="K13276" s="50"/>
      <c r="P13276" s="17"/>
    </row>
    <row r="13277" spans="6:16">
      <c r="F13277" s="13"/>
      <c r="G13277" s="50"/>
      <c r="I13277" s="17"/>
      <c r="K13277" s="50"/>
      <c r="P13277" s="17"/>
    </row>
    <row r="13278" spans="6:16">
      <c r="F13278" s="13"/>
      <c r="G13278" s="50"/>
      <c r="I13278" s="17"/>
      <c r="K13278" s="50"/>
      <c r="P13278" s="17"/>
    </row>
    <row r="13279" spans="6:16">
      <c r="F13279" s="13"/>
      <c r="G13279" s="50"/>
      <c r="I13279" s="17"/>
      <c r="K13279" s="50"/>
      <c r="P13279" s="17"/>
    </row>
    <row r="13280" spans="6:16">
      <c r="F13280" s="13"/>
      <c r="G13280" s="50"/>
      <c r="I13280" s="17"/>
      <c r="K13280" s="50"/>
      <c r="P13280" s="17"/>
    </row>
    <row r="13281" spans="6:16">
      <c r="F13281" s="13"/>
      <c r="G13281" s="50"/>
      <c r="I13281" s="17"/>
      <c r="K13281" s="50"/>
      <c r="P13281" s="17"/>
    </row>
    <row r="13282" spans="6:16">
      <c r="F13282" s="13"/>
      <c r="G13282" s="50"/>
      <c r="I13282" s="17"/>
      <c r="K13282" s="50"/>
      <c r="P13282" s="17"/>
    </row>
    <row r="13283" spans="6:16">
      <c r="F13283" s="13"/>
      <c r="G13283" s="50"/>
      <c r="I13283" s="17"/>
      <c r="K13283" s="50"/>
      <c r="P13283" s="17"/>
    </row>
    <row r="13284" spans="6:16">
      <c r="F13284" s="13"/>
      <c r="G13284" s="50"/>
      <c r="I13284" s="17"/>
      <c r="K13284" s="50"/>
      <c r="P13284" s="17"/>
    </row>
    <row r="13285" spans="6:16">
      <c r="F13285" s="13"/>
      <c r="G13285" s="50"/>
      <c r="I13285" s="17"/>
      <c r="K13285" s="50"/>
      <c r="P13285" s="17"/>
    </row>
    <row r="13286" spans="6:16">
      <c r="F13286" s="13"/>
      <c r="G13286" s="50"/>
      <c r="I13286" s="17"/>
      <c r="K13286" s="50"/>
      <c r="P13286" s="17"/>
    </row>
    <row r="13287" spans="6:16">
      <c r="F13287" s="13"/>
      <c r="G13287" s="50"/>
      <c r="I13287" s="17"/>
      <c r="K13287" s="50"/>
      <c r="P13287" s="17"/>
    </row>
    <row r="13288" spans="6:16">
      <c r="F13288" s="13"/>
      <c r="G13288" s="50"/>
      <c r="I13288" s="17"/>
      <c r="K13288" s="50"/>
      <c r="P13288" s="17"/>
    </row>
    <row r="13289" spans="6:16">
      <c r="F13289" s="13"/>
      <c r="G13289" s="50"/>
      <c r="I13289" s="17"/>
      <c r="K13289" s="50"/>
      <c r="P13289" s="17"/>
    </row>
    <row r="13290" spans="6:16">
      <c r="F13290" s="13"/>
      <c r="G13290" s="50"/>
      <c r="I13290" s="17"/>
      <c r="K13290" s="50"/>
      <c r="P13290" s="17"/>
    </row>
    <row r="13291" spans="6:16">
      <c r="F13291" s="13"/>
      <c r="G13291" s="50"/>
      <c r="I13291" s="17"/>
      <c r="K13291" s="50"/>
      <c r="P13291" s="17"/>
    </row>
    <row r="13292" spans="6:16">
      <c r="F13292" s="13"/>
      <c r="G13292" s="50"/>
      <c r="I13292" s="17"/>
      <c r="K13292" s="50"/>
      <c r="P13292" s="17"/>
    </row>
    <row r="13293" spans="6:16">
      <c r="F13293" s="13"/>
      <c r="G13293" s="50"/>
      <c r="I13293" s="17"/>
      <c r="K13293" s="50"/>
      <c r="P13293" s="17"/>
    </row>
    <row r="13294" spans="6:16">
      <c r="F13294" s="13"/>
      <c r="G13294" s="50"/>
      <c r="I13294" s="17"/>
      <c r="K13294" s="50"/>
      <c r="P13294" s="17"/>
    </row>
    <row r="13295" spans="6:16">
      <c r="F13295" s="13"/>
      <c r="G13295" s="50"/>
      <c r="I13295" s="17"/>
      <c r="K13295" s="50"/>
      <c r="P13295" s="17"/>
    </row>
    <row r="13296" spans="6:16">
      <c r="F13296" s="13"/>
      <c r="G13296" s="50"/>
      <c r="I13296" s="17"/>
      <c r="K13296" s="50"/>
      <c r="P13296" s="17"/>
    </row>
    <row r="13297" spans="6:16">
      <c r="F13297" s="13"/>
      <c r="G13297" s="50"/>
      <c r="I13297" s="17"/>
      <c r="K13297" s="50"/>
      <c r="P13297" s="17"/>
    </row>
    <row r="13298" spans="6:16">
      <c r="F13298" s="13"/>
      <c r="G13298" s="50"/>
      <c r="I13298" s="17"/>
      <c r="K13298" s="50"/>
      <c r="P13298" s="17"/>
    </row>
    <row r="13299" spans="6:16">
      <c r="F13299" s="13"/>
      <c r="G13299" s="50"/>
      <c r="I13299" s="17"/>
      <c r="K13299" s="50"/>
      <c r="P13299" s="17"/>
    </row>
    <row r="13300" spans="6:16">
      <c r="F13300" s="13"/>
      <c r="G13300" s="50"/>
      <c r="I13300" s="17"/>
      <c r="K13300" s="50"/>
      <c r="P13300" s="17"/>
    </row>
    <row r="13301" spans="6:16">
      <c r="F13301" s="13"/>
      <c r="G13301" s="50"/>
      <c r="I13301" s="17"/>
      <c r="K13301" s="50"/>
      <c r="P13301" s="17"/>
    </row>
    <row r="13302" spans="6:16">
      <c r="F13302" s="13"/>
      <c r="G13302" s="50"/>
      <c r="I13302" s="17"/>
      <c r="K13302" s="50"/>
      <c r="P13302" s="17"/>
    </row>
    <row r="13303" spans="6:16">
      <c r="F13303" s="13"/>
      <c r="G13303" s="50"/>
      <c r="I13303" s="17"/>
      <c r="K13303" s="50"/>
      <c r="P13303" s="17"/>
    </row>
    <row r="13304" spans="6:16">
      <c r="F13304" s="13"/>
      <c r="G13304" s="50"/>
      <c r="I13304" s="17"/>
      <c r="K13304" s="50"/>
      <c r="P13304" s="17"/>
    </row>
    <row r="13305" spans="6:16">
      <c r="F13305" s="13"/>
      <c r="G13305" s="50"/>
      <c r="I13305" s="17"/>
      <c r="K13305" s="50"/>
      <c r="P13305" s="17"/>
    </row>
    <row r="13306" spans="6:16">
      <c r="F13306" s="13"/>
      <c r="G13306" s="50"/>
      <c r="I13306" s="17"/>
      <c r="K13306" s="50"/>
      <c r="P13306" s="17"/>
    </row>
    <row r="13307" spans="6:16">
      <c r="F13307" s="13"/>
      <c r="G13307" s="50"/>
      <c r="I13307" s="17"/>
      <c r="K13307" s="50"/>
      <c r="P13307" s="17"/>
    </row>
    <row r="13308" spans="6:16">
      <c r="F13308" s="13"/>
      <c r="G13308" s="50"/>
      <c r="I13308" s="17"/>
      <c r="K13308" s="50"/>
      <c r="P13308" s="17"/>
    </row>
    <row r="13309" spans="6:16">
      <c r="F13309" s="13"/>
      <c r="G13309" s="50"/>
      <c r="I13309" s="17"/>
      <c r="K13309" s="50"/>
      <c r="P13309" s="17"/>
    </row>
    <row r="13310" spans="6:16">
      <c r="F13310" s="13"/>
      <c r="G13310" s="50"/>
      <c r="I13310" s="17"/>
      <c r="K13310" s="50"/>
      <c r="P13310" s="17"/>
    </row>
    <row r="13311" spans="6:16">
      <c r="F13311" s="13"/>
      <c r="G13311" s="50"/>
      <c r="I13311" s="17"/>
      <c r="K13311" s="50"/>
      <c r="P13311" s="17"/>
    </row>
    <row r="13312" spans="6:16">
      <c r="F13312" s="13"/>
      <c r="G13312" s="50"/>
      <c r="I13312" s="17"/>
      <c r="K13312" s="50"/>
      <c r="P13312" s="17"/>
    </row>
    <row r="13313" spans="6:16">
      <c r="F13313" s="13"/>
      <c r="G13313" s="50"/>
      <c r="I13313" s="17"/>
      <c r="K13313" s="50"/>
      <c r="P13313" s="17"/>
    </row>
    <row r="13314" spans="6:16">
      <c r="F13314" s="13"/>
      <c r="G13314" s="50"/>
      <c r="I13314" s="17"/>
      <c r="K13314" s="50"/>
      <c r="P13314" s="17"/>
    </row>
    <row r="13315" spans="6:16">
      <c r="F13315" s="13"/>
      <c r="G13315" s="50"/>
      <c r="I13315" s="17"/>
      <c r="K13315" s="50"/>
      <c r="P13315" s="17"/>
    </row>
    <row r="13316" spans="6:16">
      <c r="F13316" s="13"/>
      <c r="G13316" s="50"/>
      <c r="I13316" s="17"/>
      <c r="K13316" s="50"/>
      <c r="P13316" s="17"/>
    </row>
    <row r="13317" spans="6:16">
      <c r="F13317" s="13"/>
      <c r="G13317" s="50"/>
      <c r="I13317" s="17"/>
      <c r="K13317" s="50"/>
      <c r="P13317" s="17"/>
    </row>
    <row r="13318" spans="6:16">
      <c r="F13318" s="13"/>
      <c r="G13318" s="50"/>
      <c r="I13318" s="17"/>
      <c r="K13318" s="50"/>
      <c r="P13318" s="17"/>
    </row>
    <row r="13319" spans="6:16">
      <c r="F13319" s="13"/>
      <c r="G13319" s="50"/>
      <c r="I13319" s="17"/>
      <c r="K13319" s="50"/>
      <c r="P13319" s="17"/>
    </row>
    <row r="13320" spans="6:16">
      <c r="F13320" s="13"/>
      <c r="G13320" s="50"/>
      <c r="I13320" s="17"/>
      <c r="K13320" s="50"/>
      <c r="P13320" s="17"/>
    </row>
    <row r="13321" spans="6:16">
      <c r="F13321" s="13"/>
      <c r="G13321" s="50"/>
      <c r="I13321" s="17"/>
      <c r="K13321" s="50"/>
      <c r="P13321" s="17"/>
    </row>
    <row r="13322" spans="6:16">
      <c r="F13322" s="13"/>
      <c r="G13322" s="50"/>
      <c r="I13322" s="17"/>
      <c r="K13322" s="50"/>
      <c r="P13322" s="17"/>
    </row>
    <row r="13323" spans="6:16">
      <c r="F13323" s="13"/>
      <c r="G13323" s="50"/>
      <c r="I13323" s="17"/>
      <c r="K13323" s="50"/>
      <c r="P13323" s="17"/>
    </row>
    <row r="13324" spans="6:16">
      <c r="F13324" s="13"/>
      <c r="G13324" s="50"/>
      <c r="I13324" s="17"/>
      <c r="K13324" s="50"/>
      <c r="P13324" s="17"/>
    </row>
    <row r="13325" spans="6:16">
      <c r="F13325" s="13"/>
      <c r="G13325" s="50"/>
      <c r="I13325" s="17"/>
      <c r="K13325" s="50"/>
      <c r="P13325" s="17"/>
    </row>
    <row r="13326" spans="6:16">
      <c r="F13326" s="13"/>
      <c r="G13326" s="50"/>
      <c r="I13326" s="17"/>
      <c r="K13326" s="50"/>
      <c r="P13326" s="17"/>
    </row>
    <row r="13327" spans="6:16">
      <c r="F13327" s="13"/>
      <c r="G13327" s="50"/>
      <c r="I13327" s="17"/>
      <c r="K13327" s="50"/>
      <c r="P13327" s="17"/>
    </row>
    <row r="13328" spans="6:16">
      <c r="F13328" s="13"/>
      <c r="G13328" s="50"/>
      <c r="I13328" s="17"/>
      <c r="K13328" s="50"/>
      <c r="P13328" s="17"/>
    </row>
    <row r="13329" spans="6:16">
      <c r="F13329" s="13"/>
      <c r="G13329" s="50"/>
      <c r="I13329" s="17"/>
      <c r="K13329" s="50"/>
      <c r="P13329" s="17"/>
    </row>
    <row r="13330" spans="6:16">
      <c r="F13330" s="13"/>
      <c r="G13330" s="50"/>
      <c r="I13330" s="17"/>
      <c r="K13330" s="50"/>
      <c r="P13330" s="17"/>
    </row>
    <row r="13331" spans="6:16">
      <c r="F13331" s="13"/>
      <c r="G13331" s="50"/>
      <c r="I13331" s="17"/>
      <c r="K13331" s="50"/>
      <c r="P13331" s="17"/>
    </row>
    <row r="13332" spans="6:16">
      <c r="F13332" s="13"/>
      <c r="G13332" s="50"/>
      <c r="I13332" s="17"/>
      <c r="K13332" s="50"/>
      <c r="P13332" s="17"/>
    </row>
    <row r="13333" spans="6:16">
      <c r="F13333" s="13"/>
      <c r="G13333" s="50"/>
      <c r="I13333" s="17"/>
      <c r="K13333" s="50"/>
      <c r="P13333" s="17"/>
    </row>
    <row r="13334" spans="6:16">
      <c r="F13334" s="13"/>
      <c r="G13334" s="50"/>
      <c r="I13334" s="17"/>
      <c r="K13334" s="50"/>
      <c r="P13334" s="17"/>
    </row>
    <row r="13335" spans="6:16">
      <c r="F13335" s="13"/>
      <c r="G13335" s="50"/>
      <c r="I13335" s="17"/>
      <c r="K13335" s="50"/>
      <c r="P13335" s="17"/>
    </row>
    <row r="13336" spans="6:16">
      <c r="F13336" s="13"/>
      <c r="G13336" s="50"/>
      <c r="I13336" s="17"/>
      <c r="K13336" s="50"/>
      <c r="P13336" s="17"/>
    </row>
    <row r="13337" spans="6:16">
      <c r="F13337" s="13"/>
      <c r="G13337" s="50"/>
      <c r="I13337" s="17"/>
      <c r="K13337" s="50"/>
      <c r="P13337" s="17"/>
    </row>
    <row r="13338" spans="6:16">
      <c r="F13338" s="13"/>
      <c r="G13338" s="50"/>
      <c r="I13338" s="17"/>
      <c r="K13338" s="50"/>
      <c r="P13338" s="17"/>
    </row>
    <row r="13339" spans="6:16">
      <c r="F13339" s="13"/>
      <c r="G13339" s="50"/>
      <c r="I13339" s="17"/>
      <c r="K13339" s="50"/>
      <c r="P13339" s="17"/>
    </row>
    <row r="13340" spans="6:16">
      <c r="F13340" s="13"/>
      <c r="G13340" s="50"/>
      <c r="I13340" s="17"/>
      <c r="K13340" s="50"/>
      <c r="P13340" s="17"/>
    </row>
    <row r="13341" spans="6:16">
      <c r="F13341" s="13"/>
      <c r="G13341" s="50"/>
      <c r="I13341" s="17"/>
      <c r="K13341" s="50"/>
      <c r="P13341" s="17"/>
    </row>
    <row r="13342" spans="6:16">
      <c r="F13342" s="13"/>
      <c r="G13342" s="50"/>
      <c r="I13342" s="17"/>
      <c r="K13342" s="50"/>
      <c r="P13342" s="17"/>
    </row>
    <row r="13343" spans="6:16">
      <c r="F13343" s="13"/>
      <c r="G13343" s="50"/>
      <c r="I13343" s="17"/>
      <c r="K13343" s="50"/>
      <c r="P13343" s="17"/>
    </row>
    <row r="13344" spans="6:16">
      <c r="F13344" s="13"/>
      <c r="G13344" s="50"/>
      <c r="I13344" s="17"/>
      <c r="K13344" s="50"/>
      <c r="P13344" s="17"/>
    </row>
    <row r="13345" spans="6:16">
      <c r="F13345" s="13"/>
      <c r="G13345" s="50"/>
      <c r="I13345" s="17"/>
      <c r="K13345" s="50"/>
      <c r="P13345" s="17"/>
    </row>
    <row r="13346" spans="6:16">
      <c r="F13346" s="13"/>
      <c r="G13346" s="50"/>
      <c r="I13346" s="17"/>
      <c r="K13346" s="50"/>
      <c r="P13346" s="17"/>
    </row>
    <row r="13347" spans="6:16">
      <c r="F13347" s="13"/>
      <c r="G13347" s="50"/>
      <c r="I13347" s="17"/>
      <c r="K13347" s="50"/>
      <c r="P13347" s="17"/>
    </row>
    <row r="13348" spans="6:16">
      <c r="F13348" s="13"/>
      <c r="G13348" s="50"/>
      <c r="I13348" s="17"/>
      <c r="K13348" s="50"/>
      <c r="P13348" s="17"/>
    </row>
    <row r="13349" spans="6:16">
      <c r="F13349" s="13"/>
      <c r="G13349" s="50"/>
      <c r="I13349" s="17"/>
      <c r="K13349" s="50"/>
      <c r="P13349" s="17"/>
    </row>
    <row r="13350" spans="6:16">
      <c r="F13350" s="13"/>
      <c r="G13350" s="50"/>
      <c r="I13350" s="17"/>
      <c r="K13350" s="50"/>
      <c r="P13350" s="17"/>
    </row>
    <row r="13351" spans="6:16">
      <c r="F13351" s="13"/>
      <c r="G13351" s="50"/>
      <c r="I13351" s="17"/>
      <c r="K13351" s="50"/>
      <c r="P13351" s="17"/>
    </row>
    <row r="13352" spans="6:16">
      <c r="F13352" s="13"/>
      <c r="G13352" s="50"/>
      <c r="I13352" s="17"/>
      <c r="K13352" s="50"/>
      <c r="P13352" s="17"/>
    </row>
    <row r="13353" spans="6:16">
      <c r="F13353" s="13"/>
      <c r="G13353" s="50"/>
      <c r="I13353" s="17"/>
      <c r="K13353" s="50"/>
      <c r="P13353" s="17"/>
    </row>
    <row r="13354" spans="6:16">
      <c r="F13354" s="13"/>
      <c r="G13354" s="50"/>
      <c r="I13354" s="17"/>
      <c r="K13354" s="50"/>
      <c r="P13354" s="17"/>
    </row>
    <row r="13355" spans="6:16">
      <c r="F13355" s="13"/>
      <c r="G13355" s="50"/>
      <c r="I13355" s="17"/>
      <c r="K13355" s="50"/>
      <c r="P13355" s="17"/>
    </row>
    <row r="13356" spans="6:16">
      <c r="F13356" s="13"/>
      <c r="G13356" s="50"/>
      <c r="I13356" s="17"/>
      <c r="K13356" s="50"/>
      <c r="P13356" s="17"/>
    </row>
    <row r="13357" spans="6:16">
      <c r="F13357" s="13"/>
      <c r="G13357" s="50"/>
      <c r="I13357" s="17"/>
      <c r="K13357" s="50"/>
      <c r="P13357" s="17"/>
    </row>
    <row r="13358" spans="6:16">
      <c r="F13358" s="13"/>
      <c r="G13358" s="50"/>
      <c r="I13358" s="17"/>
      <c r="K13358" s="50"/>
      <c r="P13358" s="17"/>
    </row>
    <row r="13359" spans="6:16">
      <c r="F13359" s="13"/>
      <c r="G13359" s="50"/>
      <c r="I13359" s="17"/>
      <c r="K13359" s="50"/>
      <c r="P13359" s="17"/>
    </row>
    <row r="13360" spans="6:16">
      <c r="F13360" s="13"/>
      <c r="G13360" s="50"/>
      <c r="I13360" s="17"/>
      <c r="K13360" s="50"/>
      <c r="P13360" s="17"/>
    </row>
    <row r="13361" spans="6:16">
      <c r="F13361" s="13"/>
      <c r="G13361" s="50"/>
      <c r="I13361" s="17"/>
      <c r="K13361" s="50"/>
      <c r="P13361" s="17"/>
    </row>
    <row r="13362" spans="6:16">
      <c r="F13362" s="13"/>
      <c r="G13362" s="50"/>
      <c r="I13362" s="17"/>
      <c r="K13362" s="50"/>
      <c r="P13362" s="17"/>
    </row>
    <row r="13363" spans="6:16">
      <c r="F13363" s="13"/>
      <c r="G13363" s="50"/>
      <c r="I13363" s="17"/>
      <c r="K13363" s="50"/>
      <c r="P13363" s="17"/>
    </row>
    <row r="13364" spans="6:16">
      <c r="F13364" s="13"/>
      <c r="G13364" s="50"/>
      <c r="I13364" s="17"/>
      <c r="K13364" s="50"/>
      <c r="P13364" s="17"/>
    </row>
    <row r="13365" spans="6:16">
      <c r="F13365" s="13"/>
      <c r="G13365" s="50"/>
      <c r="I13365" s="17"/>
      <c r="K13365" s="50"/>
      <c r="P13365" s="17"/>
    </row>
    <row r="13366" spans="6:16">
      <c r="F13366" s="13"/>
      <c r="G13366" s="50"/>
      <c r="I13366" s="17"/>
      <c r="K13366" s="50"/>
      <c r="P13366" s="17"/>
    </row>
    <row r="13367" spans="6:16">
      <c r="F13367" s="13"/>
      <c r="G13367" s="50"/>
      <c r="I13367" s="17"/>
      <c r="K13367" s="50"/>
      <c r="P13367" s="17"/>
    </row>
    <row r="13368" spans="6:16">
      <c r="F13368" s="13"/>
      <c r="G13368" s="50"/>
      <c r="I13368" s="17"/>
      <c r="K13368" s="50"/>
      <c r="P13368" s="17"/>
    </row>
    <row r="13369" spans="6:16">
      <c r="F13369" s="13"/>
      <c r="G13369" s="50"/>
      <c r="I13369" s="17"/>
      <c r="K13369" s="50"/>
      <c r="P13369" s="17"/>
    </row>
    <row r="13370" spans="6:16">
      <c r="F13370" s="13"/>
      <c r="G13370" s="50"/>
      <c r="I13370" s="17"/>
      <c r="K13370" s="50"/>
      <c r="P13370" s="17"/>
    </row>
    <row r="13371" spans="6:16">
      <c r="F13371" s="13"/>
      <c r="G13371" s="50"/>
      <c r="I13371" s="17"/>
      <c r="K13371" s="50"/>
      <c r="P13371" s="17"/>
    </row>
    <row r="13372" spans="6:16">
      <c r="F13372" s="13"/>
      <c r="G13372" s="50"/>
      <c r="I13372" s="17"/>
      <c r="K13372" s="50"/>
      <c r="P13372" s="17"/>
    </row>
    <row r="13373" spans="6:16">
      <c r="F13373" s="13"/>
      <c r="G13373" s="50"/>
      <c r="I13373" s="17"/>
      <c r="K13373" s="50"/>
      <c r="P13373" s="17"/>
    </row>
    <row r="13374" spans="6:16">
      <c r="F13374" s="13"/>
      <c r="G13374" s="50"/>
      <c r="I13374" s="17"/>
      <c r="K13374" s="50"/>
      <c r="P13374" s="17"/>
    </row>
    <row r="13375" spans="6:16">
      <c r="F13375" s="13"/>
      <c r="G13375" s="50"/>
      <c r="I13375" s="17"/>
      <c r="K13375" s="50"/>
      <c r="P13375" s="17"/>
    </row>
    <row r="13376" spans="6:16">
      <c r="F13376" s="13"/>
      <c r="G13376" s="50"/>
      <c r="I13376" s="17"/>
      <c r="K13376" s="50"/>
      <c r="P13376" s="17"/>
    </row>
    <row r="13377" spans="6:16">
      <c r="F13377" s="13"/>
      <c r="G13377" s="50"/>
      <c r="I13377" s="17"/>
      <c r="K13377" s="50"/>
      <c r="P13377" s="17"/>
    </row>
    <row r="13378" spans="6:16">
      <c r="F13378" s="13"/>
      <c r="G13378" s="50"/>
      <c r="I13378" s="17"/>
      <c r="K13378" s="50"/>
      <c r="P13378" s="17"/>
    </row>
    <row r="13379" spans="6:16">
      <c r="F13379" s="13"/>
      <c r="G13379" s="50"/>
      <c r="I13379" s="17"/>
      <c r="K13379" s="50"/>
      <c r="P13379" s="17"/>
    </row>
    <row r="13380" spans="6:16">
      <c r="F13380" s="13"/>
      <c r="G13380" s="50"/>
      <c r="I13380" s="17"/>
      <c r="K13380" s="50"/>
      <c r="P13380" s="17"/>
    </row>
    <row r="13381" spans="6:16">
      <c r="F13381" s="13"/>
      <c r="G13381" s="50"/>
      <c r="I13381" s="17"/>
      <c r="K13381" s="50"/>
      <c r="P13381" s="17"/>
    </row>
    <row r="13382" spans="6:16">
      <c r="F13382" s="13"/>
      <c r="G13382" s="50"/>
      <c r="I13382" s="17"/>
      <c r="K13382" s="50"/>
      <c r="P13382" s="17"/>
    </row>
    <row r="13383" spans="6:16">
      <c r="F13383" s="13"/>
      <c r="G13383" s="50"/>
      <c r="I13383" s="17"/>
      <c r="K13383" s="50"/>
      <c r="P13383" s="17"/>
    </row>
    <row r="13384" spans="6:16">
      <c r="F13384" s="13"/>
      <c r="G13384" s="50"/>
      <c r="I13384" s="17"/>
      <c r="K13384" s="50"/>
      <c r="P13384" s="17"/>
    </row>
    <row r="13385" spans="6:16">
      <c r="F13385" s="13"/>
      <c r="G13385" s="50"/>
      <c r="I13385" s="17"/>
      <c r="K13385" s="50"/>
      <c r="P13385" s="17"/>
    </row>
    <row r="13386" spans="6:16">
      <c r="F13386" s="13"/>
      <c r="G13386" s="50"/>
      <c r="I13386" s="17"/>
      <c r="K13386" s="50"/>
      <c r="P13386" s="17"/>
    </row>
    <row r="13387" spans="6:16">
      <c r="F13387" s="13"/>
      <c r="G13387" s="50"/>
      <c r="I13387" s="17"/>
      <c r="K13387" s="50"/>
      <c r="P13387" s="17"/>
    </row>
    <row r="13388" spans="6:16">
      <c r="F13388" s="13"/>
      <c r="G13388" s="50"/>
      <c r="I13388" s="17"/>
      <c r="K13388" s="50"/>
      <c r="P13388" s="17"/>
    </row>
    <row r="13389" spans="6:16">
      <c r="F13389" s="13"/>
      <c r="G13389" s="50"/>
      <c r="I13389" s="17"/>
      <c r="K13389" s="50"/>
      <c r="P13389" s="17"/>
    </row>
    <row r="13390" spans="6:16">
      <c r="F13390" s="13"/>
      <c r="G13390" s="50"/>
      <c r="I13390" s="17"/>
      <c r="K13390" s="50"/>
      <c r="P13390" s="17"/>
    </row>
    <row r="13391" spans="6:16">
      <c r="F13391" s="13"/>
      <c r="G13391" s="50"/>
      <c r="I13391" s="17"/>
      <c r="K13391" s="50"/>
      <c r="P13391" s="17"/>
    </row>
    <row r="13392" spans="6:16">
      <c r="F13392" s="13"/>
      <c r="G13392" s="50"/>
      <c r="I13392" s="17"/>
      <c r="K13392" s="50"/>
      <c r="P13392" s="17"/>
    </row>
    <row r="13393" spans="6:16">
      <c r="F13393" s="13"/>
      <c r="G13393" s="50"/>
      <c r="I13393" s="17"/>
      <c r="K13393" s="50"/>
      <c r="P13393" s="17"/>
    </row>
    <row r="13394" spans="6:16">
      <c r="F13394" s="13"/>
      <c r="G13394" s="50"/>
      <c r="I13394" s="17"/>
      <c r="K13394" s="50"/>
      <c r="P13394" s="17"/>
    </row>
    <row r="13395" spans="6:16">
      <c r="F13395" s="13"/>
      <c r="G13395" s="50"/>
      <c r="I13395" s="17"/>
      <c r="K13395" s="50"/>
      <c r="P13395" s="17"/>
    </row>
    <row r="13396" spans="6:16">
      <c r="F13396" s="13"/>
      <c r="G13396" s="50"/>
      <c r="I13396" s="17"/>
      <c r="K13396" s="50"/>
      <c r="P13396" s="17"/>
    </row>
    <row r="13397" spans="6:16">
      <c r="F13397" s="13"/>
      <c r="G13397" s="50"/>
      <c r="I13397" s="17"/>
      <c r="K13397" s="50"/>
      <c r="P13397" s="17"/>
    </row>
    <row r="13398" spans="6:16">
      <c r="F13398" s="13"/>
      <c r="G13398" s="50"/>
      <c r="I13398" s="17"/>
      <c r="K13398" s="50"/>
      <c r="P13398" s="17"/>
    </row>
    <row r="13399" spans="6:16">
      <c r="F13399" s="13"/>
      <c r="G13399" s="50"/>
      <c r="I13399" s="17"/>
      <c r="K13399" s="50"/>
      <c r="P13399" s="17"/>
    </row>
    <row r="13400" spans="6:16">
      <c r="F13400" s="13"/>
      <c r="G13400" s="50"/>
      <c r="I13400" s="17"/>
      <c r="K13400" s="50"/>
      <c r="P13400" s="17"/>
    </row>
    <row r="13401" spans="6:16">
      <c r="F13401" s="13"/>
      <c r="G13401" s="50"/>
      <c r="I13401" s="17"/>
      <c r="K13401" s="50"/>
      <c r="P13401" s="17"/>
    </row>
    <row r="13402" spans="6:16">
      <c r="F13402" s="13"/>
      <c r="G13402" s="50"/>
      <c r="I13402" s="17"/>
      <c r="K13402" s="50"/>
      <c r="P13402" s="17"/>
    </row>
    <row r="13403" spans="6:16">
      <c r="F13403" s="13"/>
      <c r="G13403" s="50"/>
      <c r="I13403" s="17"/>
      <c r="K13403" s="50"/>
      <c r="P13403" s="17"/>
    </row>
    <row r="13404" spans="6:16">
      <c r="F13404" s="13"/>
      <c r="G13404" s="50"/>
      <c r="I13404" s="17"/>
      <c r="K13404" s="50"/>
      <c r="P13404" s="17"/>
    </row>
    <row r="13405" spans="6:16">
      <c r="F13405" s="13"/>
      <c r="G13405" s="50"/>
      <c r="I13405" s="17"/>
      <c r="K13405" s="50"/>
      <c r="P13405" s="17"/>
    </row>
    <row r="13406" spans="6:16">
      <c r="F13406" s="13"/>
      <c r="G13406" s="50"/>
      <c r="I13406" s="17"/>
      <c r="K13406" s="50"/>
      <c r="P13406" s="17"/>
    </row>
    <row r="13407" spans="6:16">
      <c r="F13407" s="13"/>
      <c r="G13407" s="50"/>
      <c r="I13407" s="17"/>
      <c r="K13407" s="50"/>
      <c r="P13407" s="17"/>
    </row>
    <row r="13408" spans="6:16">
      <c r="F13408" s="13"/>
      <c r="G13408" s="50"/>
      <c r="I13408" s="17"/>
      <c r="K13408" s="50"/>
      <c r="P13408" s="17"/>
    </row>
    <row r="13409" spans="6:16">
      <c r="F13409" s="13"/>
      <c r="G13409" s="50"/>
      <c r="I13409" s="17"/>
      <c r="K13409" s="50"/>
      <c r="P13409" s="17"/>
    </row>
    <row r="13410" spans="6:16">
      <c r="F13410" s="13"/>
      <c r="G13410" s="50"/>
      <c r="I13410" s="17"/>
      <c r="K13410" s="50"/>
      <c r="P13410" s="17"/>
    </row>
    <row r="13411" spans="6:16">
      <c r="F13411" s="13"/>
      <c r="G13411" s="50"/>
      <c r="I13411" s="17"/>
      <c r="K13411" s="50"/>
      <c r="P13411" s="17"/>
    </row>
    <row r="13412" spans="6:16">
      <c r="F13412" s="13"/>
      <c r="G13412" s="50"/>
      <c r="I13412" s="17"/>
      <c r="K13412" s="50"/>
      <c r="P13412" s="17"/>
    </row>
    <row r="13413" spans="6:16">
      <c r="F13413" s="13"/>
      <c r="G13413" s="50"/>
      <c r="I13413" s="17"/>
      <c r="K13413" s="50"/>
      <c r="P13413" s="17"/>
    </row>
    <row r="13414" spans="6:16">
      <c r="F13414" s="13"/>
      <c r="G13414" s="50"/>
      <c r="I13414" s="17"/>
      <c r="K13414" s="50"/>
      <c r="P13414" s="17"/>
    </row>
    <row r="13415" spans="6:16">
      <c r="F13415" s="13"/>
      <c r="G13415" s="50"/>
      <c r="I13415" s="17"/>
      <c r="K13415" s="50"/>
      <c r="P13415" s="17"/>
    </row>
    <row r="13416" spans="6:16">
      <c r="F13416" s="13"/>
      <c r="G13416" s="50"/>
      <c r="I13416" s="17"/>
      <c r="K13416" s="50"/>
      <c r="P13416" s="17"/>
    </row>
    <row r="13417" spans="6:16">
      <c r="F13417" s="13"/>
      <c r="G13417" s="50"/>
      <c r="I13417" s="17"/>
      <c r="K13417" s="50"/>
      <c r="P13417" s="17"/>
    </row>
    <row r="13418" spans="6:16">
      <c r="F13418" s="13"/>
      <c r="G13418" s="50"/>
      <c r="I13418" s="17"/>
      <c r="K13418" s="50"/>
      <c r="P13418" s="17"/>
    </row>
    <row r="13419" spans="6:16">
      <c r="F13419" s="13"/>
      <c r="G13419" s="50"/>
      <c r="I13419" s="17"/>
      <c r="K13419" s="50"/>
      <c r="P13419" s="17"/>
    </row>
    <row r="13420" spans="6:16">
      <c r="F13420" s="13"/>
      <c r="G13420" s="50"/>
      <c r="I13420" s="17"/>
      <c r="K13420" s="50"/>
      <c r="P13420" s="17"/>
    </row>
    <row r="13421" spans="6:16">
      <c r="F13421" s="13"/>
      <c r="G13421" s="50"/>
      <c r="I13421" s="17"/>
      <c r="K13421" s="50"/>
      <c r="P13421" s="17"/>
    </row>
    <row r="13422" spans="6:16">
      <c r="F13422" s="13"/>
      <c r="G13422" s="50"/>
      <c r="I13422" s="17"/>
      <c r="K13422" s="50"/>
      <c r="P13422" s="17"/>
    </row>
    <row r="13423" spans="6:16">
      <c r="F13423" s="13"/>
      <c r="G13423" s="50"/>
      <c r="I13423" s="17"/>
      <c r="K13423" s="50"/>
      <c r="P13423" s="17"/>
    </row>
    <row r="13424" spans="6:16">
      <c r="F13424" s="13"/>
      <c r="G13424" s="50"/>
      <c r="I13424" s="17"/>
      <c r="K13424" s="50"/>
      <c r="P13424" s="17"/>
    </row>
    <row r="13425" spans="6:16">
      <c r="F13425" s="13"/>
      <c r="G13425" s="50"/>
      <c r="I13425" s="17"/>
      <c r="K13425" s="50"/>
      <c r="P13425" s="17"/>
    </row>
    <row r="13426" spans="6:16">
      <c r="F13426" s="13"/>
      <c r="G13426" s="50"/>
      <c r="I13426" s="17"/>
      <c r="K13426" s="50"/>
      <c r="P13426" s="17"/>
    </row>
    <row r="13427" spans="6:16">
      <c r="F13427" s="13"/>
      <c r="G13427" s="50"/>
      <c r="I13427" s="17"/>
      <c r="K13427" s="50"/>
      <c r="P13427" s="17"/>
    </row>
    <row r="13428" spans="6:16">
      <c r="F13428" s="13"/>
      <c r="G13428" s="50"/>
      <c r="I13428" s="17"/>
      <c r="K13428" s="50"/>
      <c r="P13428" s="17"/>
    </row>
    <row r="13429" spans="6:16">
      <c r="F13429" s="13"/>
      <c r="G13429" s="50"/>
      <c r="I13429" s="17"/>
      <c r="K13429" s="50"/>
      <c r="P13429" s="17"/>
    </row>
    <row r="13430" spans="6:16">
      <c r="F13430" s="13"/>
      <c r="G13430" s="50"/>
      <c r="I13430" s="17"/>
      <c r="K13430" s="50"/>
      <c r="P13430" s="17"/>
    </row>
    <row r="13431" spans="6:16">
      <c r="F13431" s="13"/>
      <c r="G13431" s="50"/>
      <c r="I13431" s="17"/>
      <c r="K13431" s="50"/>
      <c r="P13431" s="17"/>
    </row>
    <row r="13432" spans="6:16">
      <c r="F13432" s="13"/>
      <c r="G13432" s="50"/>
      <c r="I13432" s="17"/>
      <c r="K13432" s="50"/>
      <c r="P13432" s="17"/>
    </row>
    <row r="13433" spans="6:16">
      <c r="F13433" s="13"/>
      <c r="G13433" s="50"/>
      <c r="I13433" s="17"/>
      <c r="K13433" s="50"/>
      <c r="P13433" s="17"/>
    </row>
    <row r="13434" spans="6:16">
      <c r="F13434" s="13"/>
      <c r="G13434" s="50"/>
      <c r="I13434" s="17"/>
      <c r="K13434" s="50"/>
      <c r="P13434" s="17"/>
    </row>
    <row r="13435" spans="6:16">
      <c r="F13435" s="13"/>
      <c r="G13435" s="50"/>
      <c r="I13435" s="17"/>
      <c r="K13435" s="50"/>
      <c r="P13435" s="17"/>
    </row>
    <row r="13436" spans="6:16">
      <c r="F13436" s="13"/>
      <c r="G13436" s="50"/>
      <c r="I13436" s="17"/>
      <c r="K13436" s="50"/>
      <c r="P13436" s="17"/>
    </row>
    <row r="13437" spans="6:16">
      <c r="F13437" s="13"/>
      <c r="G13437" s="50"/>
      <c r="I13437" s="17"/>
      <c r="K13437" s="50"/>
      <c r="P13437" s="17"/>
    </row>
    <row r="13438" spans="6:16">
      <c r="F13438" s="13"/>
      <c r="G13438" s="50"/>
      <c r="I13438" s="17"/>
      <c r="K13438" s="50"/>
      <c r="P13438" s="17"/>
    </row>
    <row r="13439" spans="6:16">
      <c r="F13439" s="13"/>
      <c r="G13439" s="50"/>
      <c r="I13439" s="17"/>
      <c r="K13439" s="50"/>
      <c r="P13439" s="17"/>
    </row>
    <row r="13440" spans="6:16">
      <c r="F13440" s="13"/>
      <c r="G13440" s="50"/>
      <c r="I13440" s="17"/>
      <c r="K13440" s="50"/>
      <c r="P13440" s="17"/>
    </row>
    <row r="13441" spans="6:16">
      <c r="F13441" s="13"/>
      <c r="G13441" s="50"/>
      <c r="I13441" s="17"/>
      <c r="K13441" s="50"/>
      <c r="P13441" s="17"/>
    </row>
    <row r="13442" spans="6:16">
      <c r="F13442" s="13"/>
      <c r="G13442" s="50"/>
      <c r="I13442" s="17"/>
      <c r="K13442" s="50"/>
      <c r="P13442" s="17"/>
    </row>
    <row r="13443" spans="6:16">
      <c r="F13443" s="13"/>
      <c r="G13443" s="50"/>
      <c r="I13443" s="17"/>
      <c r="K13443" s="50"/>
      <c r="P13443" s="17"/>
    </row>
    <row r="13444" spans="6:16">
      <c r="F13444" s="13"/>
      <c r="G13444" s="50"/>
      <c r="I13444" s="17"/>
      <c r="K13444" s="50"/>
      <c r="P13444" s="17"/>
    </row>
    <row r="13445" spans="6:16">
      <c r="F13445" s="13"/>
      <c r="G13445" s="50"/>
      <c r="I13445" s="17"/>
      <c r="K13445" s="50"/>
      <c r="P13445" s="17"/>
    </row>
    <row r="13446" spans="6:16">
      <c r="F13446" s="13"/>
      <c r="G13446" s="50"/>
      <c r="I13446" s="17"/>
      <c r="K13446" s="50"/>
      <c r="P13446" s="17"/>
    </row>
    <row r="13447" spans="6:16">
      <c r="F13447" s="13"/>
      <c r="G13447" s="50"/>
      <c r="I13447" s="17"/>
      <c r="K13447" s="50"/>
      <c r="P13447" s="17"/>
    </row>
    <row r="13448" spans="6:16">
      <c r="F13448" s="13"/>
      <c r="G13448" s="50"/>
      <c r="I13448" s="17"/>
      <c r="K13448" s="50"/>
      <c r="P13448" s="17"/>
    </row>
    <row r="13449" spans="6:16">
      <c r="F13449" s="13"/>
      <c r="G13449" s="50"/>
      <c r="I13449" s="17"/>
      <c r="K13449" s="50"/>
      <c r="P13449" s="17"/>
    </row>
    <row r="13450" spans="6:16">
      <c r="F13450" s="13"/>
      <c r="G13450" s="50"/>
      <c r="I13450" s="17"/>
      <c r="K13450" s="50"/>
      <c r="P13450" s="17"/>
    </row>
    <row r="13451" spans="6:16">
      <c r="F13451" s="13"/>
      <c r="G13451" s="50"/>
      <c r="I13451" s="17"/>
      <c r="K13451" s="50"/>
      <c r="P13451" s="17"/>
    </row>
    <row r="13452" spans="6:16">
      <c r="F13452" s="13"/>
      <c r="G13452" s="50"/>
      <c r="I13452" s="17"/>
      <c r="K13452" s="50"/>
      <c r="P13452" s="17"/>
    </row>
    <row r="13453" spans="6:16">
      <c r="F13453" s="13"/>
      <c r="G13453" s="50"/>
      <c r="I13453" s="17"/>
      <c r="K13453" s="50"/>
      <c r="P13453" s="17"/>
    </row>
    <row r="13454" spans="6:16">
      <c r="F13454" s="13"/>
      <c r="G13454" s="50"/>
      <c r="I13454" s="17"/>
      <c r="K13454" s="50"/>
      <c r="P13454" s="17"/>
    </row>
    <row r="13455" spans="6:16">
      <c r="F13455" s="13"/>
      <c r="G13455" s="50"/>
      <c r="I13455" s="17"/>
      <c r="K13455" s="50"/>
      <c r="P13455" s="17"/>
    </row>
    <row r="13456" spans="6:16">
      <c r="F13456" s="13"/>
      <c r="G13456" s="50"/>
      <c r="I13456" s="17"/>
      <c r="K13456" s="50"/>
      <c r="P13456" s="17"/>
    </row>
    <row r="13457" spans="6:16">
      <c r="F13457" s="13"/>
      <c r="G13457" s="50"/>
      <c r="I13457" s="17"/>
      <c r="K13457" s="50"/>
      <c r="P13457" s="17"/>
    </row>
    <row r="13458" spans="6:16">
      <c r="F13458" s="13"/>
      <c r="G13458" s="50"/>
      <c r="I13458" s="17"/>
      <c r="K13458" s="50"/>
      <c r="P13458" s="17"/>
    </row>
    <row r="13459" spans="6:16">
      <c r="F13459" s="13"/>
      <c r="G13459" s="50"/>
      <c r="I13459" s="17"/>
      <c r="K13459" s="50"/>
      <c r="P13459" s="17"/>
    </row>
    <row r="13460" spans="6:16">
      <c r="F13460" s="13"/>
      <c r="G13460" s="50"/>
      <c r="I13460" s="17"/>
      <c r="K13460" s="50"/>
      <c r="P13460" s="17"/>
    </row>
    <row r="13461" spans="6:16">
      <c r="F13461" s="13"/>
      <c r="G13461" s="50"/>
      <c r="I13461" s="17"/>
      <c r="K13461" s="50"/>
      <c r="P13461" s="17"/>
    </row>
    <row r="13462" spans="6:16">
      <c r="F13462" s="13"/>
      <c r="G13462" s="50"/>
      <c r="I13462" s="17"/>
      <c r="K13462" s="50"/>
      <c r="P13462" s="17"/>
    </row>
    <row r="13463" spans="6:16">
      <c r="F13463" s="13"/>
      <c r="G13463" s="50"/>
      <c r="I13463" s="17"/>
      <c r="K13463" s="50"/>
      <c r="P13463" s="17"/>
    </row>
    <row r="13464" spans="6:16">
      <c r="F13464" s="13"/>
      <c r="G13464" s="50"/>
      <c r="I13464" s="17"/>
      <c r="K13464" s="50"/>
      <c r="P13464" s="17"/>
    </row>
    <row r="13465" spans="6:16">
      <c r="F13465" s="13"/>
      <c r="G13465" s="50"/>
      <c r="I13465" s="17"/>
      <c r="K13465" s="50"/>
      <c r="P13465" s="17"/>
    </row>
    <row r="13466" spans="6:16">
      <c r="F13466" s="13"/>
      <c r="G13466" s="50"/>
      <c r="I13466" s="17"/>
      <c r="K13466" s="50"/>
      <c r="P13466" s="17"/>
    </row>
    <row r="13467" spans="6:16">
      <c r="F13467" s="13"/>
      <c r="G13467" s="50"/>
      <c r="I13467" s="17"/>
      <c r="K13467" s="50"/>
      <c r="P13467" s="17"/>
    </row>
    <row r="13468" spans="6:16">
      <c r="F13468" s="13"/>
      <c r="G13468" s="50"/>
      <c r="I13468" s="17"/>
      <c r="K13468" s="50"/>
      <c r="P13468" s="17"/>
    </row>
    <row r="13469" spans="6:16">
      <c r="F13469" s="13"/>
      <c r="G13469" s="50"/>
      <c r="I13469" s="17"/>
      <c r="K13469" s="50"/>
      <c r="P13469" s="17"/>
    </row>
    <row r="13470" spans="6:16">
      <c r="F13470" s="13"/>
      <c r="G13470" s="50"/>
      <c r="I13470" s="17"/>
      <c r="K13470" s="50"/>
      <c r="P13470" s="17"/>
    </row>
    <row r="13471" spans="6:16">
      <c r="F13471" s="13"/>
      <c r="G13471" s="50"/>
      <c r="I13471" s="17"/>
      <c r="K13471" s="50"/>
      <c r="P13471" s="17"/>
    </row>
    <row r="13472" spans="6:16">
      <c r="F13472" s="13"/>
      <c r="G13472" s="50"/>
      <c r="I13472" s="17"/>
      <c r="K13472" s="50"/>
      <c r="P13472" s="17"/>
    </row>
    <row r="13473" spans="6:16">
      <c r="F13473" s="13"/>
      <c r="G13473" s="50"/>
      <c r="I13473" s="17"/>
      <c r="K13473" s="50"/>
      <c r="P13473" s="17"/>
    </row>
    <row r="13474" spans="6:16">
      <c r="F13474" s="13"/>
      <c r="G13474" s="50"/>
      <c r="I13474" s="17"/>
      <c r="K13474" s="50"/>
      <c r="P13474" s="17"/>
    </row>
    <row r="13475" spans="6:16">
      <c r="F13475" s="13"/>
      <c r="G13475" s="50"/>
      <c r="I13475" s="17"/>
      <c r="K13475" s="50"/>
      <c r="P13475" s="17"/>
    </row>
    <row r="13476" spans="6:16">
      <c r="F13476" s="13"/>
      <c r="G13476" s="50"/>
      <c r="I13476" s="17"/>
      <c r="K13476" s="50"/>
      <c r="P13476" s="17"/>
    </row>
    <row r="13477" spans="6:16">
      <c r="F13477" s="13"/>
      <c r="G13477" s="50"/>
      <c r="I13477" s="17"/>
      <c r="K13477" s="50"/>
      <c r="P13477" s="17"/>
    </row>
    <row r="13478" spans="6:16">
      <c r="F13478" s="13"/>
      <c r="G13478" s="50"/>
      <c r="I13478" s="17"/>
      <c r="K13478" s="50"/>
      <c r="P13478" s="17"/>
    </row>
    <row r="13479" spans="6:16">
      <c r="F13479" s="13"/>
      <c r="G13479" s="50"/>
      <c r="I13479" s="17"/>
      <c r="K13479" s="50"/>
      <c r="P13479" s="17"/>
    </row>
    <row r="13480" spans="6:16">
      <c r="F13480" s="13"/>
      <c r="G13480" s="50"/>
      <c r="I13480" s="17"/>
      <c r="K13480" s="50"/>
      <c r="P13480" s="17"/>
    </row>
    <row r="13481" spans="6:16">
      <c r="F13481" s="13"/>
      <c r="G13481" s="50"/>
      <c r="I13481" s="17"/>
      <c r="K13481" s="50"/>
      <c r="P13481" s="17"/>
    </row>
    <row r="13482" spans="6:16">
      <c r="F13482" s="13"/>
      <c r="G13482" s="50"/>
      <c r="I13482" s="17"/>
      <c r="K13482" s="50"/>
      <c r="P13482" s="17"/>
    </row>
    <row r="13483" spans="6:16">
      <c r="F13483" s="13"/>
      <c r="G13483" s="50"/>
      <c r="I13483" s="17"/>
      <c r="K13483" s="50"/>
      <c r="P13483" s="17"/>
    </row>
    <row r="13484" spans="6:16">
      <c r="F13484" s="13"/>
      <c r="G13484" s="50"/>
      <c r="I13484" s="17"/>
      <c r="K13484" s="50"/>
      <c r="P13484" s="17"/>
    </row>
    <row r="13485" spans="6:16">
      <c r="F13485" s="13"/>
      <c r="G13485" s="50"/>
      <c r="I13485" s="17"/>
      <c r="K13485" s="50"/>
      <c r="P13485" s="17"/>
    </row>
    <row r="13486" spans="6:16">
      <c r="F13486" s="13"/>
      <c r="G13486" s="50"/>
      <c r="I13486" s="17"/>
      <c r="K13486" s="50"/>
      <c r="P13486" s="17"/>
    </row>
    <row r="13487" spans="6:16">
      <c r="F13487" s="13"/>
      <c r="G13487" s="50"/>
      <c r="I13487" s="17"/>
      <c r="K13487" s="50"/>
      <c r="P13487" s="17"/>
    </row>
    <row r="13488" spans="6:16">
      <c r="F13488" s="13"/>
      <c r="G13488" s="50"/>
      <c r="I13488" s="17"/>
      <c r="K13488" s="50"/>
      <c r="P13488" s="17"/>
    </row>
    <row r="13489" spans="6:16">
      <c r="F13489" s="13"/>
      <c r="G13489" s="50"/>
      <c r="I13489" s="17"/>
      <c r="K13489" s="50"/>
      <c r="P13489" s="17"/>
    </row>
    <row r="13490" spans="6:16">
      <c r="F13490" s="13"/>
      <c r="G13490" s="50"/>
      <c r="I13490" s="17"/>
      <c r="K13490" s="50"/>
      <c r="P13490" s="17"/>
    </row>
    <row r="13491" spans="6:16">
      <c r="F13491" s="13"/>
      <c r="G13491" s="50"/>
      <c r="I13491" s="17"/>
      <c r="K13491" s="50"/>
      <c r="P13491" s="17"/>
    </row>
    <row r="13492" spans="6:16">
      <c r="F13492" s="13"/>
      <c r="G13492" s="50"/>
      <c r="I13492" s="17"/>
      <c r="K13492" s="50"/>
      <c r="P13492" s="17"/>
    </row>
    <row r="13493" spans="6:16">
      <c r="F13493" s="13"/>
      <c r="G13493" s="50"/>
      <c r="I13493" s="17"/>
      <c r="K13493" s="50"/>
      <c r="P13493" s="17"/>
    </row>
    <row r="13494" spans="6:16">
      <c r="F13494" s="13"/>
      <c r="G13494" s="50"/>
      <c r="I13494" s="17"/>
      <c r="K13494" s="50"/>
      <c r="P13494" s="17"/>
    </row>
    <row r="13495" spans="6:16">
      <c r="F13495" s="13"/>
      <c r="G13495" s="50"/>
      <c r="I13495" s="17"/>
      <c r="K13495" s="50"/>
      <c r="P13495" s="17"/>
    </row>
    <row r="13496" spans="6:16">
      <c r="F13496" s="13"/>
      <c r="G13496" s="50"/>
      <c r="I13496" s="17"/>
      <c r="K13496" s="50"/>
      <c r="P13496" s="17"/>
    </row>
    <row r="13497" spans="6:16">
      <c r="F13497" s="13"/>
      <c r="G13497" s="50"/>
      <c r="I13497" s="17"/>
      <c r="K13497" s="50"/>
      <c r="P13497" s="17"/>
    </row>
    <row r="13498" spans="6:16">
      <c r="F13498" s="13"/>
      <c r="G13498" s="50"/>
      <c r="I13498" s="17"/>
      <c r="K13498" s="50"/>
      <c r="P13498" s="17"/>
    </row>
    <row r="13499" spans="6:16">
      <c r="F13499" s="13"/>
      <c r="G13499" s="50"/>
      <c r="I13499" s="17"/>
      <c r="K13499" s="50"/>
      <c r="P13499" s="17"/>
    </row>
    <row r="13500" spans="6:16">
      <c r="F13500" s="13"/>
      <c r="G13500" s="50"/>
      <c r="I13500" s="17"/>
      <c r="K13500" s="50"/>
      <c r="P13500" s="17"/>
    </row>
    <row r="13501" spans="6:16">
      <c r="F13501" s="13"/>
      <c r="G13501" s="50"/>
      <c r="I13501" s="17"/>
      <c r="K13501" s="50"/>
      <c r="P13501" s="17"/>
    </row>
    <row r="13502" spans="6:16">
      <c r="F13502" s="13"/>
      <c r="G13502" s="50"/>
      <c r="I13502" s="17"/>
      <c r="K13502" s="50"/>
      <c r="P13502" s="17"/>
    </row>
    <row r="13503" spans="6:16">
      <c r="F13503" s="13"/>
      <c r="G13503" s="50"/>
      <c r="I13503" s="17"/>
      <c r="K13503" s="50"/>
      <c r="P13503" s="17"/>
    </row>
    <row r="13504" spans="6:16">
      <c r="F13504" s="13"/>
      <c r="G13504" s="50"/>
      <c r="I13504" s="17"/>
      <c r="K13504" s="50"/>
      <c r="P13504" s="17"/>
    </row>
    <row r="13505" spans="6:16">
      <c r="F13505" s="13"/>
      <c r="G13505" s="50"/>
      <c r="I13505" s="17"/>
      <c r="K13505" s="50"/>
      <c r="P13505" s="17"/>
    </row>
    <row r="13506" spans="6:16">
      <c r="F13506" s="13"/>
      <c r="G13506" s="50"/>
      <c r="I13506" s="17"/>
      <c r="K13506" s="50"/>
      <c r="P13506" s="17"/>
    </row>
    <row r="13507" spans="6:16">
      <c r="F13507" s="13"/>
      <c r="G13507" s="50"/>
      <c r="I13507" s="17"/>
      <c r="K13507" s="50"/>
      <c r="P13507" s="17"/>
    </row>
    <row r="13508" spans="6:16">
      <c r="F13508" s="13"/>
      <c r="G13508" s="50"/>
      <c r="I13508" s="17"/>
      <c r="K13508" s="50"/>
      <c r="P13508" s="17"/>
    </row>
    <row r="13509" spans="6:16">
      <c r="F13509" s="13"/>
      <c r="G13509" s="50"/>
      <c r="I13509" s="17"/>
      <c r="K13509" s="50"/>
      <c r="P13509" s="17"/>
    </row>
    <row r="13510" spans="6:16">
      <c r="F13510" s="13"/>
      <c r="G13510" s="50"/>
      <c r="I13510" s="17"/>
      <c r="K13510" s="50"/>
      <c r="P13510" s="17"/>
    </row>
    <row r="13511" spans="6:16">
      <c r="F13511" s="13"/>
      <c r="G13511" s="50"/>
      <c r="I13511" s="17"/>
      <c r="K13511" s="50"/>
      <c r="P13511" s="17"/>
    </row>
    <row r="13512" spans="6:16">
      <c r="F13512" s="13"/>
      <c r="G13512" s="50"/>
      <c r="I13512" s="17"/>
      <c r="K13512" s="50"/>
      <c r="P13512" s="17"/>
    </row>
    <row r="13513" spans="6:16">
      <c r="F13513" s="13"/>
      <c r="G13513" s="50"/>
      <c r="I13513" s="17"/>
      <c r="K13513" s="50"/>
      <c r="P13513" s="17"/>
    </row>
    <row r="13514" spans="6:16">
      <c r="F13514" s="13"/>
      <c r="G13514" s="50"/>
      <c r="I13514" s="17"/>
      <c r="K13514" s="50"/>
      <c r="P13514" s="17"/>
    </row>
    <row r="13515" spans="6:16">
      <c r="F13515" s="13"/>
      <c r="G13515" s="50"/>
      <c r="I13515" s="17"/>
      <c r="K13515" s="50"/>
      <c r="P13515" s="17"/>
    </row>
    <row r="13516" spans="6:16">
      <c r="F13516" s="13"/>
      <c r="G13516" s="50"/>
      <c r="I13516" s="17"/>
      <c r="K13516" s="50"/>
      <c r="P13516" s="17"/>
    </row>
    <row r="13517" spans="6:16">
      <c r="F13517" s="13"/>
      <c r="G13517" s="50"/>
      <c r="I13517" s="17"/>
      <c r="K13517" s="50"/>
      <c r="P13517" s="17"/>
    </row>
    <row r="13518" spans="6:16">
      <c r="F13518" s="13"/>
      <c r="G13518" s="50"/>
      <c r="I13518" s="17"/>
      <c r="K13518" s="50"/>
      <c r="P13518" s="17"/>
    </row>
    <row r="13519" spans="6:16">
      <c r="F13519" s="13"/>
      <c r="G13519" s="50"/>
      <c r="I13519" s="17"/>
      <c r="K13519" s="50"/>
      <c r="P13519" s="17"/>
    </row>
    <row r="13520" spans="6:16">
      <c r="F13520" s="13"/>
      <c r="G13520" s="50"/>
      <c r="I13520" s="17"/>
      <c r="K13520" s="50"/>
      <c r="P13520" s="17"/>
    </row>
    <row r="13521" spans="6:16">
      <c r="F13521" s="13"/>
      <c r="G13521" s="50"/>
      <c r="I13521" s="17"/>
      <c r="K13521" s="50"/>
      <c r="P13521" s="17"/>
    </row>
    <row r="13522" spans="6:16">
      <c r="F13522" s="13"/>
      <c r="G13522" s="50"/>
      <c r="I13522" s="17"/>
      <c r="K13522" s="50"/>
      <c r="P13522" s="17"/>
    </row>
    <row r="13523" spans="6:16">
      <c r="F13523" s="13"/>
      <c r="G13523" s="50"/>
      <c r="I13523" s="17"/>
      <c r="K13523" s="50"/>
      <c r="P13523" s="17"/>
    </row>
    <row r="13524" spans="6:16">
      <c r="F13524" s="13"/>
      <c r="G13524" s="50"/>
      <c r="I13524" s="17"/>
      <c r="K13524" s="50"/>
      <c r="P13524" s="17"/>
    </row>
    <row r="13525" spans="6:16">
      <c r="F13525" s="13"/>
      <c r="G13525" s="50"/>
      <c r="I13525" s="17"/>
      <c r="K13525" s="50"/>
      <c r="P13525" s="17"/>
    </row>
    <row r="13526" spans="6:16">
      <c r="F13526" s="13"/>
      <c r="G13526" s="50"/>
      <c r="I13526" s="17"/>
      <c r="K13526" s="50"/>
      <c r="P13526" s="17"/>
    </row>
    <row r="13527" spans="6:16">
      <c r="F13527" s="13"/>
      <c r="G13527" s="50"/>
      <c r="I13527" s="17"/>
      <c r="K13527" s="50"/>
      <c r="P13527" s="17"/>
    </row>
    <row r="13528" spans="6:16">
      <c r="F13528" s="13"/>
      <c r="G13528" s="50"/>
      <c r="I13528" s="17"/>
      <c r="K13528" s="50"/>
      <c r="P13528" s="17"/>
    </row>
    <row r="13529" spans="6:16">
      <c r="F13529" s="13"/>
      <c r="G13529" s="50"/>
      <c r="I13529" s="17"/>
      <c r="K13529" s="50"/>
      <c r="P13529" s="17"/>
    </row>
    <row r="13530" spans="6:16">
      <c r="F13530" s="13"/>
      <c r="G13530" s="50"/>
      <c r="I13530" s="17"/>
      <c r="K13530" s="50"/>
      <c r="P13530" s="17"/>
    </row>
    <row r="13531" spans="6:16">
      <c r="F13531" s="13"/>
      <c r="G13531" s="50"/>
      <c r="I13531" s="17"/>
      <c r="K13531" s="50"/>
      <c r="P13531" s="17"/>
    </row>
    <row r="13532" spans="6:16">
      <c r="F13532" s="13"/>
      <c r="G13532" s="50"/>
      <c r="I13532" s="17"/>
      <c r="K13532" s="50"/>
      <c r="P13532" s="17"/>
    </row>
    <row r="13533" spans="6:16">
      <c r="F13533" s="13"/>
      <c r="G13533" s="50"/>
      <c r="I13533" s="17"/>
      <c r="K13533" s="50"/>
      <c r="P13533" s="17"/>
    </row>
    <row r="13534" spans="6:16">
      <c r="F13534" s="13"/>
      <c r="G13534" s="50"/>
      <c r="I13534" s="17"/>
      <c r="K13534" s="50"/>
      <c r="P13534" s="17"/>
    </row>
    <row r="13535" spans="6:16">
      <c r="F13535" s="13"/>
      <c r="G13535" s="50"/>
      <c r="I13535" s="17"/>
      <c r="K13535" s="50"/>
      <c r="P13535" s="17"/>
    </row>
    <row r="13536" spans="6:16">
      <c r="F13536" s="13"/>
      <c r="G13536" s="50"/>
      <c r="I13536" s="17"/>
      <c r="K13536" s="50"/>
      <c r="P13536" s="17"/>
    </row>
    <row r="13537" spans="6:16">
      <c r="F13537" s="13"/>
      <c r="G13537" s="50"/>
      <c r="I13537" s="17"/>
      <c r="K13537" s="50"/>
      <c r="P13537" s="17"/>
    </row>
    <row r="13538" spans="6:16">
      <c r="F13538" s="13"/>
      <c r="G13538" s="50"/>
      <c r="I13538" s="17"/>
      <c r="K13538" s="50"/>
      <c r="P13538" s="17"/>
    </row>
    <row r="13539" spans="6:16">
      <c r="F13539" s="13"/>
      <c r="G13539" s="50"/>
      <c r="I13539" s="17"/>
      <c r="K13539" s="50"/>
      <c r="P13539" s="17"/>
    </row>
    <row r="13540" spans="6:16">
      <c r="F13540" s="13"/>
      <c r="G13540" s="50"/>
      <c r="I13540" s="17"/>
      <c r="K13540" s="50"/>
      <c r="P13540" s="17"/>
    </row>
    <row r="13541" spans="6:16">
      <c r="F13541" s="13"/>
      <c r="G13541" s="50"/>
      <c r="I13541" s="17"/>
      <c r="K13541" s="50"/>
      <c r="P13541" s="17"/>
    </row>
    <row r="13542" spans="6:16">
      <c r="F13542" s="13"/>
      <c r="G13542" s="50"/>
      <c r="I13542" s="17"/>
      <c r="K13542" s="50"/>
      <c r="P13542" s="17"/>
    </row>
    <row r="13543" spans="6:16">
      <c r="F13543" s="13"/>
      <c r="G13543" s="50"/>
      <c r="I13543" s="17"/>
      <c r="K13543" s="50"/>
      <c r="P13543" s="17"/>
    </row>
    <row r="13544" spans="6:16">
      <c r="F13544" s="13"/>
      <c r="G13544" s="50"/>
      <c r="I13544" s="17"/>
      <c r="K13544" s="50"/>
      <c r="P13544" s="17"/>
    </row>
    <row r="13545" spans="6:16">
      <c r="F13545" s="13"/>
      <c r="G13545" s="50"/>
      <c r="I13545" s="17"/>
      <c r="K13545" s="50"/>
      <c r="P13545" s="17"/>
    </row>
    <row r="13546" spans="6:16">
      <c r="F13546" s="13"/>
      <c r="G13546" s="50"/>
      <c r="I13546" s="17"/>
      <c r="K13546" s="50"/>
      <c r="P13546" s="17"/>
    </row>
    <row r="13547" spans="6:16">
      <c r="F13547" s="13"/>
      <c r="G13547" s="50"/>
      <c r="I13547" s="17"/>
      <c r="K13547" s="50"/>
      <c r="P13547" s="17"/>
    </row>
    <row r="13548" spans="6:16">
      <c r="F13548" s="13"/>
      <c r="G13548" s="50"/>
      <c r="I13548" s="17"/>
      <c r="K13548" s="50"/>
      <c r="P13548" s="17"/>
    </row>
    <row r="13549" spans="6:16">
      <c r="F13549" s="13"/>
      <c r="G13549" s="50"/>
      <c r="I13549" s="17"/>
      <c r="K13549" s="50"/>
      <c r="P13549" s="17"/>
    </row>
    <row r="13550" spans="6:16">
      <c r="F13550" s="13"/>
      <c r="G13550" s="50"/>
      <c r="I13550" s="17"/>
      <c r="K13550" s="50"/>
      <c r="P13550" s="17"/>
    </row>
    <row r="13551" spans="6:16">
      <c r="F13551" s="13"/>
      <c r="G13551" s="50"/>
      <c r="I13551" s="17"/>
      <c r="K13551" s="50"/>
      <c r="P13551" s="17"/>
    </row>
    <row r="13552" spans="6:16">
      <c r="F13552" s="13"/>
      <c r="G13552" s="50"/>
      <c r="I13552" s="17"/>
      <c r="K13552" s="50"/>
      <c r="P13552" s="17"/>
    </row>
    <row r="13553" spans="6:16">
      <c r="F13553" s="13"/>
      <c r="G13553" s="50"/>
      <c r="I13553" s="17"/>
      <c r="K13553" s="50"/>
      <c r="P13553" s="17"/>
    </row>
    <row r="13554" spans="6:16">
      <c r="F13554" s="13"/>
      <c r="G13554" s="50"/>
      <c r="I13554" s="17"/>
      <c r="K13554" s="50"/>
      <c r="P13554" s="17"/>
    </row>
    <row r="13555" spans="6:16">
      <c r="F13555" s="13"/>
      <c r="G13555" s="50"/>
      <c r="I13555" s="17"/>
      <c r="K13555" s="50"/>
      <c r="P13555" s="17"/>
    </row>
    <row r="13556" spans="6:16">
      <c r="F13556" s="13"/>
      <c r="G13556" s="50"/>
      <c r="I13556" s="17"/>
      <c r="K13556" s="50"/>
      <c r="P13556" s="17"/>
    </row>
    <row r="13557" spans="6:16">
      <c r="F13557" s="13"/>
      <c r="G13557" s="50"/>
      <c r="I13557" s="17"/>
      <c r="K13557" s="50"/>
      <c r="P13557" s="17"/>
    </row>
    <row r="13558" spans="6:16">
      <c r="F13558" s="13"/>
      <c r="G13558" s="50"/>
      <c r="I13558" s="17"/>
      <c r="K13558" s="50"/>
      <c r="P13558" s="17"/>
    </row>
    <row r="13559" spans="6:16">
      <c r="F13559" s="13"/>
      <c r="G13559" s="50"/>
      <c r="I13559" s="17"/>
      <c r="K13559" s="50"/>
      <c r="P13559" s="17"/>
    </row>
    <row r="13560" spans="6:16">
      <c r="F13560" s="13"/>
      <c r="G13560" s="50"/>
      <c r="I13560" s="17"/>
      <c r="K13560" s="50"/>
      <c r="P13560" s="17"/>
    </row>
    <row r="13561" spans="6:16">
      <c r="F13561" s="13"/>
      <c r="G13561" s="50"/>
      <c r="I13561" s="17"/>
      <c r="K13561" s="50"/>
      <c r="P13561" s="17"/>
    </row>
    <row r="13562" spans="6:16">
      <c r="F13562" s="13"/>
      <c r="G13562" s="50"/>
      <c r="I13562" s="17"/>
      <c r="K13562" s="50"/>
      <c r="P13562" s="17"/>
    </row>
    <row r="13563" spans="6:16">
      <c r="F13563" s="13"/>
      <c r="G13563" s="50"/>
      <c r="I13563" s="17"/>
      <c r="K13563" s="50"/>
      <c r="P13563" s="17"/>
    </row>
    <row r="13564" spans="6:16">
      <c r="F13564" s="13"/>
      <c r="G13564" s="50"/>
      <c r="I13564" s="17"/>
      <c r="K13564" s="50"/>
      <c r="P13564" s="17"/>
    </row>
    <row r="13565" spans="6:16">
      <c r="F13565" s="13"/>
      <c r="G13565" s="50"/>
      <c r="I13565" s="17"/>
      <c r="K13565" s="50"/>
      <c r="P13565" s="17"/>
    </row>
    <row r="13566" spans="6:16">
      <c r="F13566" s="13"/>
      <c r="G13566" s="50"/>
      <c r="I13566" s="17"/>
      <c r="K13566" s="50"/>
      <c r="P13566" s="17"/>
    </row>
    <row r="13567" spans="6:16">
      <c r="F13567" s="13"/>
      <c r="G13567" s="50"/>
      <c r="I13567" s="17"/>
      <c r="K13567" s="50"/>
      <c r="P13567" s="17"/>
    </row>
    <row r="13568" spans="6:16">
      <c r="F13568" s="13"/>
      <c r="G13568" s="50"/>
      <c r="I13568" s="17"/>
      <c r="K13568" s="50"/>
      <c r="P13568" s="17"/>
    </row>
    <row r="13569" spans="6:16">
      <c r="F13569" s="13"/>
      <c r="G13569" s="50"/>
      <c r="I13569" s="17"/>
      <c r="K13569" s="50"/>
      <c r="P13569" s="17"/>
    </row>
    <row r="13570" spans="6:16">
      <c r="F13570" s="13"/>
      <c r="G13570" s="50"/>
      <c r="I13570" s="17"/>
      <c r="K13570" s="50"/>
      <c r="P13570" s="17"/>
    </row>
    <row r="13571" spans="6:16">
      <c r="F13571" s="13"/>
      <c r="G13571" s="50"/>
      <c r="I13571" s="17"/>
      <c r="K13571" s="50"/>
      <c r="P13571" s="17"/>
    </row>
    <row r="13572" spans="6:16">
      <c r="F13572" s="13"/>
      <c r="G13572" s="50"/>
      <c r="I13572" s="17"/>
      <c r="K13572" s="50"/>
      <c r="P13572" s="17"/>
    </row>
    <row r="13573" spans="6:16">
      <c r="F13573" s="13"/>
      <c r="G13573" s="50"/>
      <c r="I13573" s="17"/>
      <c r="K13573" s="50"/>
      <c r="P13573" s="17"/>
    </row>
    <row r="13574" spans="6:16">
      <c r="F13574" s="13"/>
      <c r="G13574" s="50"/>
      <c r="I13574" s="17"/>
      <c r="K13574" s="50"/>
      <c r="P13574" s="17"/>
    </row>
    <row r="13575" spans="6:16">
      <c r="F13575" s="13"/>
      <c r="G13575" s="50"/>
      <c r="I13575" s="17"/>
      <c r="K13575" s="50"/>
      <c r="P13575" s="17"/>
    </row>
    <row r="13576" spans="6:16">
      <c r="F13576" s="13"/>
      <c r="G13576" s="50"/>
      <c r="I13576" s="17"/>
      <c r="K13576" s="50"/>
      <c r="P13576" s="17"/>
    </row>
    <row r="13577" spans="6:16">
      <c r="F13577" s="13"/>
      <c r="G13577" s="50"/>
      <c r="I13577" s="17"/>
      <c r="K13577" s="50"/>
      <c r="P13577" s="17"/>
    </row>
    <row r="13578" spans="6:16">
      <c r="F13578" s="13"/>
      <c r="G13578" s="50"/>
      <c r="I13578" s="17"/>
      <c r="K13578" s="50"/>
      <c r="P13578" s="17"/>
    </row>
    <row r="13579" spans="6:16">
      <c r="F13579" s="13"/>
      <c r="G13579" s="50"/>
      <c r="I13579" s="17"/>
      <c r="K13579" s="50"/>
      <c r="P13579" s="17"/>
    </row>
    <row r="13580" spans="6:16">
      <c r="F13580" s="13"/>
      <c r="G13580" s="50"/>
      <c r="I13580" s="17"/>
      <c r="K13580" s="50"/>
      <c r="P13580" s="17"/>
    </row>
    <row r="13581" spans="6:16">
      <c r="F13581" s="13"/>
      <c r="G13581" s="50"/>
      <c r="I13581" s="17"/>
      <c r="K13581" s="50"/>
      <c r="P13581" s="17"/>
    </row>
    <row r="13582" spans="6:16">
      <c r="F13582" s="13"/>
      <c r="G13582" s="50"/>
      <c r="I13582" s="17"/>
      <c r="K13582" s="50"/>
      <c r="P13582" s="17"/>
    </row>
    <row r="13583" spans="6:16">
      <c r="F13583" s="13"/>
      <c r="G13583" s="50"/>
      <c r="I13583" s="17"/>
      <c r="K13583" s="50"/>
      <c r="P13583" s="17"/>
    </row>
    <row r="13584" spans="6:16">
      <c r="F13584" s="13"/>
      <c r="G13584" s="50"/>
      <c r="I13584" s="17"/>
      <c r="K13584" s="50"/>
      <c r="P13584" s="17"/>
    </row>
    <row r="13585" spans="6:16">
      <c r="F13585" s="13"/>
      <c r="G13585" s="50"/>
      <c r="I13585" s="17"/>
      <c r="K13585" s="50"/>
      <c r="P13585" s="17"/>
    </row>
    <row r="13586" spans="6:16">
      <c r="F13586" s="13"/>
      <c r="G13586" s="50"/>
      <c r="I13586" s="17"/>
      <c r="K13586" s="50"/>
      <c r="P13586" s="17"/>
    </row>
    <row r="13587" spans="6:16">
      <c r="F13587" s="13"/>
      <c r="G13587" s="50"/>
      <c r="I13587" s="17"/>
      <c r="K13587" s="50"/>
      <c r="P13587" s="17"/>
    </row>
    <row r="13588" spans="6:16">
      <c r="F13588" s="13"/>
      <c r="G13588" s="50"/>
      <c r="I13588" s="17"/>
      <c r="K13588" s="50"/>
      <c r="P13588" s="17"/>
    </row>
    <row r="13589" spans="6:16">
      <c r="F13589" s="13"/>
      <c r="G13589" s="50"/>
      <c r="I13589" s="17"/>
      <c r="K13589" s="50"/>
      <c r="P13589" s="17"/>
    </row>
    <row r="13590" spans="6:16">
      <c r="F13590" s="13"/>
      <c r="G13590" s="50"/>
      <c r="I13590" s="17"/>
      <c r="K13590" s="50"/>
      <c r="P13590" s="17"/>
    </row>
    <row r="13591" spans="6:16">
      <c r="F13591" s="13"/>
      <c r="G13591" s="50"/>
      <c r="I13591" s="17"/>
      <c r="K13591" s="50"/>
      <c r="P13591" s="17"/>
    </row>
    <row r="13592" spans="6:16">
      <c r="F13592" s="13"/>
      <c r="G13592" s="50"/>
      <c r="I13592" s="17"/>
      <c r="K13592" s="50"/>
      <c r="P13592" s="17"/>
    </row>
    <row r="13593" spans="6:16">
      <c r="F13593" s="13"/>
      <c r="G13593" s="50"/>
      <c r="I13593" s="17"/>
      <c r="K13593" s="50"/>
      <c r="P13593" s="17"/>
    </row>
    <row r="13594" spans="6:16">
      <c r="F13594" s="13"/>
      <c r="G13594" s="50"/>
      <c r="I13594" s="17"/>
      <c r="K13594" s="50"/>
      <c r="P13594" s="17"/>
    </row>
    <row r="13595" spans="6:16">
      <c r="F13595" s="13"/>
      <c r="G13595" s="50"/>
      <c r="I13595" s="17"/>
      <c r="K13595" s="50"/>
      <c r="P13595" s="17"/>
    </row>
    <row r="13596" spans="6:16">
      <c r="F13596" s="13"/>
      <c r="G13596" s="50"/>
      <c r="I13596" s="17"/>
      <c r="K13596" s="50"/>
      <c r="P13596" s="17"/>
    </row>
    <row r="13597" spans="6:16">
      <c r="F13597" s="13"/>
      <c r="G13597" s="50"/>
      <c r="I13597" s="17"/>
      <c r="K13597" s="50"/>
      <c r="P13597" s="17"/>
    </row>
    <row r="13598" spans="6:16">
      <c r="F13598" s="13"/>
      <c r="G13598" s="50"/>
      <c r="I13598" s="17"/>
      <c r="K13598" s="50"/>
      <c r="P13598" s="17"/>
    </row>
    <row r="13599" spans="6:16">
      <c r="F13599" s="13"/>
      <c r="G13599" s="50"/>
      <c r="I13599" s="17"/>
      <c r="K13599" s="50"/>
      <c r="P13599" s="17"/>
    </row>
    <row r="13600" spans="6:16">
      <c r="F13600" s="13"/>
      <c r="G13600" s="50"/>
      <c r="I13600" s="17"/>
      <c r="K13600" s="50"/>
      <c r="P13600" s="17"/>
    </row>
    <row r="13601" spans="6:16">
      <c r="F13601" s="13"/>
      <c r="G13601" s="50"/>
      <c r="I13601" s="17"/>
      <c r="K13601" s="50"/>
      <c r="P13601" s="17"/>
    </row>
    <row r="13602" spans="6:16">
      <c r="F13602" s="13"/>
      <c r="G13602" s="50"/>
      <c r="I13602" s="17"/>
      <c r="K13602" s="50"/>
      <c r="P13602" s="17"/>
    </row>
    <row r="13603" spans="6:16">
      <c r="F13603" s="13"/>
      <c r="G13603" s="50"/>
      <c r="I13603" s="17"/>
      <c r="K13603" s="50"/>
      <c r="P13603" s="17"/>
    </row>
    <row r="13604" spans="6:16">
      <c r="F13604" s="13"/>
      <c r="G13604" s="50"/>
      <c r="I13604" s="17"/>
      <c r="K13604" s="50"/>
      <c r="P13604" s="17"/>
    </row>
    <row r="13605" spans="6:16">
      <c r="F13605" s="13"/>
      <c r="G13605" s="50"/>
      <c r="I13605" s="17"/>
      <c r="K13605" s="50"/>
      <c r="P13605" s="17"/>
    </row>
    <row r="13606" spans="6:16">
      <c r="F13606" s="13"/>
      <c r="G13606" s="50"/>
      <c r="I13606" s="17"/>
      <c r="K13606" s="50"/>
      <c r="P13606" s="17"/>
    </row>
    <row r="13607" spans="6:16">
      <c r="F13607" s="13"/>
      <c r="G13607" s="50"/>
      <c r="I13607" s="17"/>
      <c r="K13607" s="50"/>
      <c r="P13607" s="17"/>
    </row>
    <row r="13608" spans="6:16">
      <c r="F13608" s="13"/>
      <c r="G13608" s="50"/>
      <c r="I13608" s="17"/>
      <c r="K13608" s="50"/>
      <c r="P13608" s="17"/>
    </row>
    <row r="13609" spans="6:16">
      <c r="F13609" s="13"/>
      <c r="G13609" s="50"/>
      <c r="I13609" s="17"/>
      <c r="K13609" s="50"/>
      <c r="P13609" s="17"/>
    </row>
    <row r="13610" spans="6:16">
      <c r="F13610" s="13"/>
      <c r="G13610" s="50"/>
      <c r="I13610" s="17"/>
      <c r="K13610" s="50"/>
      <c r="P13610" s="17"/>
    </row>
    <row r="13611" spans="6:16">
      <c r="F13611" s="13"/>
      <c r="G13611" s="50"/>
      <c r="I13611" s="17"/>
      <c r="K13611" s="50"/>
      <c r="P13611" s="17"/>
    </row>
    <row r="13612" spans="6:16">
      <c r="F13612" s="13"/>
      <c r="G13612" s="50"/>
      <c r="I13612" s="17"/>
      <c r="K13612" s="50"/>
      <c r="P13612" s="17"/>
    </row>
    <row r="13613" spans="6:16">
      <c r="F13613" s="13"/>
      <c r="G13613" s="50"/>
      <c r="I13613" s="17"/>
      <c r="K13613" s="50"/>
      <c r="P13613" s="17"/>
    </row>
    <row r="13614" spans="6:16">
      <c r="F13614" s="13"/>
      <c r="G13614" s="50"/>
      <c r="I13614" s="17"/>
      <c r="K13614" s="50"/>
      <c r="P13614" s="17"/>
    </row>
    <row r="13615" spans="6:16">
      <c r="F13615" s="13"/>
      <c r="G13615" s="50"/>
      <c r="I13615" s="17"/>
      <c r="K13615" s="50"/>
      <c r="P13615" s="17"/>
    </row>
    <row r="13616" spans="6:16">
      <c r="F13616" s="13"/>
      <c r="G13616" s="50"/>
      <c r="I13616" s="17"/>
      <c r="K13616" s="50"/>
      <c r="P13616" s="17"/>
    </row>
    <row r="13617" spans="6:16">
      <c r="F13617" s="13"/>
      <c r="G13617" s="50"/>
      <c r="I13617" s="17"/>
      <c r="K13617" s="50"/>
      <c r="P13617" s="17"/>
    </row>
    <row r="13618" spans="6:16">
      <c r="F13618" s="13"/>
      <c r="G13618" s="50"/>
      <c r="I13618" s="17"/>
      <c r="K13618" s="50"/>
      <c r="P13618" s="17"/>
    </row>
    <row r="13619" spans="6:16">
      <c r="F13619" s="13"/>
      <c r="G13619" s="50"/>
      <c r="I13619" s="17"/>
      <c r="K13619" s="50"/>
      <c r="P13619" s="17"/>
    </row>
    <row r="13620" spans="6:16">
      <c r="F13620" s="13"/>
      <c r="G13620" s="50"/>
      <c r="I13620" s="17"/>
      <c r="K13620" s="50"/>
      <c r="P13620" s="17"/>
    </row>
    <row r="13621" spans="6:16">
      <c r="F13621" s="13"/>
      <c r="G13621" s="50"/>
      <c r="I13621" s="17"/>
      <c r="K13621" s="50"/>
      <c r="P13621" s="17"/>
    </row>
    <row r="13622" spans="6:16">
      <c r="F13622" s="13"/>
      <c r="G13622" s="50"/>
      <c r="I13622" s="17"/>
      <c r="K13622" s="50"/>
      <c r="P13622" s="17"/>
    </row>
    <row r="13623" spans="6:16">
      <c r="F13623" s="13"/>
      <c r="G13623" s="50"/>
      <c r="I13623" s="17"/>
      <c r="K13623" s="50"/>
      <c r="P13623" s="17"/>
    </row>
    <row r="13624" spans="6:16">
      <c r="F13624" s="13"/>
      <c r="G13624" s="50"/>
      <c r="I13624" s="17"/>
      <c r="K13624" s="50"/>
      <c r="P13624" s="17"/>
    </row>
    <row r="13625" spans="6:16">
      <c r="F13625" s="13"/>
      <c r="G13625" s="50"/>
      <c r="I13625" s="17"/>
      <c r="K13625" s="50"/>
      <c r="P13625" s="17"/>
    </row>
    <row r="13626" spans="6:16">
      <c r="F13626" s="13"/>
      <c r="G13626" s="50"/>
      <c r="I13626" s="17"/>
      <c r="K13626" s="50"/>
      <c r="P13626" s="17"/>
    </row>
    <row r="13627" spans="6:16">
      <c r="F13627" s="13"/>
      <c r="G13627" s="50"/>
      <c r="I13627" s="17"/>
      <c r="K13627" s="50"/>
      <c r="P13627" s="17"/>
    </row>
    <row r="13628" spans="6:16">
      <c r="F13628" s="13"/>
      <c r="G13628" s="50"/>
      <c r="I13628" s="17"/>
      <c r="K13628" s="50"/>
      <c r="P13628" s="17"/>
    </row>
    <row r="13629" spans="6:16">
      <c r="F13629" s="13"/>
      <c r="G13629" s="50"/>
      <c r="I13629" s="17"/>
      <c r="K13629" s="50"/>
      <c r="P13629" s="17"/>
    </row>
    <row r="13630" spans="6:16">
      <c r="F13630" s="13"/>
      <c r="G13630" s="50"/>
      <c r="I13630" s="17"/>
      <c r="K13630" s="50"/>
      <c r="P13630" s="17"/>
    </row>
    <row r="13631" spans="6:16">
      <c r="F13631" s="13"/>
      <c r="G13631" s="50"/>
      <c r="I13631" s="17"/>
      <c r="K13631" s="50"/>
      <c r="P13631" s="17"/>
    </row>
    <row r="13632" spans="6:16">
      <c r="F13632" s="13"/>
      <c r="G13632" s="50"/>
      <c r="I13632" s="17"/>
      <c r="K13632" s="50"/>
      <c r="P13632" s="17"/>
    </row>
    <row r="13633" spans="6:16">
      <c r="F13633" s="13"/>
      <c r="G13633" s="50"/>
      <c r="I13633" s="17"/>
      <c r="K13633" s="50"/>
      <c r="P13633" s="17"/>
    </row>
    <row r="13634" spans="6:16">
      <c r="F13634" s="13"/>
      <c r="G13634" s="50"/>
      <c r="I13634" s="17"/>
      <c r="K13634" s="50"/>
      <c r="P13634" s="17"/>
    </row>
    <row r="13635" spans="6:16">
      <c r="F13635" s="13"/>
      <c r="G13635" s="50"/>
      <c r="I13635" s="17"/>
      <c r="K13635" s="50"/>
      <c r="P13635" s="17"/>
    </row>
    <row r="13636" spans="6:16">
      <c r="F13636" s="13"/>
      <c r="G13636" s="50"/>
      <c r="I13636" s="17"/>
      <c r="K13636" s="50"/>
      <c r="P13636" s="17"/>
    </row>
    <row r="13637" spans="6:16">
      <c r="F13637" s="13"/>
      <c r="G13637" s="50"/>
      <c r="I13637" s="17"/>
      <c r="K13637" s="50"/>
      <c r="P13637" s="17"/>
    </row>
    <row r="13638" spans="6:16">
      <c r="F13638" s="13"/>
      <c r="G13638" s="50"/>
      <c r="I13638" s="17"/>
      <c r="K13638" s="50"/>
      <c r="P13638" s="17"/>
    </row>
    <row r="13639" spans="6:16">
      <c r="F13639" s="13"/>
      <c r="G13639" s="50"/>
      <c r="I13639" s="17"/>
      <c r="K13639" s="50"/>
      <c r="P13639" s="17"/>
    </row>
    <row r="13640" spans="6:16">
      <c r="F13640" s="13"/>
      <c r="G13640" s="50"/>
      <c r="I13640" s="17"/>
      <c r="K13640" s="50"/>
      <c r="P13640" s="17"/>
    </row>
    <row r="13641" spans="6:16">
      <c r="F13641" s="13"/>
      <c r="G13641" s="50"/>
      <c r="I13641" s="17"/>
      <c r="K13641" s="50"/>
      <c r="P13641" s="17"/>
    </row>
    <row r="13642" spans="6:16">
      <c r="F13642" s="13"/>
      <c r="G13642" s="50"/>
      <c r="I13642" s="17"/>
      <c r="K13642" s="50"/>
      <c r="P13642" s="17"/>
    </row>
    <row r="13643" spans="6:16">
      <c r="F13643" s="13"/>
      <c r="G13643" s="50"/>
      <c r="I13643" s="17"/>
      <c r="K13643" s="50"/>
      <c r="P13643" s="17"/>
    </row>
    <row r="13644" spans="6:16">
      <c r="F13644" s="13"/>
      <c r="G13644" s="50"/>
      <c r="I13644" s="17"/>
      <c r="K13644" s="50"/>
      <c r="P13644" s="17"/>
    </row>
    <row r="13645" spans="6:16">
      <c r="F13645" s="13"/>
      <c r="G13645" s="50"/>
      <c r="I13645" s="17"/>
      <c r="K13645" s="50"/>
      <c r="P13645" s="17"/>
    </row>
    <row r="13646" spans="6:16">
      <c r="F13646" s="13"/>
      <c r="G13646" s="50"/>
      <c r="I13646" s="17"/>
      <c r="K13646" s="50"/>
      <c r="P13646" s="17"/>
    </row>
    <row r="13647" spans="6:16">
      <c r="F13647" s="13"/>
      <c r="G13647" s="50"/>
      <c r="I13647" s="17"/>
      <c r="K13647" s="50"/>
      <c r="P13647" s="17"/>
    </row>
    <row r="13648" spans="6:16">
      <c r="F13648" s="13"/>
      <c r="G13648" s="50"/>
      <c r="I13648" s="17"/>
      <c r="K13648" s="50"/>
      <c r="P13648" s="17"/>
    </row>
    <row r="13649" spans="6:16">
      <c r="F13649" s="13"/>
      <c r="G13649" s="50"/>
      <c r="I13649" s="17"/>
      <c r="K13649" s="50"/>
      <c r="P13649" s="17"/>
    </row>
    <row r="13650" spans="6:16">
      <c r="F13650" s="13"/>
      <c r="G13650" s="50"/>
      <c r="I13650" s="17"/>
      <c r="K13650" s="50"/>
      <c r="P13650" s="17"/>
    </row>
    <row r="13651" spans="6:16">
      <c r="F13651" s="13"/>
      <c r="G13651" s="50"/>
      <c r="I13651" s="17"/>
      <c r="K13651" s="50"/>
      <c r="P13651" s="17"/>
    </row>
    <row r="13652" spans="6:16">
      <c r="F13652" s="13"/>
      <c r="G13652" s="50"/>
      <c r="I13652" s="17"/>
      <c r="K13652" s="50"/>
      <c r="P13652" s="17"/>
    </row>
    <row r="13653" spans="6:16">
      <c r="F13653" s="13"/>
      <c r="G13653" s="50"/>
      <c r="I13653" s="17"/>
      <c r="K13653" s="50"/>
      <c r="P13653" s="17"/>
    </row>
    <row r="13654" spans="6:16">
      <c r="F13654" s="13"/>
      <c r="G13654" s="50"/>
      <c r="I13654" s="17"/>
      <c r="K13654" s="50"/>
      <c r="P13654" s="17"/>
    </row>
    <row r="13655" spans="6:16">
      <c r="F13655" s="13"/>
      <c r="G13655" s="50"/>
      <c r="I13655" s="17"/>
      <c r="K13655" s="50"/>
      <c r="P13655" s="17"/>
    </row>
    <row r="13656" spans="6:16">
      <c r="F13656" s="13"/>
      <c r="G13656" s="50"/>
      <c r="I13656" s="17"/>
      <c r="K13656" s="50"/>
      <c r="P13656" s="17"/>
    </row>
    <row r="13657" spans="6:16">
      <c r="F13657" s="13"/>
      <c r="G13657" s="50"/>
      <c r="I13657" s="17"/>
      <c r="K13657" s="50"/>
      <c r="P13657" s="17"/>
    </row>
    <row r="13658" spans="6:16">
      <c r="F13658" s="13"/>
      <c r="G13658" s="50"/>
      <c r="I13658" s="17"/>
      <c r="K13658" s="50"/>
      <c r="P13658" s="17"/>
    </row>
    <row r="13659" spans="6:16">
      <c r="F13659" s="13"/>
      <c r="G13659" s="50"/>
      <c r="I13659" s="17"/>
      <c r="K13659" s="50"/>
      <c r="P13659" s="17"/>
    </row>
    <row r="13660" spans="6:16">
      <c r="F13660" s="13"/>
      <c r="G13660" s="50"/>
      <c r="I13660" s="17"/>
      <c r="K13660" s="50"/>
      <c r="P13660" s="17"/>
    </row>
    <row r="13661" spans="6:16">
      <c r="F13661" s="13"/>
      <c r="G13661" s="50"/>
      <c r="I13661" s="17"/>
      <c r="K13661" s="50"/>
      <c r="P13661" s="17"/>
    </row>
    <row r="13662" spans="6:16">
      <c r="F13662" s="13"/>
      <c r="G13662" s="50"/>
      <c r="I13662" s="17"/>
      <c r="K13662" s="50"/>
      <c r="P13662" s="17"/>
    </row>
    <row r="13663" spans="6:16">
      <c r="F13663" s="13"/>
      <c r="G13663" s="50"/>
      <c r="I13663" s="17"/>
      <c r="K13663" s="50"/>
      <c r="P13663" s="17"/>
    </row>
    <row r="13664" spans="6:16">
      <c r="F13664" s="13"/>
      <c r="G13664" s="50"/>
      <c r="I13664" s="17"/>
      <c r="K13664" s="50"/>
      <c r="P13664" s="17"/>
    </row>
    <row r="13665" spans="6:16">
      <c r="F13665" s="13"/>
      <c r="G13665" s="50"/>
      <c r="I13665" s="17"/>
      <c r="K13665" s="50"/>
      <c r="P13665" s="17"/>
    </row>
    <row r="13666" spans="6:16">
      <c r="F13666" s="13"/>
      <c r="G13666" s="50"/>
      <c r="I13666" s="17"/>
      <c r="K13666" s="50"/>
      <c r="P13666" s="17"/>
    </row>
    <row r="13667" spans="6:16">
      <c r="F13667" s="13"/>
      <c r="G13667" s="50"/>
      <c r="I13667" s="17"/>
      <c r="K13667" s="50"/>
      <c r="P13667" s="17"/>
    </row>
    <row r="13668" spans="6:16">
      <c r="F13668" s="13"/>
      <c r="G13668" s="50"/>
      <c r="I13668" s="17"/>
      <c r="K13668" s="50"/>
      <c r="P13668" s="17"/>
    </row>
    <row r="13669" spans="6:16">
      <c r="F13669" s="13"/>
      <c r="G13669" s="50"/>
      <c r="I13669" s="17"/>
      <c r="K13669" s="50"/>
      <c r="P13669" s="17"/>
    </row>
    <row r="13670" spans="6:16">
      <c r="F13670" s="13"/>
      <c r="G13670" s="50"/>
      <c r="I13670" s="17"/>
      <c r="K13670" s="50"/>
      <c r="P13670" s="17"/>
    </row>
    <row r="13671" spans="6:16">
      <c r="F13671" s="13"/>
      <c r="G13671" s="50"/>
      <c r="I13671" s="17"/>
      <c r="K13671" s="50"/>
      <c r="P13671" s="17"/>
    </row>
    <row r="13672" spans="6:16">
      <c r="F13672" s="13"/>
      <c r="G13672" s="50"/>
      <c r="I13672" s="17"/>
      <c r="K13672" s="50"/>
      <c r="P13672" s="17"/>
    </row>
    <row r="13673" spans="6:16">
      <c r="F13673" s="13"/>
      <c r="G13673" s="50"/>
      <c r="I13673" s="17"/>
      <c r="K13673" s="50"/>
      <c r="P13673" s="17"/>
    </row>
    <row r="13674" spans="6:16">
      <c r="F13674" s="13"/>
      <c r="G13674" s="50"/>
      <c r="I13674" s="17"/>
      <c r="K13674" s="50"/>
      <c r="P13674" s="17"/>
    </row>
    <row r="13675" spans="6:16">
      <c r="F13675" s="13"/>
      <c r="G13675" s="50"/>
      <c r="I13675" s="17"/>
      <c r="K13675" s="50"/>
      <c r="P13675" s="17"/>
    </row>
    <row r="13676" spans="6:16">
      <c r="F13676" s="13"/>
      <c r="G13676" s="50"/>
      <c r="I13676" s="17"/>
      <c r="K13676" s="50"/>
      <c r="P13676" s="17"/>
    </row>
    <row r="13677" spans="6:16">
      <c r="F13677" s="13"/>
      <c r="G13677" s="50"/>
      <c r="I13677" s="17"/>
      <c r="K13677" s="50"/>
      <c r="P13677" s="17"/>
    </row>
    <row r="13678" spans="6:16">
      <c r="F13678" s="13"/>
      <c r="G13678" s="50"/>
      <c r="I13678" s="17"/>
      <c r="K13678" s="50"/>
      <c r="P13678" s="17"/>
    </row>
    <row r="13679" spans="6:16">
      <c r="F13679" s="13"/>
      <c r="G13679" s="50"/>
      <c r="I13679" s="17"/>
      <c r="K13679" s="50"/>
      <c r="P13679" s="17"/>
    </row>
    <row r="13680" spans="6:16">
      <c r="F13680" s="13"/>
      <c r="G13680" s="50"/>
      <c r="I13680" s="17"/>
      <c r="K13680" s="50"/>
      <c r="P13680" s="17"/>
    </row>
    <row r="13681" spans="6:16">
      <c r="F13681" s="13"/>
      <c r="G13681" s="50"/>
      <c r="I13681" s="17"/>
      <c r="K13681" s="50"/>
      <c r="P13681" s="17"/>
    </row>
    <row r="13682" spans="6:16">
      <c r="F13682" s="13"/>
      <c r="G13682" s="50"/>
      <c r="I13682" s="17"/>
      <c r="K13682" s="50"/>
      <c r="P13682" s="17"/>
    </row>
    <row r="13683" spans="6:16">
      <c r="F13683" s="13"/>
      <c r="G13683" s="50"/>
      <c r="I13683" s="17"/>
      <c r="K13683" s="50"/>
      <c r="P13683" s="17"/>
    </row>
    <row r="13684" spans="6:16">
      <c r="F13684" s="13"/>
      <c r="G13684" s="50"/>
      <c r="I13684" s="17"/>
      <c r="K13684" s="50"/>
      <c r="P13684" s="17"/>
    </row>
    <row r="13685" spans="6:16">
      <c r="F13685" s="13"/>
      <c r="G13685" s="50"/>
      <c r="I13685" s="17"/>
      <c r="K13685" s="50"/>
      <c r="P13685" s="17"/>
    </row>
    <row r="13686" spans="6:16">
      <c r="F13686" s="13"/>
      <c r="G13686" s="50"/>
      <c r="I13686" s="17"/>
      <c r="K13686" s="50"/>
      <c r="P13686" s="17"/>
    </row>
    <row r="13687" spans="6:16">
      <c r="F13687" s="13"/>
      <c r="G13687" s="50"/>
      <c r="I13687" s="17"/>
      <c r="K13687" s="50"/>
      <c r="P13687" s="17"/>
    </row>
    <row r="13688" spans="6:16">
      <c r="F13688" s="13"/>
      <c r="G13688" s="50"/>
      <c r="I13688" s="17"/>
      <c r="K13688" s="50"/>
      <c r="P13688" s="17"/>
    </row>
    <row r="13689" spans="6:16">
      <c r="F13689" s="13"/>
      <c r="G13689" s="50"/>
      <c r="I13689" s="17"/>
      <c r="K13689" s="50"/>
      <c r="P13689" s="17"/>
    </row>
    <row r="13690" spans="6:16">
      <c r="F13690" s="13"/>
      <c r="G13690" s="50"/>
      <c r="I13690" s="17"/>
      <c r="K13690" s="50"/>
      <c r="P13690" s="17"/>
    </row>
    <row r="13691" spans="6:16">
      <c r="F13691" s="13"/>
      <c r="G13691" s="50"/>
      <c r="I13691" s="17"/>
      <c r="K13691" s="50"/>
      <c r="P13691" s="17"/>
    </row>
    <row r="13692" spans="6:16">
      <c r="F13692" s="13"/>
      <c r="G13692" s="50"/>
      <c r="I13692" s="17"/>
      <c r="K13692" s="50"/>
      <c r="P13692" s="17"/>
    </row>
    <row r="13693" spans="6:16">
      <c r="F13693" s="13"/>
      <c r="G13693" s="50"/>
      <c r="I13693" s="17"/>
      <c r="K13693" s="50"/>
      <c r="P13693" s="17"/>
    </row>
    <row r="13694" spans="6:16">
      <c r="F13694" s="13"/>
      <c r="G13694" s="50"/>
      <c r="I13694" s="17"/>
      <c r="K13694" s="50"/>
      <c r="P13694" s="17"/>
    </row>
    <row r="13695" spans="6:16">
      <c r="F13695" s="13"/>
      <c r="G13695" s="50"/>
      <c r="I13695" s="17"/>
      <c r="K13695" s="50"/>
      <c r="P13695" s="17"/>
    </row>
    <row r="13696" spans="6:16">
      <c r="F13696" s="13"/>
      <c r="G13696" s="50"/>
      <c r="I13696" s="17"/>
      <c r="K13696" s="50"/>
      <c r="P13696" s="17"/>
    </row>
    <row r="13697" spans="6:16">
      <c r="F13697" s="13"/>
      <c r="G13697" s="50"/>
      <c r="I13697" s="17"/>
      <c r="K13697" s="50"/>
      <c r="P13697" s="17"/>
    </row>
    <row r="13698" spans="6:16">
      <c r="F13698" s="13"/>
      <c r="G13698" s="50"/>
      <c r="I13698" s="17"/>
      <c r="K13698" s="50"/>
      <c r="P13698" s="17"/>
    </row>
    <row r="13699" spans="6:16">
      <c r="F13699" s="13"/>
      <c r="G13699" s="50"/>
      <c r="I13699" s="17"/>
      <c r="K13699" s="50"/>
      <c r="P13699" s="17"/>
    </row>
    <row r="13700" spans="6:16">
      <c r="F13700" s="13"/>
      <c r="G13700" s="50"/>
      <c r="I13700" s="17"/>
      <c r="K13700" s="50"/>
      <c r="P13700" s="17"/>
    </row>
    <row r="13701" spans="6:16">
      <c r="F13701" s="13"/>
      <c r="G13701" s="50"/>
      <c r="I13701" s="17"/>
      <c r="K13701" s="50"/>
      <c r="P13701" s="17"/>
    </row>
    <row r="13702" spans="6:16">
      <c r="F13702" s="13"/>
      <c r="G13702" s="50"/>
      <c r="I13702" s="17"/>
      <c r="K13702" s="50"/>
      <c r="P13702" s="17"/>
    </row>
    <row r="13703" spans="6:16">
      <c r="F13703" s="13"/>
      <c r="G13703" s="50"/>
      <c r="I13703" s="17"/>
      <c r="K13703" s="50"/>
      <c r="P13703" s="17"/>
    </row>
    <row r="13704" spans="6:16">
      <c r="F13704" s="13"/>
      <c r="G13704" s="50"/>
      <c r="I13704" s="17"/>
      <c r="K13704" s="50"/>
      <c r="P13704" s="17"/>
    </row>
    <row r="13705" spans="6:16">
      <c r="F13705" s="13"/>
      <c r="G13705" s="50"/>
      <c r="I13705" s="17"/>
      <c r="K13705" s="50"/>
      <c r="P13705" s="17"/>
    </row>
    <row r="13706" spans="6:16">
      <c r="F13706" s="13"/>
      <c r="G13706" s="50"/>
      <c r="I13706" s="17"/>
      <c r="K13706" s="50"/>
      <c r="P13706" s="17"/>
    </row>
    <row r="13707" spans="6:16">
      <c r="F13707" s="13"/>
      <c r="G13707" s="50"/>
      <c r="I13707" s="17"/>
      <c r="K13707" s="50"/>
      <c r="P13707" s="17"/>
    </row>
    <row r="13708" spans="6:16">
      <c r="F13708" s="13"/>
      <c r="G13708" s="50"/>
      <c r="I13708" s="17"/>
      <c r="K13708" s="50"/>
      <c r="P13708" s="17"/>
    </row>
    <row r="13709" spans="6:16">
      <c r="F13709" s="13"/>
      <c r="G13709" s="50"/>
      <c r="I13709" s="17"/>
      <c r="K13709" s="50"/>
      <c r="P13709" s="17"/>
    </row>
    <row r="13710" spans="6:16">
      <c r="F13710" s="13"/>
      <c r="G13710" s="50"/>
      <c r="I13710" s="17"/>
      <c r="K13710" s="50"/>
      <c r="P13710" s="17"/>
    </row>
    <row r="13711" spans="6:16">
      <c r="F13711" s="13"/>
      <c r="G13711" s="50"/>
      <c r="I13711" s="17"/>
      <c r="K13711" s="50"/>
      <c r="P13711" s="17"/>
    </row>
    <row r="13712" spans="6:16">
      <c r="F13712" s="13"/>
      <c r="G13712" s="50"/>
      <c r="I13712" s="17"/>
      <c r="K13712" s="50"/>
      <c r="P13712" s="17"/>
    </row>
    <row r="13713" spans="6:16">
      <c r="F13713" s="13"/>
      <c r="G13713" s="50"/>
      <c r="I13713" s="17"/>
      <c r="K13713" s="50"/>
      <c r="P13713" s="17"/>
    </row>
    <row r="13714" spans="6:16">
      <c r="F13714" s="13"/>
      <c r="G13714" s="50"/>
      <c r="I13714" s="17"/>
      <c r="K13714" s="50"/>
      <c r="P13714" s="17"/>
    </row>
    <row r="13715" spans="6:16">
      <c r="F13715" s="13"/>
      <c r="G13715" s="50"/>
      <c r="I13715" s="17"/>
      <c r="K13715" s="50"/>
      <c r="P13715" s="17"/>
    </row>
    <row r="13716" spans="6:16">
      <c r="F13716" s="13"/>
      <c r="G13716" s="50"/>
      <c r="I13716" s="17"/>
      <c r="K13716" s="50"/>
      <c r="P13716" s="17"/>
    </row>
    <row r="13717" spans="6:16">
      <c r="F13717" s="13"/>
      <c r="G13717" s="50"/>
      <c r="I13717" s="17"/>
      <c r="K13717" s="50"/>
      <c r="P13717" s="17"/>
    </row>
    <row r="13718" spans="6:16">
      <c r="F13718" s="13"/>
      <c r="G13718" s="50"/>
      <c r="I13718" s="17"/>
      <c r="K13718" s="50"/>
      <c r="P13718" s="17"/>
    </row>
    <row r="13719" spans="6:16">
      <c r="F13719" s="13"/>
      <c r="G13719" s="50"/>
      <c r="I13719" s="17"/>
      <c r="K13719" s="50"/>
      <c r="P13719" s="17"/>
    </row>
    <row r="13720" spans="6:16">
      <c r="F13720" s="13"/>
      <c r="G13720" s="50"/>
      <c r="I13720" s="17"/>
      <c r="K13720" s="50"/>
      <c r="P13720" s="17"/>
    </row>
    <row r="13721" spans="6:16">
      <c r="F13721" s="13"/>
      <c r="G13721" s="50"/>
      <c r="I13721" s="17"/>
      <c r="K13721" s="50"/>
      <c r="P13721" s="17"/>
    </row>
    <row r="13722" spans="6:16">
      <c r="F13722" s="13"/>
      <c r="G13722" s="50"/>
      <c r="I13722" s="17"/>
      <c r="K13722" s="50"/>
      <c r="P13722" s="17"/>
    </row>
    <row r="13723" spans="6:16">
      <c r="F13723" s="13"/>
      <c r="G13723" s="50"/>
      <c r="I13723" s="17"/>
      <c r="K13723" s="50"/>
      <c r="P13723" s="17"/>
    </row>
    <row r="13724" spans="6:16">
      <c r="F13724" s="13"/>
      <c r="G13724" s="50"/>
      <c r="I13724" s="17"/>
      <c r="K13724" s="50"/>
      <c r="P13724" s="17"/>
    </row>
    <row r="13725" spans="6:16">
      <c r="F13725" s="13"/>
      <c r="G13725" s="50"/>
      <c r="I13725" s="17"/>
      <c r="K13725" s="50"/>
      <c r="P13725" s="17"/>
    </row>
    <row r="13726" spans="6:16">
      <c r="F13726" s="13"/>
      <c r="G13726" s="50"/>
      <c r="I13726" s="17"/>
      <c r="K13726" s="50"/>
      <c r="P13726" s="17"/>
    </row>
    <row r="13727" spans="6:16">
      <c r="F13727" s="13"/>
      <c r="G13727" s="50"/>
      <c r="I13727" s="17"/>
      <c r="K13727" s="50"/>
      <c r="P13727" s="17"/>
    </row>
    <row r="13728" spans="6:16">
      <c r="F13728" s="13"/>
      <c r="G13728" s="50"/>
      <c r="I13728" s="17"/>
      <c r="K13728" s="50"/>
      <c r="P13728" s="17"/>
    </row>
    <row r="13729" spans="6:16">
      <c r="F13729" s="13"/>
      <c r="G13729" s="50"/>
      <c r="I13729" s="17"/>
      <c r="K13729" s="50"/>
      <c r="P13729" s="17"/>
    </row>
    <row r="13730" spans="6:16">
      <c r="F13730" s="13"/>
      <c r="G13730" s="50"/>
      <c r="I13730" s="17"/>
      <c r="K13730" s="50"/>
      <c r="P13730" s="17"/>
    </row>
    <row r="13731" spans="6:16">
      <c r="F13731" s="13"/>
      <c r="G13731" s="50"/>
      <c r="I13731" s="17"/>
      <c r="K13731" s="50"/>
      <c r="P13731" s="17"/>
    </row>
    <row r="13732" spans="6:16">
      <c r="F13732" s="13"/>
      <c r="G13732" s="50"/>
      <c r="I13732" s="17"/>
      <c r="K13732" s="50"/>
      <c r="P13732" s="17"/>
    </row>
    <row r="13733" spans="6:16">
      <c r="F13733" s="13"/>
      <c r="G13733" s="50"/>
      <c r="I13733" s="17"/>
      <c r="K13733" s="50"/>
      <c r="P13733" s="17"/>
    </row>
    <row r="13734" spans="6:16">
      <c r="F13734" s="13"/>
      <c r="G13734" s="50"/>
      <c r="I13734" s="17"/>
      <c r="K13734" s="50"/>
      <c r="P13734" s="17"/>
    </row>
    <row r="13735" spans="6:16">
      <c r="F13735" s="13"/>
      <c r="G13735" s="50"/>
      <c r="I13735" s="17"/>
      <c r="K13735" s="50"/>
      <c r="P13735" s="17"/>
    </row>
    <row r="13736" spans="6:16">
      <c r="F13736" s="13"/>
      <c r="G13736" s="50"/>
      <c r="I13736" s="17"/>
      <c r="K13736" s="50"/>
      <c r="P13736" s="17"/>
    </row>
    <row r="13737" spans="6:16">
      <c r="F13737" s="13"/>
      <c r="G13737" s="50"/>
      <c r="I13737" s="17"/>
      <c r="K13737" s="50"/>
      <c r="P13737" s="17"/>
    </row>
    <row r="13738" spans="6:16">
      <c r="F13738" s="13"/>
      <c r="G13738" s="50"/>
      <c r="I13738" s="17"/>
      <c r="K13738" s="50"/>
      <c r="P13738" s="17"/>
    </row>
    <row r="13739" spans="6:16">
      <c r="F13739" s="13"/>
      <c r="G13739" s="50"/>
      <c r="I13739" s="17"/>
      <c r="K13739" s="50"/>
      <c r="P13739" s="17"/>
    </row>
    <row r="13740" spans="6:16">
      <c r="F13740" s="13"/>
      <c r="G13740" s="50"/>
      <c r="I13740" s="17"/>
      <c r="K13740" s="50"/>
      <c r="P13740" s="17"/>
    </row>
    <row r="13741" spans="6:16">
      <c r="F13741" s="13"/>
      <c r="G13741" s="50"/>
      <c r="I13741" s="17"/>
      <c r="K13741" s="50"/>
      <c r="P13741" s="17"/>
    </row>
    <row r="13742" spans="6:16">
      <c r="F13742" s="13"/>
      <c r="G13742" s="50"/>
      <c r="I13742" s="17"/>
      <c r="K13742" s="50"/>
      <c r="P13742" s="17"/>
    </row>
    <row r="13743" spans="6:16">
      <c r="F13743" s="13"/>
      <c r="G13743" s="50"/>
      <c r="I13743" s="17"/>
      <c r="K13743" s="50"/>
      <c r="P13743" s="17"/>
    </row>
    <row r="13744" spans="6:16">
      <c r="F13744" s="13"/>
      <c r="G13744" s="50"/>
      <c r="I13744" s="17"/>
      <c r="K13744" s="50"/>
      <c r="P13744" s="17"/>
    </row>
    <row r="13745" spans="6:16">
      <c r="F13745" s="13"/>
      <c r="G13745" s="50"/>
      <c r="I13745" s="17"/>
      <c r="K13745" s="50"/>
      <c r="P13745" s="17"/>
    </row>
    <row r="13746" spans="6:16">
      <c r="F13746" s="13"/>
      <c r="G13746" s="50"/>
      <c r="I13746" s="17"/>
      <c r="K13746" s="50"/>
      <c r="P13746" s="17"/>
    </row>
    <row r="13747" spans="6:16">
      <c r="F13747" s="13"/>
      <c r="G13747" s="50"/>
      <c r="I13747" s="17"/>
      <c r="K13747" s="50"/>
      <c r="P13747" s="17"/>
    </row>
    <row r="13748" spans="6:16">
      <c r="F13748" s="13"/>
      <c r="G13748" s="50"/>
      <c r="I13748" s="17"/>
      <c r="K13748" s="50"/>
      <c r="P13748" s="17"/>
    </row>
    <row r="13749" spans="6:16">
      <c r="F13749" s="13"/>
      <c r="G13749" s="50"/>
      <c r="I13749" s="17"/>
      <c r="K13749" s="50"/>
      <c r="P13749" s="17"/>
    </row>
    <row r="13750" spans="6:16">
      <c r="F13750" s="13"/>
      <c r="G13750" s="50"/>
      <c r="I13750" s="17"/>
      <c r="K13750" s="50"/>
      <c r="P13750" s="17"/>
    </row>
    <row r="13751" spans="6:16">
      <c r="F13751" s="13"/>
      <c r="G13751" s="50"/>
      <c r="I13751" s="17"/>
      <c r="K13751" s="50"/>
      <c r="P13751" s="17"/>
    </row>
    <row r="13752" spans="6:16">
      <c r="F13752" s="13"/>
      <c r="G13752" s="50"/>
      <c r="I13752" s="17"/>
      <c r="K13752" s="50"/>
      <c r="P13752" s="17"/>
    </row>
    <row r="13753" spans="6:16">
      <c r="F13753" s="13"/>
      <c r="G13753" s="50"/>
      <c r="I13753" s="17"/>
      <c r="K13753" s="50"/>
      <c r="P13753" s="17"/>
    </row>
    <row r="13754" spans="6:16">
      <c r="F13754" s="13"/>
      <c r="G13754" s="50"/>
      <c r="I13754" s="17"/>
      <c r="K13754" s="50"/>
      <c r="P13754" s="17"/>
    </row>
    <row r="13755" spans="6:16">
      <c r="F13755" s="13"/>
      <c r="G13755" s="50"/>
      <c r="I13755" s="17"/>
      <c r="K13755" s="50"/>
      <c r="P13755" s="17"/>
    </row>
    <row r="13756" spans="6:16">
      <c r="F13756" s="13"/>
      <c r="G13756" s="50"/>
      <c r="I13756" s="17"/>
      <c r="K13756" s="50"/>
      <c r="P13756" s="17"/>
    </row>
    <row r="13757" spans="6:16">
      <c r="F13757" s="13"/>
      <c r="G13757" s="50"/>
      <c r="I13757" s="17"/>
      <c r="K13757" s="50"/>
      <c r="P13757" s="17"/>
    </row>
    <row r="13758" spans="6:16">
      <c r="F13758" s="13"/>
      <c r="G13758" s="50"/>
      <c r="I13758" s="17"/>
      <c r="K13758" s="50"/>
      <c r="P13758" s="17"/>
    </row>
    <row r="13759" spans="6:16">
      <c r="F13759" s="13"/>
      <c r="G13759" s="50"/>
      <c r="I13759" s="17"/>
      <c r="K13759" s="50"/>
      <c r="P13759" s="17"/>
    </row>
    <row r="13760" spans="6:16">
      <c r="F13760" s="13"/>
      <c r="G13760" s="50"/>
      <c r="I13760" s="17"/>
      <c r="K13760" s="50"/>
      <c r="P13760" s="17"/>
    </row>
    <row r="13761" spans="6:16">
      <c r="F13761" s="13"/>
      <c r="G13761" s="50"/>
      <c r="I13761" s="17"/>
      <c r="K13761" s="50"/>
      <c r="P13761" s="17"/>
    </row>
    <row r="13762" spans="6:16">
      <c r="F13762" s="13"/>
      <c r="G13762" s="50"/>
      <c r="I13762" s="17"/>
      <c r="K13762" s="50"/>
      <c r="P13762" s="17"/>
    </row>
    <row r="13763" spans="6:16">
      <c r="F13763" s="13"/>
      <c r="G13763" s="50"/>
      <c r="I13763" s="17"/>
      <c r="K13763" s="50"/>
      <c r="P13763" s="17"/>
    </row>
    <row r="13764" spans="6:16">
      <c r="F13764" s="13"/>
      <c r="G13764" s="50"/>
      <c r="I13764" s="17"/>
      <c r="K13764" s="50"/>
      <c r="P13764" s="17"/>
    </row>
    <row r="13765" spans="6:16">
      <c r="F13765" s="13"/>
      <c r="G13765" s="50"/>
      <c r="I13765" s="17"/>
      <c r="K13765" s="50"/>
      <c r="P13765" s="17"/>
    </row>
    <row r="13766" spans="6:16">
      <c r="F13766" s="13"/>
      <c r="G13766" s="50"/>
      <c r="I13766" s="17"/>
      <c r="K13766" s="50"/>
      <c r="P13766" s="17"/>
    </row>
    <row r="13767" spans="6:16">
      <c r="F13767" s="13"/>
      <c r="G13767" s="50"/>
      <c r="I13767" s="17"/>
      <c r="K13767" s="50"/>
      <c r="P13767" s="17"/>
    </row>
    <row r="13768" spans="6:16">
      <c r="F13768" s="13"/>
      <c r="G13768" s="50"/>
      <c r="I13768" s="17"/>
      <c r="K13768" s="50"/>
      <c r="P13768" s="17"/>
    </row>
    <row r="13769" spans="6:16">
      <c r="F13769" s="13"/>
      <c r="G13769" s="50"/>
      <c r="I13769" s="17"/>
      <c r="K13769" s="50"/>
      <c r="P13769" s="17"/>
    </row>
    <row r="13770" spans="6:16">
      <c r="F13770" s="13"/>
      <c r="G13770" s="50"/>
      <c r="I13770" s="17"/>
      <c r="K13770" s="50"/>
      <c r="P13770" s="17"/>
    </row>
    <row r="13771" spans="6:16">
      <c r="F13771" s="13"/>
      <c r="G13771" s="50"/>
      <c r="I13771" s="17"/>
      <c r="K13771" s="50"/>
      <c r="P13771" s="17"/>
    </row>
    <row r="13772" spans="6:16">
      <c r="F13772" s="13"/>
      <c r="G13772" s="50"/>
      <c r="I13772" s="17"/>
      <c r="K13772" s="50"/>
      <c r="P13772" s="17"/>
    </row>
    <row r="13773" spans="6:16">
      <c r="F13773" s="13"/>
      <c r="G13773" s="50"/>
      <c r="I13773" s="17"/>
      <c r="K13773" s="50"/>
      <c r="P13773" s="17"/>
    </row>
    <row r="13774" spans="6:16">
      <c r="F13774" s="13"/>
      <c r="G13774" s="50"/>
      <c r="I13774" s="17"/>
      <c r="K13774" s="50"/>
      <c r="P13774" s="17"/>
    </row>
    <row r="13775" spans="6:16">
      <c r="F13775" s="13"/>
      <c r="G13775" s="50"/>
      <c r="I13775" s="17"/>
      <c r="K13775" s="50"/>
      <c r="P13775" s="17"/>
    </row>
    <row r="13776" spans="6:16">
      <c r="F13776" s="13"/>
      <c r="G13776" s="50"/>
      <c r="I13776" s="17"/>
      <c r="K13776" s="50"/>
      <c r="P13776" s="17"/>
    </row>
    <row r="13777" spans="6:16">
      <c r="F13777" s="13"/>
      <c r="G13777" s="50"/>
      <c r="I13777" s="17"/>
      <c r="K13777" s="50"/>
      <c r="P13777" s="17"/>
    </row>
    <row r="13778" spans="6:16">
      <c r="F13778" s="13"/>
      <c r="G13778" s="50"/>
      <c r="I13778" s="17"/>
      <c r="K13778" s="50"/>
      <c r="P13778" s="17"/>
    </row>
    <row r="13779" spans="6:16">
      <c r="F13779" s="13"/>
      <c r="G13779" s="50"/>
      <c r="I13779" s="17"/>
      <c r="K13779" s="50"/>
      <c r="P13779" s="17"/>
    </row>
    <row r="13780" spans="6:16">
      <c r="F13780" s="13"/>
      <c r="G13780" s="50"/>
      <c r="I13780" s="17"/>
      <c r="K13780" s="50"/>
      <c r="P13780" s="17"/>
    </row>
    <row r="13781" spans="6:16">
      <c r="F13781" s="13"/>
      <c r="G13781" s="50"/>
      <c r="I13781" s="17"/>
      <c r="K13781" s="50"/>
      <c r="P13781" s="17"/>
    </row>
    <row r="13782" spans="6:16">
      <c r="F13782" s="13"/>
      <c r="G13782" s="50"/>
      <c r="I13782" s="17"/>
      <c r="K13782" s="50"/>
      <c r="P13782" s="17"/>
    </row>
    <row r="13783" spans="6:16">
      <c r="F13783" s="13"/>
      <c r="G13783" s="50"/>
      <c r="I13783" s="17"/>
      <c r="K13783" s="50"/>
      <c r="P13783" s="17"/>
    </row>
    <row r="13784" spans="6:16">
      <c r="F13784" s="13"/>
      <c r="G13784" s="50"/>
      <c r="I13784" s="17"/>
      <c r="K13784" s="50"/>
      <c r="P13784" s="17"/>
    </row>
    <row r="13785" spans="6:16">
      <c r="F13785" s="13"/>
      <c r="G13785" s="50"/>
      <c r="I13785" s="17"/>
      <c r="K13785" s="50"/>
      <c r="P13785" s="17"/>
    </row>
    <row r="13786" spans="6:16">
      <c r="F13786" s="13"/>
      <c r="G13786" s="50"/>
      <c r="I13786" s="17"/>
      <c r="K13786" s="50"/>
      <c r="P13786" s="17"/>
    </row>
    <row r="13787" spans="6:16">
      <c r="F13787" s="13"/>
      <c r="G13787" s="50"/>
      <c r="I13787" s="17"/>
      <c r="K13787" s="50"/>
      <c r="P13787" s="17"/>
    </row>
    <row r="13788" spans="6:16">
      <c r="F13788" s="13"/>
      <c r="G13788" s="50"/>
      <c r="I13788" s="17"/>
      <c r="K13788" s="50"/>
      <c r="P13788" s="17"/>
    </row>
    <row r="13789" spans="6:16">
      <c r="F13789" s="13"/>
      <c r="G13789" s="50"/>
      <c r="I13789" s="17"/>
      <c r="K13789" s="50"/>
      <c r="P13789" s="17"/>
    </row>
    <row r="13790" spans="6:16">
      <c r="F13790" s="13"/>
      <c r="G13790" s="50"/>
      <c r="I13790" s="17"/>
      <c r="K13790" s="50"/>
      <c r="P13790" s="17"/>
    </row>
    <row r="13791" spans="6:16">
      <c r="F13791" s="13"/>
      <c r="G13791" s="50"/>
      <c r="I13791" s="17"/>
      <c r="K13791" s="50"/>
      <c r="P13791" s="17"/>
    </row>
    <row r="13792" spans="6:16">
      <c r="F13792" s="13"/>
      <c r="G13792" s="50"/>
      <c r="I13792" s="17"/>
      <c r="K13792" s="50"/>
      <c r="P13792" s="17"/>
    </row>
    <row r="13793" spans="6:16">
      <c r="F13793" s="13"/>
      <c r="G13793" s="50"/>
      <c r="I13793" s="17"/>
      <c r="K13793" s="50"/>
      <c r="P13793" s="17"/>
    </row>
    <row r="13794" spans="6:16">
      <c r="F13794" s="13"/>
      <c r="G13794" s="50"/>
      <c r="I13794" s="17"/>
      <c r="K13794" s="50"/>
      <c r="P13794" s="17"/>
    </row>
    <row r="13795" spans="6:16">
      <c r="F13795" s="13"/>
      <c r="G13795" s="50"/>
      <c r="I13795" s="17"/>
      <c r="K13795" s="50"/>
      <c r="P13795" s="17"/>
    </row>
    <row r="13796" spans="6:16">
      <c r="F13796" s="13"/>
      <c r="G13796" s="50"/>
      <c r="I13796" s="17"/>
      <c r="K13796" s="50"/>
      <c r="P13796" s="17"/>
    </row>
    <row r="13797" spans="6:16">
      <c r="F13797" s="13"/>
      <c r="G13797" s="50"/>
      <c r="I13797" s="17"/>
      <c r="K13797" s="50"/>
      <c r="P13797" s="17"/>
    </row>
    <row r="13798" spans="6:16">
      <c r="F13798" s="13"/>
      <c r="G13798" s="50"/>
      <c r="I13798" s="17"/>
      <c r="K13798" s="50"/>
      <c r="P13798" s="17"/>
    </row>
    <row r="13799" spans="6:16">
      <c r="F13799" s="13"/>
      <c r="G13799" s="50"/>
      <c r="I13799" s="17"/>
      <c r="K13799" s="50"/>
      <c r="P13799" s="17"/>
    </row>
    <row r="13800" spans="6:16">
      <c r="F13800" s="13"/>
      <c r="G13800" s="50"/>
      <c r="I13800" s="17"/>
      <c r="K13800" s="50"/>
      <c r="P13800" s="17"/>
    </row>
    <row r="13801" spans="6:16">
      <c r="F13801" s="13"/>
      <c r="G13801" s="50"/>
      <c r="I13801" s="17"/>
      <c r="K13801" s="50"/>
      <c r="P13801" s="17"/>
    </row>
    <row r="13802" spans="6:16">
      <c r="F13802" s="13"/>
      <c r="G13802" s="50"/>
      <c r="I13802" s="17"/>
      <c r="K13802" s="50"/>
      <c r="P13802" s="17"/>
    </row>
    <row r="13803" spans="6:16">
      <c r="F13803" s="13"/>
      <c r="G13803" s="50"/>
      <c r="I13803" s="17"/>
      <c r="K13803" s="50"/>
      <c r="P13803" s="17"/>
    </row>
    <row r="13804" spans="6:16">
      <c r="F13804" s="13"/>
      <c r="G13804" s="50"/>
      <c r="I13804" s="17"/>
      <c r="K13804" s="50"/>
      <c r="P13804" s="17"/>
    </row>
    <row r="13805" spans="6:16">
      <c r="F13805" s="13"/>
      <c r="G13805" s="50"/>
      <c r="I13805" s="17"/>
      <c r="K13805" s="50"/>
      <c r="P13805" s="17"/>
    </row>
    <row r="13806" spans="6:16">
      <c r="F13806" s="13"/>
      <c r="G13806" s="50"/>
      <c r="I13806" s="17"/>
      <c r="K13806" s="50"/>
      <c r="P13806" s="17"/>
    </row>
    <row r="13807" spans="6:16">
      <c r="F13807" s="13"/>
      <c r="G13807" s="50"/>
      <c r="I13807" s="17"/>
      <c r="K13807" s="50"/>
      <c r="P13807" s="17"/>
    </row>
    <row r="13808" spans="6:16">
      <c r="F13808" s="13"/>
      <c r="G13808" s="50"/>
      <c r="I13808" s="17"/>
      <c r="K13808" s="50"/>
      <c r="P13808" s="17"/>
    </row>
    <row r="13809" spans="6:16">
      <c r="F13809" s="13"/>
      <c r="G13809" s="50"/>
      <c r="I13809" s="17"/>
      <c r="K13809" s="50"/>
      <c r="P13809" s="17"/>
    </row>
    <row r="13810" spans="6:16">
      <c r="F13810" s="13"/>
      <c r="G13810" s="50"/>
      <c r="I13810" s="17"/>
      <c r="K13810" s="50"/>
      <c r="P13810" s="17"/>
    </row>
    <row r="13811" spans="6:16">
      <c r="F13811" s="13"/>
      <c r="G13811" s="50"/>
      <c r="I13811" s="17"/>
      <c r="K13811" s="50"/>
      <c r="P13811" s="17"/>
    </row>
    <row r="13812" spans="6:16">
      <c r="F13812" s="13"/>
      <c r="G13812" s="50"/>
      <c r="I13812" s="17"/>
      <c r="K13812" s="50"/>
      <c r="P13812" s="17"/>
    </row>
    <row r="13813" spans="6:16">
      <c r="F13813" s="13"/>
      <c r="G13813" s="50"/>
      <c r="I13813" s="17"/>
      <c r="K13813" s="50"/>
      <c r="P13813" s="17"/>
    </row>
    <row r="13814" spans="6:16">
      <c r="F13814" s="13"/>
      <c r="G13814" s="50"/>
      <c r="I13814" s="17"/>
      <c r="K13814" s="50"/>
      <c r="P13814" s="17"/>
    </row>
    <row r="13815" spans="6:16">
      <c r="F13815" s="13"/>
      <c r="G13815" s="50"/>
      <c r="I13815" s="17"/>
      <c r="K13815" s="50"/>
      <c r="P13815" s="17"/>
    </row>
    <row r="13816" spans="6:16">
      <c r="F13816" s="13"/>
      <c r="G13816" s="50"/>
      <c r="I13816" s="17"/>
      <c r="K13816" s="50"/>
      <c r="P13816" s="17"/>
    </row>
    <row r="13817" spans="6:16">
      <c r="F13817" s="13"/>
      <c r="G13817" s="50"/>
      <c r="I13817" s="17"/>
      <c r="K13817" s="50"/>
      <c r="P13817" s="17"/>
    </row>
    <row r="13818" spans="6:16">
      <c r="F13818" s="13"/>
      <c r="G13818" s="50"/>
      <c r="I13818" s="17"/>
      <c r="K13818" s="50"/>
      <c r="P13818" s="17"/>
    </row>
    <row r="13819" spans="6:16">
      <c r="F13819" s="13"/>
      <c r="G13819" s="50"/>
      <c r="I13819" s="17"/>
      <c r="K13819" s="50"/>
      <c r="P13819" s="17"/>
    </row>
    <row r="13820" spans="6:16">
      <c r="F13820" s="13"/>
      <c r="G13820" s="50"/>
      <c r="I13820" s="17"/>
      <c r="K13820" s="50"/>
      <c r="P13820" s="17"/>
    </row>
    <row r="13821" spans="6:16">
      <c r="F13821" s="13"/>
      <c r="G13821" s="50"/>
      <c r="I13821" s="17"/>
      <c r="K13821" s="50"/>
      <c r="P13821" s="17"/>
    </row>
    <row r="13822" spans="6:16">
      <c r="F13822" s="13"/>
      <c r="G13822" s="50"/>
      <c r="I13822" s="17"/>
      <c r="K13822" s="50"/>
      <c r="P13822" s="17"/>
    </row>
    <row r="13823" spans="6:16">
      <c r="F13823" s="13"/>
      <c r="G13823" s="50"/>
      <c r="I13823" s="17"/>
      <c r="K13823" s="50"/>
      <c r="P13823" s="17"/>
    </row>
    <row r="13824" spans="6:16">
      <c r="F13824" s="13"/>
      <c r="G13824" s="50"/>
      <c r="I13824" s="17"/>
      <c r="K13824" s="50"/>
      <c r="P13824" s="17"/>
    </row>
    <row r="13825" spans="6:16">
      <c r="F13825" s="13"/>
      <c r="G13825" s="50"/>
      <c r="I13825" s="17"/>
      <c r="K13825" s="50"/>
      <c r="P13825" s="17"/>
    </row>
    <row r="13826" spans="6:16">
      <c r="F13826" s="13"/>
      <c r="G13826" s="50"/>
      <c r="I13826" s="17"/>
      <c r="K13826" s="50"/>
      <c r="P13826" s="17"/>
    </row>
    <row r="13827" spans="6:16">
      <c r="F13827" s="13"/>
      <c r="G13827" s="50"/>
      <c r="I13827" s="17"/>
      <c r="K13827" s="50"/>
      <c r="P13827" s="17"/>
    </row>
    <row r="13828" spans="6:16">
      <c r="F13828" s="13"/>
      <c r="G13828" s="50"/>
      <c r="I13828" s="17"/>
      <c r="K13828" s="50"/>
      <c r="P13828" s="17"/>
    </row>
    <row r="13829" spans="6:16">
      <c r="F13829" s="13"/>
      <c r="G13829" s="50"/>
      <c r="I13829" s="17"/>
      <c r="K13829" s="50"/>
      <c r="P13829" s="17"/>
    </row>
    <row r="13830" spans="6:16">
      <c r="F13830" s="13"/>
      <c r="G13830" s="50"/>
      <c r="I13830" s="17"/>
      <c r="K13830" s="50"/>
      <c r="P13830" s="17"/>
    </row>
    <row r="13831" spans="6:16">
      <c r="F13831" s="13"/>
      <c r="G13831" s="50"/>
      <c r="I13831" s="17"/>
      <c r="K13831" s="50"/>
      <c r="P13831" s="17"/>
    </row>
    <row r="13832" spans="6:16">
      <c r="F13832" s="13"/>
      <c r="G13832" s="50"/>
      <c r="I13832" s="17"/>
      <c r="K13832" s="50"/>
      <c r="P13832" s="17"/>
    </row>
    <row r="13833" spans="6:16">
      <c r="F13833" s="13"/>
      <c r="G13833" s="50"/>
      <c r="I13833" s="17"/>
      <c r="K13833" s="50"/>
      <c r="P13833" s="17"/>
    </row>
    <row r="13834" spans="6:16">
      <c r="F13834" s="13"/>
      <c r="G13834" s="50"/>
      <c r="I13834" s="17"/>
      <c r="K13834" s="50"/>
      <c r="P13834" s="17"/>
    </row>
    <row r="13835" spans="6:16">
      <c r="F13835" s="13"/>
      <c r="G13835" s="50"/>
      <c r="I13835" s="17"/>
      <c r="K13835" s="50"/>
      <c r="P13835" s="17"/>
    </row>
    <row r="13836" spans="6:16">
      <c r="F13836" s="13"/>
      <c r="G13836" s="50"/>
      <c r="I13836" s="17"/>
      <c r="K13836" s="50"/>
      <c r="P13836" s="17"/>
    </row>
    <row r="13837" spans="6:16">
      <c r="F13837" s="13"/>
      <c r="G13837" s="50"/>
      <c r="I13837" s="17"/>
      <c r="K13837" s="50"/>
      <c r="P13837" s="17"/>
    </row>
    <row r="13838" spans="6:16">
      <c r="F13838" s="13"/>
      <c r="G13838" s="50"/>
      <c r="I13838" s="17"/>
      <c r="K13838" s="50"/>
      <c r="P13838" s="17"/>
    </row>
    <row r="13839" spans="6:16">
      <c r="F13839" s="13"/>
      <c r="G13839" s="50"/>
      <c r="I13839" s="17"/>
      <c r="K13839" s="50"/>
      <c r="P13839" s="17"/>
    </row>
    <row r="13840" spans="6:16">
      <c r="F13840" s="13"/>
      <c r="G13840" s="50"/>
      <c r="I13840" s="17"/>
      <c r="K13840" s="50"/>
      <c r="P13840" s="17"/>
    </row>
    <row r="13841" spans="6:16">
      <c r="F13841" s="13"/>
      <c r="G13841" s="50"/>
      <c r="I13841" s="17"/>
      <c r="K13841" s="50"/>
      <c r="P13841" s="17"/>
    </row>
    <row r="13842" spans="6:16">
      <c r="F13842" s="13"/>
      <c r="G13842" s="50"/>
      <c r="I13842" s="17"/>
      <c r="K13842" s="50"/>
      <c r="P13842" s="17"/>
    </row>
    <row r="13843" spans="6:16">
      <c r="F13843" s="13"/>
      <c r="G13843" s="50"/>
      <c r="I13843" s="17"/>
      <c r="K13843" s="50"/>
      <c r="P13843" s="17"/>
    </row>
    <row r="13844" spans="6:16">
      <c r="F13844" s="13"/>
      <c r="G13844" s="50"/>
      <c r="I13844" s="17"/>
      <c r="K13844" s="50"/>
      <c r="P13844" s="17"/>
    </row>
    <row r="13845" spans="6:16">
      <c r="F13845" s="13"/>
      <c r="G13845" s="50"/>
      <c r="I13845" s="17"/>
      <c r="K13845" s="50"/>
      <c r="P13845" s="17"/>
    </row>
    <row r="13846" spans="6:16">
      <c r="F13846" s="13"/>
      <c r="G13846" s="50"/>
      <c r="I13846" s="17"/>
      <c r="K13846" s="50"/>
      <c r="P13846" s="17"/>
    </row>
    <row r="13847" spans="6:16">
      <c r="F13847" s="13"/>
      <c r="G13847" s="50"/>
      <c r="I13847" s="17"/>
      <c r="K13847" s="50"/>
      <c r="P13847" s="17"/>
    </row>
    <row r="13848" spans="6:16">
      <c r="F13848" s="13"/>
      <c r="G13848" s="50"/>
      <c r="I13848" s="17"/>
      <c r="K13848" s="50"/>
      <c r="P13848" s="17"/>
    </row>
    <row r="13849" spans="6:16">
      <c r="F13849" s="13"/>
      <c r="G13849" s="50"/>
      <c r="I13849" s="17"/>
      <c r="K13849" s="50"/>
      <c r="P13849" s="17"/>
    </row>
    <row r="13850" spans="6:16">
      <c r="F13850" s="13"/>
      <c r="G13850" s="50"/>
      <c r="I13850" s="17"/>
      <c r="K13850" s="50"/>
      <c r="P13850" s="17"/>
    </row>
    <row r="13851" spans="6:16">
      <c r="F13851" s="13"/>
      <c r="G13851" s="50"/>
      <c r="I13851" s="17"/>
      <c r="K13851" s="50"/>
      <c r="P13851" s="17"/>
    </row>
    <row r="13852" spans="6:16">
      <c r="F13852" s="13"/>
      <c r="G13852" s="50"/>
      <c r="I13852" s="17"/>
      <c r="K13852" s="50"/>
      <c r="P13852" s="17"/>
    </row>
    <row r="13853" spans="6:16">
      <c r="F13853" s="13"/>
      <c r="G13853" s="50"/>
      <c r="I13853" s="17"/>
      <c r="K13853" s="50"/>
      <c r="P13853" s="17"/>
    </row>
    <row r="13854" spans="6:16">
      <c r="F13854" s="13"/>
      <c r="G13854" s="50"/>
      <c r="I13854" s="17"/>
      <c r="K13854" s="50"/>
      <c r="P13854" s="17"/>
    </row>
    <row r="13855" spans="6:16">
      <c r="F13855" s="13"/>
      <c r="G13855" s="50"/>
      <c r="I13855" s="17"/>
      <c r="K13855" s="50"/>
      <c r="P13855" s="17"/>
    </row>
    <row r="13856" spans="6:16">
      <c r="F13856" s="13"/>
      <c r="G13856" s="50"/>
      <c r="I13856" s="17"/>
      <c r="K13856" s="50"/>
      <c r="P13856" s="17"/>
    </row>
    <row r="13857" spans="6:16">
      <c r="F13857" s="13"/>
      <c r="G13857" s="50"/>
      <c r="I13857" s="17"/>
      <c r="K13857" s="50"/>
      <c r="P13857" s="17"/>
    </row>
    <row r="13858" spans="6:16">
      <c r="F13858" s="13"/>
      <c r="G13858" s="50"/>
      <c r="I13858" s="17"/>
      <c r="K13858" s="50"/>
      <c r="P13858" s="17"/>
    </row>
    <row r="13859" spans="6:16">
      <c r="F13859" s="13"/>
      <c r="G13859" s="50"/>
      <c r="I13859" s="17"/>
      <c r="K13859" s="50"/>
      <c r="P13859" s="17"/>
    </row>
    <row r="13860" spans="6:16">
      <c r="F13860" s="13"/>
      <c r="G13860" s="50"/>
      <c r="I13860" s="17"/>
      <c r="K13860" s="50"/>
      <c r="P13860" s="17"/>
    </row>
    <row r="13861" spans="6:16">
      <c r="F13861" s="13"/>
      <c r="G13861" s="50"/>
      <c r="I13861" s="17"/>
      <c r="K13861" s="50"/>
      <c r="P13861" s="17"/>
    </row>
    <row r="13862" spans="6:16">
      <c r="F13862" s="13"/>
      <c r="G13862" s="50"/>
      <c r="I13862" s="17"/>
      <c r="K13862" s="50"/>
      <c r="P13862" s="17"/>
    </row>
    <row r="13863" spans="6:16">
      <c r="F13863" s="13"/>
      <c r="G13863" s="50"/>
      <c r="I13863" s="17"/>
      <c r="K13863" s="50"/>
      <c r="P13863" s="17"/>
    </row>
    <row r="13864" spans="6:16">
      <c r="F13864" s="13"/>
      <c r="G13864" s="50"/>
      <c r="I13864" s="17"/>
      <c r="K13864" s="50"/>
      <c r="P13864" s="17"/>
    </row>
    <row r="13865" spans="6:16">
      <c r="F13865" s="13"/>
      <c r="G13865" s="50"/>
      <c r="I13865" s="17"/>
      <c r="K13865" s="50"/>
      <c r="P13865" s="17"/>
    </row>
    <row r="13866" spans="6:16">
      <c r="F13866" s="13"/>
      <c r="G13866" s="50"/>
      <c r="I13866" s="17"/>
      <c r="K13866" s="50"/>
      <c r="P13866" s="17"/>
    </row>
    <row r="13867" spans="6:16">
      <c r="F13867" s="13"/>
      <c r="G13867" s="50"/>
      <c r="I13867" s="17"/>
      <c r="K13867" s="50"/>
      <c r="P13867" s="17"/>
    </row>
    <row r="13868" spans="6:16">
      <c r="F13868" s="13"/>
      <c r="G13868" s="50"/>
      <c r="I13868" s="17"/>
      <c r="K13868" s="50"/>
      <c r="P13868" s="17"/>
    </row>
    <row r="13869" spans="6:16">
      <c r="F13869" s="13"/>
      <c r="G13869" s="50"/>
      <c r="I13869" s="17"/>
      <c r="K13869" s="50"/>
      <c r="P13869" s="17"/>
    </row>
    <row r="13870" spans="6:16">
      <c r="F13870" s="13"/>
      <c r="G13870" s="50"/>
      <c r="I13870" s="17"/>
      <c r="K13870" s="50"/>
      <c r="P13870" s="17"/>
    </row>
    <row r="13871" spans="6:16">
      <c r="F13871" s="13"/>
      <c r="G13871" s="50"/>
      <c r="I13871" s="17"/>
      <c r="K13871" s="50"/>
      <c r="P13871" s="17"/>
    </row>
    <row r="13872" spans="6:16">
      <c r="F13872" s="13"/>
      <c r="G13872" s="50"/>
      <c r="I13872" s="17"/>
      <c r="K13872" s="50"/>
      <c r="P13872" s="17"/>
    </row>
    <row r="13873" spans="6:16">
      <c r="F13873" s="13"/>
      <c r="G13873" s="50"/>
      <c r="I13873" s="17"/>
      <c r="K13873" s="50"/>
      <c r="P13873" s="17"/>
    </row>
    <row r="13874" spans="6:16">
      <c r="F13874" s="13"/>
      <c r="G13874" s="50"/>
      <c r="I13874" s="17"/>
      <c r="K13874" s="50"/>
      <c r="P13874" s="17"/>
    </row>
    <row r="13875" spans="6:16">
      <c r="F13875" s="13"/>
      <c r="G13875" s="50"/>
      <c r="I13875" s="17"/>
      <c r="K13875" s="50"/>
      <c r="P13875" s="17"/>
    </row>
    <row r="13876" spans="6:16">
      <c r="F13876" s="13"/>
      <c r="G13876" s="50"/>
      <c r="I13876" s="17"/>
      <c r="K13876" s="50"/>
      <c r="P13876" s="17"/>
    </row>
    <row r="13877" spans="6:16">
      <c r="F13877" s="13"/>
      <c r="G13877" s="50"/>
      <c r="I13877" s="17"/>
      <c r="K13877" s="50"/>
      <c r="P13877" s="17"/>
    </row>
    <row r="13878" spans="6:16">
      <c r="F13878" s="13"/>
      <c r="G13878" s="50"/>
      <c r="I13878" s="17"/>
      <c r="K13878" s="50"/>
      <c r="P13878" s="17"/>
    </row>
    <row r="13879" spans="6:16">
      <c r="F13879" s="13"/>
      <c r="G13879" s="50"/>
      <c r="I13879" s="17"/>
      <c r="K13879" s="50"/>
      <c r="P13879" s="17"/>
    </row>
    <row r="13880" spans="6:16">
      <c r="F13880" s="13"/>
      <c r="G13880" s="50"/>
      <c r="I13880" s="17"/>
      <c r="K13880" s="50"/>
      <c r="P13880" s="17"/>
    </row>
    <row r="13881" spans="6:16">
      <c r="F13881" s="13"/>
      <c r="G13881" s="50"/>
      <c r="I13881" s="17"/>
      <c r="K13881" s="50"/>
      <c r="P13881" s="17"/>
    </row>
    <row r="13882" spans="6:16">
      <c r="F13882" s="13"/>
      <c r="G13882" s="50"/>
      <c r="I13882" s="17"/>
      <c r="K13882" s="50"/>
      <c r="P13882" s="17"/>
    </row>
    <row r="13883" spans="6:16">
      <c r="F13883" s="13"/>
      <c r="G13883" s="50"/>
      <c r="I13883" s="17"/>
      <c r="K13883" s="50"/>
      <c r="P13883" s="17"/>
    </row>
    <row r="13884" spans="6:16">
      <c r="F13884" s="13"/>
      <c r="G13884" s="50"/>
      <c r="I13884" s="17"/>
      <c r="K13884" s="50"/>
      <c r="P13884" s="17"/>
    </row>
    <row r="13885" spans="6:16">
      <c r="F13885" s="13"/>
      <c r="G13885" s="50"/>
      <c r="I13885" s="17"/>
      <c r="K13885" s="50"/>
      <c r="P13885" s="17"/>
    </row>
    <row r="13886" spans="6:16">
      <c r="F13886" s="13"/>
      <c r="G13886" s="50"/>
      <c r="I13886" s="17"/>
      <c r="K13886" s="50"/>
      <c r="P13886" s="17"/>
    </row>
    <row r="13887" spans="6:16">
      <c r="F13887" s="13"/>
      <c r="G13887" s="50"/>
      <c r="I13887" s="17"/>
      <c r="K13887" s="50"/>
      <c r="P13887" s="17"/>
    </row>
    <row r="13888" spans="6:16">
      <c r="F13888" s="13"/>
      <c r="G13888" s="50"/>
      <c r="I13888" s="17"/>
      <c r="K13888" s="50"/>
      <c r="P13888" s="17"/>
    </row>
    <row r="13889" spans="6:16">
      <c r="F13889" s="13"/>
      <c r="G13889" s="50"/>
      <c r="I13889" s="17"/>
      <c r="K13889" s="50"/>
      <c r="P13889" s="17"/>
    </row>
    <row r="13890" spans="6:16">
      <c r="F13890" s="13"/>
      <c r="G13890" s="50"/>
      <c r="I13890" s="17"/>
      <c r="K13890" s="50"/>
      <c r="P13890" s="17"/>
    </row>
    <row r="13891" spans="6:16">
      <c r="F13891" s="13"/>
      <c r="G13891" s="50"/>
      <c r="I13891" s="17"/>
      <c r="K13891" s="50"/>
      <c r="P13891" s="17"/>
    </row>
    <row r="13892" spans="6:16">
      <c r="F13892" s="13"/>
      <c r="G13892" s="50"/>
      <c r="I13892" s="17"/>
      <c r="K13892" s="50"/>
      <c r="P13892" s="17"/>
    </row>
    <row r="13893" spans="6:16">
      <c r="F13893" s="13"/>
      <c r="G13893" s="50"/>
      <c r="I13893" s="17"/>
      <c r="K13893" s="50"/>
      <c r="P13893" s="17"/>
    </row>
    <row r="13894" spans="6:16">
      <c r="F13894" s="13"/>
      <c r="G13894" s="50"/>
      <c r="I13894" s="17"/>
      <c r="K13894" s="50"/>
      <c r="P13894" s="17"/>
    </row>
    <row r="13895" spans="6:16">
      <c r="F13895" s="13"/>
      <c r="G13895" s="50"/>
      <c r="I13895" s="17"/>
      <c r="K13895" s="50"/>
      <c r="P13895" s="17"/>
    </row>
    <row r="13896" spans="6:16">
      <c r="F13896" s="13"/>
      <c r="G13896" s="50"/>
      <c r="I13896" s="17"/>
      <c r="K13896" s="50"/>
      <c r="P13896" s="17"/>
    </row>
    <row r="13897" spans="6:16">
      <c r="F13897" s="13"/>
      <c r="G13897" s="50"/>
      <c r="I13897" s="17"/>
      <c r="K13897" s="50"/>
      <c r="P13897" s="17"/>
    </row>
    <row r="13898" spans="6:16">
      <c r="F13898" s="13"/>
      <c r="G13898" s="50"/>
      <c r="I13898" s="17"/>
      <c r="K13898" s="50"/>
      <c r="P13898" s="17"/>
    </row>
    <row r="13899" spans="6:16">
      <c r="F13899" s="13"/>
      <c r="G13899" s="50"/>
      <c r="I13899" s="17"/>
      <c r="K13899" s="50"/>
      <c r="P13899" s="17"/>
    </row>
    <row r="13900" spans="6:16">
      <c r="F13900" s="13"/>
      <c r="G13900" s="50"/>
      <c r="I13900" s="17"/>
      <c r="K13900" s="50"/>
      <c r="P13900" s="17"/>
    </row>
    <row r="13901" spans="6:16">
      <c r="F13901" s="13"/>
      <c r="G13901" s="50"/>
      <c r="I13901" s="17"/>
      <c r="K13901" s="50"/>
      <c r="P13901" s="17"/>
    </row>
    <row r="13902" spans="6:16">
      <c r="F13902" s="13"/>
      <c r="G13902" s="50"/>
      <c r="I13902" s="17"/>
      <c r="K13902" s="50"/>
      <c r="P13902" s="17"/>
    </row>
    <row r="13903" spans="6:16">
      <c r="F13903" s="13"/>
      <c r="G13903" s="50"/>
      <c r="I13903" s="17"/>
      <c r="K13903" s="50"/>
      <c r="P13903" s="17"/>
    </row>
    <row r="13904" spans="6:16">
      <c r="F13904" s="13"/>
      <c r="G13904" s="50"/>
      <c r="I13904" s="17"/>
      <c r="K13904" s="50"/>
      <c r="P13904" s="17"/>
    </row>
    <row r="13905" spans="6:16">
      <c r="F13905" s="13"/>
      <c r="G13905" s="50"/>
      <c r="I13905" s="17"/>
      <c r="K13905" s="50"/>
      <c r="P13905" s="17"/>
    </row>
    <row r="13906" spans="6:16">
      <c r="F13906" s="13"/>
      <c r="G13906" s="50"/>
      <c r="I13906" s="17"/>
      <c r="K13906" s="50"/>
      <c r="P13906" s="17"/>
    </row>
    <row r="13907" spans="6:16">
      <c r="F13907" s="13"/>
      <c r="G13907" s="50"/>
      <c r="I13907" s="17"/>
      <c r="K13907" s="50"/>
      <c r="P13907" s="17"/>
    </row>
    <row r="13908" spans="6:16">
      <c r="F13908" s="13"/>
      <c r="G13908" s="50"/>
      <c r="I13908" s="17"/>
      <c r="K13908" s="50"/>
      <c r="P13908" s="17"/>
    </row>
    <row r="13909" spans="6:16">
      <c r="F13909" s="13"/>
      <c r="G13909" s="50"/>
      <c r="I13909" s="17"/>
      <c r="K13909" s="50"/>
      <c r="P13909" s="17"/>
    </row>
    <row r="13910" spans="6:16">
      <c r="F13910" s="13"/>
      <c r="G13910" s="50"/>
      <c r="I13910" s="17"/>
      <c r="K13910" s="50"/>
      <c r="P13910" s="17"/>
    </row>
    <row r="13911" spans="6:16">
      <c r="F13911" s="13"/>
      <c r="G13911" s="50"/>
      <c r="I13911" s="17"/>
      <c r="K13911" s="50"/>
      <c r="P13911" s="17"/>
    </row>
    <row r="13912" spans="6:16">
      <c r="F13912" s="13"/>
      <c r="G13912" s="50"/>
      <c r="I13912" s="17"/>
      <c r="K13912" s="50"/>
      <c r="P13912" s="17"/>
    </row>
    <row r="13913" spans="6:16">
      <c r="F13913" s="13"/>
      <c r="G13913" s="50"/>
      <c r="I13913" s="17"/>
      <c r="K13913" s="50"/>
      <c r="P13913" s="17"/>
    </row>
    <row r="13914" spans="6:16">
      <c r="F13914" s="13"/>
      <c r="G13914" s="50"/>
      <c r="I13914" s="17"/>
      <c r="K13914" s="50"/>
      <c r="P13914" s="17"/>
    </row>
    <row r="13915" spans="6:16">
      <c r="F13915" s="13"/>
      <c r="G13915" s="50"/>
      <c r="I13915" s="17"/>
      <c r="K13915" s="50"/>
      <c r="P13915" s="17"/>
    </row>
    <row r="13916" spans="6:16">
      <c r="F13916" s="13"/>
      <c r="G13916" s="50"/>
      <c r="I13916" s="17"/>
      <c r="K13916" s="50"/>
      <c r="P13916" s="17"/>
    </row>
    <row r="13917" spans="6:16">
      <c r="F13917" s="13"/>
      <c r="G13917" s="50"/>
      <c r="I13917" s="17"/>
      <c r="K13917" s="50"/>
      <c r="P13917" s="17"/>
    </row>
    <row r="13918" spans="6:16">
      <c r="F13918" s="13"/>
      <c r="G13918" s="50"/>
      <c r="I13918" s="17"/>
      <c r="K13918" s="50"/>
      <c r="P13918" s="17"/>
    </row>
    <row r="13919" spans="6:16">
      <c r="F13919" s="13"/>
      <c r="G13919" s="50"/>
      <c r="I13919" s="17"/>
      <c r="K13919" s="50"/>
      <c r="P13919" s="17"/>
    </row>
    <row r="13920" spans="6:16">
      <c r="F13920" s="13"/>
      <c r="G13920" s="50"/>
      <c r="I13920" s="17"/>
      <c r="K13920" s="50"/>
      <c r="P13920" s="17"/>
    </row>
    <row r="13921" spans="6:16">
      <c r="F13921" s="13"/>
      <c r="G13921" s="50"/>
      <c r="I13921" s="17"/>
      <c r="K13921" s="50"/>
      <c r="P13921" s="17"/>
    </row>
    <row r="13922" spans="6:16">
      <c r="F13922" s="13"/>
      <c r="G13922" s="50"/>
      <c r="I13922" s="17"/>
      <c r="K13922" s="50"/>
      <c r="P13922" s="17"/>
    </row>
    <row r="13923" spans="6:16">
      <c r="F13923" s="13"/>
      <c r="G13923" s="50"/>
      <c r="I13923" s="17"/>
      <c r="K13923" s="50"/>
      <c r="P13923" s="17"/>
    </row>
    <row r="13924" spans="6:16">
      <c r="F13924" s="13"/>
      <c r="G13924" s="50"/>
      <c r="I13924" s="17"/>
      <c r="K13924" s="50"/>
      <c r="P13924" s="17"/>
    </row>
    <row r="13925" spans="6:16">
      <c r="F13925" s="13"/>
      <c r="G13925" s="50"/>
      <c r="I13925" s="17"/>
      <c r="K13925" s="50"/>
      <c r="P13925" s="17"/>
    </row>
    <row r="13926" spans="6:16">
      <c r="F13926" s="13"/>
      <c r="G13926" s="50"/>
      <c r="I13926" s="17"/>
      <c r="K13926" s="50"/>
      <c r="P13926" s="17"/>
    </row>
    <row r="13927" spans="6:16">
      <c r="F13927" s="13"/>
      <c r="G13927" s="50"/>
      <c r="I13927" s="17"/>
      <c r="K13927" s="50"/>
      <c r="P13927" s="17"/>
    </row>
    <row r="13928" spans="6:16">
      <c r="F13928" s="13"/>
      <c r="G13928" s="50"/>
      <c r="I13928" s="17"/>
      <c r="K13928" s="50"/>
      <c r="P13928" s="17"/>
    </row>
    <row r="13929" spans="6:16">
      <c r="F13929" s="13"/>
      <c r="G13929" s="50"/>
      <c r="I13929" s="17"/>
      <c r="K13929" s="50"/>
      <c r="P13929" s="17"/>
    </row>
    <row r="13930" spans="6:16">
      <c r="F13930" s="13"/>
      <c r="G13930" s="50"/>
      <c r="I13930" s="17"/>
      <c r="K13930" s="50"/>
      <c r="P13930" s="17"/>
    </row>
    <row r="13931" spans="6:16">
      <c r="F13931" s="13"/>
      <c r="G13931" s="50"/>
      <c r="I13931" s="17"/>
      <c r="K13931" s="50"/>
      <c r="P13931" s="17"/>
    </row>
    <row r="13932" spans="6:16">
      <c r="F13932" s="13"/>
      <c r="G13932" s="50"/>
      <c r="I13932" s="17"/>
      <c r="K13932" s="50"/>
      <c r="P13932" s="17"/>
    </row>
    <row r="13933" spans="6:16">
      <c r="F13933" s="13"/>
      <c r="G13933" s="50"/>
      <c r="I13933" s="17"/>
      <c r="K13933" s="50"/>
      <c r="P13933" s="17"/>
    </row>
    <row r="13934" spans="6:16">
      <c r="F13934" s="13"/>
      <c r="G13934" s="50"/>
      <c r="I13934" s="17"/>
      <c r="K13934" s="50"/>
      <c r="P13934" s="17"/>
    </row>
    <row r="13935" spans="6:16">
      <c r="F13935" s="13"/>
      <c r="G13935" s="50"/>
      <c r="I13935" s="17"/>
      <c r="K13935" s="50"/>
      <c r="P13935" s="17"/>
    </row>
    <row r="13936" spans="6:16">
      <c r="F13936" s="13"/>
      <c r="G13936" s="50"/>
      <c r="I13936" s="17"/>
      <c r="K13936" s="50"/>
      <c r="P13936" s="17"/>
    </row>
    <row r="13937" spans="6:16">
      <c r="F13937" s="13"/>
      <c r="G13937" s="50"/>
      <c r="I13937" s="17"/>
      <c r="K13937" s="50"/>
      <c r="P13937" s="17"/>
    </row>
    <row r="13938" spans="6:16">
      <c r="F13938" s="13"/>
      <c r="G13938" s="50"/>
      <c r="I13938" s="17"/>
      <c r="K13938" s="50"/>
      <c r="P13938" s="17"/>
    </row>
    <row r="13939" spans="6:16">
      <c r="F13939" s="13"/>
      <c r="G13939" s="50"/>
      <c r="I13939" s="17"/>
      <c r="K13939" s="50"/>
      <c r="P13939" s="17"/>
    </row>
    <row r="13940" spans="6:16">
      <c r="F13940" s="13"/>
      <c r="G13940" s="50"/>
      <c r="I13940" s="17"/>
      <c r="K13940" s="50"/>
      <c r="P13940" s="17"/>
    </row>
    <row r="13941" spans="6:16">
      <c r="F13941" s="13"/>
      <c r="G13941" s="50"/>
      <c r="I13941" s="17"/>
      <c r="K13941" s="50"/>
      <c r="P13941" s="17"/>
    </row>
    <row r="13942" spans="6:16">
      <c r="F13942" s="13"/>
      <c r="G13942" s="50"/>
      <c r="I13942" s="17"/>
      <c r="K13942" s="50"/>
      <c r="P13942" s="17"/>
    </row>
    <row r="13943" spans="6:16">
      <c r="F13943" s="13"/>
      <c r="G13943" s="50"/>
      <c r="I13943" s="17"/>
      <c r="K13943" s="50"/>
      <c r="P13943" s="17"/>
    </row>
    <row r="13944" spans="6:16">
      <c r="F13944" s="13"/>
      <c r="G13944" s="50"/>
      <c r="I13944" s="17"/>
      <c r="K13944" s="50"/>
      <c r="P13944" s="17"/>
    </row>
    <row r="13945" spans="6:16">
      <c r="F13945" s="13"/>
      <c r="G13945" s="50"/>
      <c r="I13945" s="17"/>
      <c r="K13945" s="50"/>
      <c r="P13945" s="17"/>
    </row>
    <row r="13946" spans="6:16">
      <c r="F13946" s="13"/>
      <c r="G13946" s="50"/>
      <c r="I13946" s="17"/>
      <c r="K13946" s="50"/>
      <c r="P13946" s="17"/>
    </row>
    <row r="13947" spans="6:16">
      <c r="F13947" s="13"/>
      <c r="G13947" s="50"/>
      <c r="I13947" s="17"/>
      <c r="K13947" s="50"/>
      <c r="P13947" s="17"/>
    </row>
    <row r="13948" spans="6:16">
      <c r="F13948" s="13"/>
      <c r="G13948" s="50"/>
      <c r="I13948" s="17"/>
      <c r="K13948" s="50"/>
      <c r="P13948" s="17"/>
    </row>
    <row r="13949" spans="6:16">
      <c r="F13949" s="13"/>
      <c r="G13949" s="50"/>
      <c r="I13949" s="17"/>
      <c r="K13949" s="50"/>
      <c r="P13949" s="17"/>
    </row>
    <row r="13950" spans="6:16">
      <c r="F13950" s="13"/>
      <c r="G13950" s="50"/>
      <c r="I13950" s="17"/>
      <c r="K13950" s="50"/>
      <c r="P13950" s="17"/>
    </row>
    <row r="13951" spans="6:16">
      <c r="F13951" s="13"/>
      <c r="G13951" s="50"/>
      <c r="I13951" s="17"/>
      <c r="K13951" s="50"/>
      <c r="P13951" s="17"/>
    </row>
    <row r="13952" spans="6:16">
      <c r="F13952" s="13"/>
      <c r="G13952" s="50"/>
      <c r="I13952" s="17"/>
      <c r="K13952" s="50"/>
      <c r="P13952" s="17"/>
    </row>
    <row r="13953" spans="6:16">
      <c r="F13953" s="13"/>
      <c r="G13953" s="50"/>
      <c r="I13953" s="17"/>
      <c r="K13953" s="50"/>
      <c r="P13953" s="17"/>
    </row>
    <row r="13954" spans="6:16">
      <c r="F13954" s="13"/>
      <c r="G13954" s="50"/>
      <c r="I13954" s="17"/>
      <c r="K13954" s="50"/>
      <c r="P13954" s="17"/>
    </row>
    <row r="13955" spans="6:16">
      <c r="F13955" s="13"/>
      <c r="G13955" s="50"/>
      <c r="I13955" s="17"/>
      <c r="K13955" s="50"/>
      <c r="P13955" s="17"/>
    </row>
    <row r="13956" spans="6:16">
      <c r="F13956" s="13"/>
      <c r="G13956" s="50"/>
      <c r="I13956" s="17"/>
      <c r="K13956" s="50"/>
      <c r="P13956" s="17"/>
    </row>
    <row r="13957" spans="6:16">
      <c r="F13957" s="13"/>
      <c r="G13957" s="50"/>
      <c r="I13957" s="17"/>
      <c r="K13957" s="50"/>
      <c r="P13957" s="17"/>
    </row>
    <row r="13958" spans="6:16">
      <c r="F13958" s="13"/>
      <c r="G13958" s="50"/>
      <c r="I13958" s="17"/>
      <c r="K13958" s="50"/>
      <c r="P13958" s="17"/>
    </row>
    <row r="13959" spans="6:16">
      <c r="F13959" s="13"/>
      <c r="G13959" s="50"/>
      <c r="I13959" s="17"/>
      <c r="K13959" s="50"/>
      <c r="P13959" s="17"/>
    </row>
    <row r="13960" spans="6:16">
      <c r="F13960" s="13"/>
      <c r="G13960" s="50"/>
      <c r="I13960" s="17"/>
      <c r="K13960" s="50"/>
      <c r="P13960" s="17"/>
    </row>
    <row r="13961" spans="6:16">
      <c r="F13961" s="13"/>
      <c r="G13961" s="50"/>
      <c r="I13961" s="17"/>
      <c r="K13961" s="50"/>
      <c r="P13961" s="17"/>
    </row>
    <row r="13962" spans="6:16">
      <c r="F13962" s="13"/>
      <c r="G13962" s="50"/>
      <c r="I13962" s="17"/>
      <c r="K13962" s="50"/>
      <c r="P13962" s="17"/>
    </row>
    <row r="13963" spans="6:16">
      <c r="F13963" s="13"/>
      <c r="G13963" s="50"/>
      <c r="I13963" s="17"/>
      <c r="K13963" s="50"/>
      <c r="P13963" s="17"/>
    </row>
    <row r="13964" spans="6:16">
      <c r="F13964" s="13"/>
      <c r="G13964" s="50"/>
      <c r="I13964" s="17"/>
      <c r="K13964" s="50"/>
      <c r="P13964" s="17"/>
    </row>
    <row r="13965" spans="6:16">
      <c r="F13965" s="13"/>
      <c r="G13965" s="50"/>
      <c r="I13965" s="17"/>
      <c r="K13965" s="50"/>
      <c r="P13965" s="17"/>
    </row>
    <row r="13966" spans="6:16">
      <c r="F13966" s="13"/>
      <c r="G13966" s="50"/>
      <c r="I13966" s="17"/>
      <c r="K13966" s="50"/>
      <c r="P13966" s="17"/>
    </row>
    <row r="13967" spans="6:16">
      <c r="F13967" s="13"/>
      <c r="G13967" s="50"/>
      <c r="I13967" s="17"/>
      <c r="K13967" s="50"/>
      <c r="P13967" s="17"/>
    </row>
    <row r="13968" spans="6:16">
      <c r="F13968" s="13"/>
      <c r="G13968" s="50"/>
      <c r="I13968" s="17"/>
      <c r="K13968" s="50"/>
      <c r="P13968" s="17"/>
    </row>
    <row r="13969" spans="6:16">
      <c r="F13969" s="13"/>
      <c r="G13969" s="50"/>
      <c r="I13969" s="17"/>
      <c r="K13969" s="50"/>
      <c r="P13969" s="17"/>
    </row>
    <row r="13970" spans="6:16">
      <c r="F13970" s="13"/>
      <c r="G13970" s="50"/>
      <c r="I13970" s="17"/>
      <c r="K13970" s="50"/>
      <c r="P13970" s="17"/>
    </row>
    <row r="13971" spans="6:16">
      <c r="F13971" s="13"/>
      <c r="G13971" s="50"/>
      <c r="I13971" s="17"/>
      <c r="K13971" s="50"/>
      <c r="P13971" s="17"/>
    </row>
    <row r="13972" spans="6:16">
      <c r="F13972" s="13"/>
      <c r="G13972" s="50"/>
      <c r="I13972" s="17"/>
      <c r="K13972" s="50"/>
      <c r="P13972" s="17"/>
    </row>
    <row r="13973" spans="6:16">
      <c r="F13973" s="13"/>
      <c r="G13973" s="50"/>
      <c r="I13973" s="17"/>
      <c r="K13973" s="50"/>
      <c r="P13973" s="17"/>
    </row>
    <row r="13974" spans="6:16">
      <c r="F13974" s="13"/>
      <c r="G13974" s="50"/>
      <c r="I13974" s="17"/>
      <c r="K13974" s="50"/>
      <c r="P13974" s="17"/>
    </row>
    <row r="13975" spans="6:16">
      <c r="F13975" s="13"/>
      <c r="G13975" s="50"/>
      <c r="I13975" s="17"/>
      <c r="K13975" s="50"/>
      <c r="P13975" s="17"/>
    </row>
    <row r="13976" spans="6:16">
      <c r="F13976" s="13"/>
      <c r="G13976" s="50"/>
      <c r="I13976" s="17"/>
      <c r="K13976" s="50"/>
      <c r="P13976" s="17"/>
    </row>
    <row r="13977" spans="6:16">
      <c r="F13977" s="13"/>
      <c r="G13977" s="50"/>
      <c r="I13977" s="17"/>
      <c r="K13977" s="50"/>
      <c r="P13977" s="17"/>
    </row>
    <row r="13978" spans="6:16">
      <c r="F13978" s="13"/>
      <c r="G13978" s="50"/>
      <c r="I13978" s="17"/>
      <c r="K13978" s="50"/>
      <c r="P13978" s="17"/>
    </row>
    <row r="13979" spans="6:16">
      <c r="F13979" s="13"/>
      <c r="G13979" s="50"/>
      <c r="I13979" s="17"/>
      <c r="K13979" s="50"/>
      <c r="P13979" s="17"/>
    </row>
    <row r="13980" spans="6:16">
      <c r="F13980" s="13"/>
      <c r="G13980" s="50"/>
      <c r="I13980" s="17"/>
      <c r="K13980" s="50"/>
      <c r="P13980" s="17"/>
    </row>
    <row r="13981" spans="6:16">
      <c r="F13981" s="13"/>
      <c r="G13981" s="50"/>
      <c r="I13981" s="17"/>
      <c r="K13981" s="50"/>
      <c r="P13981" s="17"/>
    </row>
    <row r="13982" spans="6:16">
      <c r="F13982" s="13"/>
      <c r="G13982" s="50"/>
      <c r="I13982" s="17"/>
      <c r="K13982" s="50"/>
      <c r="P13982" s="17"/>
    </row>
    <row r="13983" spans="6:16">
      <c r="F13983" s="13"/>
      <c r="G13983" s="50"/>
      <c r="I13983" s="17"/>
      <c r="K13983" s="50"/>
      <c r="P13983" s="17"/>
    </row>
    <row r="13984" spans="6:16">
      <c r="F13984" s="13"/>
      <c r="G13984" s="50"/>
      <c r="I13984" s="17"/>
      <c r="K13984" s="50"/>
      <c r="P13984" s="17"/>
    </row>
    <row r="13985" spans="6:16">
      <c r="F13985" s="13"/>
      <c r="G13985" s="50"/>
      <c r="I13985" s="17"/>
      <c r="K13985" s="50"/>
      <c r="P13985" s="17"/>
    </row>
    <row r="13986" spans="6:16">
      <c r="F13986" s="13"/>
      <c r="G13986" s="50"/>
      <c r="I13986" s="17"/>
      <c r="K13986" s="50"/>
      <c r="P13986" s="17"/>
    </row>
    <row r="13987" spans="6:16">
      <c r="F13987" s="13"/>
      <c r="G13987" s="50"/>
      <c r="I13987" s="17"/>
      <c r="K13987" s="50"/>
      <c r="P13987" s="17"/>
    </row>
    <row r="13988" spans="6:16">
      <c r="F13988" s="13"/>
      <c r="G13988" s="50"/>
      <c r="I13988" s="17"/>
      <c r="K13988" s="50"/>
      <c r="P13988" s="17"/>
    </row>
    <row r="13989" spans="6:16">
      <c r="F13989" s="13"/>
      <c r="G13989" s="50"/>
      <c r="I13989" s="17"/>
      <c r="K13989" s="50"/>
      <c r="P13989" s="17"/>
    </row>
    <row r="13990" spans="6:16">
      <c r="F13990" s="13"/>
      <c r="G13990" s="50"/>
      <c r="I13990" s="17"/>
      <c r="K13990" s="50"/>
      <c r="P13990" s="17"/>
    </row>
    <row r="13991" spans="6:16">
      <c r="F13991" s="13"/>
      <c r="G13991" s="50"/>
      <c r="I13991" s="17"/>
      <c r="K13991" s="50"/>
      <c r="P13991" s="17"/>
    </row>
    <row r="13992" spans="6:16">
      <c r="F13992" s="13"/>
      <c r="G13992" s="50"/>
      <c r="I13992" s="17"/>
      <c r="K13992" s="50"/>
      <c r="P13992" s="17"/>
    </row>
    <row r="13993" spans="6:16">
      <c r="F13993" s="13"/>
      <c r="G13993" s="50"/>
      <c r="I13993" s="17"/>
      <c r="K13993" s="50"/>
      <c r="P13993" s="17"/>
    </row>
    <row r="13994" spans="6:16">
      <c r="F13994" s="13"/>
      <c r="G13994" s="50"/>
      <c r="I13994" s="17"/>
      <c r="K13994" s="50"/>
      <c r="P13994" s="17"/>
    </row>
    <row r="13995" spans="6:16">
      <c r="F13995" s="13"/>
      <c r="G13995" s="50"/>
      <c r="I13995" s="17"/>
      <c r="K13995" s="50"/>
      <c r="P13995" s="17"/>
    </row>
    <row r="13996" spans="6:16">
      <c r="F13996" s="13"/>
      <c r="G13996" s="50"/>
      <c r="I13996" s="17"/>
      <c r="K13996" s="50"/>
      <c r="P13996" s="17"/>
    </row>
    <row r="13997" spans="6:16">
      <c r="F13997" s="13"/>
      <c r="G13997" s="50"/>
      <c r="I13997" s="17"/>
      <c r="K13997" s="50"/>
      <c r="P13997" s="17"/>
    </row>
    <row r="13998" spans="6:16">
      <c r="F13998" s="13"/>
      <c r="G13998" s="50"/>
      <c r="I13998" s="17"/>
      <c r="K13998" s="50"/>
      <c r="P13998" s="17"/>
    </row>
    <row r="13999" spans="6:16">
      <c r="F13999" s="13"/>
      <c r="G13999" s="50"/>
      <c r="I13999" s="17"/>
      <c r="K13999" s="50"/>
      <c r="P13999" s="17"/>
    </row>
    <row r="14000" spans="6:16">
      <c r="F14000" s="13"/>
      <c r="G14000" s="50"/>
      <c r="I14000" s="17"/>
      <c r="K14000" s="50"/>
      <c r="P14000" s="17"/>
    </row>
    <row r="14001" spans="6:16">
      <c r="F14001" s="13"/>
      <c r="G14001" s="50"/>
      <c r="I14001" s="17"/>
      <c r="K14001" s="50"/>
      <c r="P14001" s="17"/>
    </row>
    <row r="14002" spans="6:16">
      <c r="F14002" s="13"/>
      <c r="G14002" s="50"/>
      <c r="I14002" s="17"/>
      <c r="K14002" s="50"/>
      <c r="P14002" s="17"/>
    </row>
    <row r="14003" spans="6:16">
      <c r="F14003" s="13"/>
      <c r="G14003" s="50"/>
      <c r="I14003" s="17"/>
      <c r="K14003" s="50"/>
      <c r="P14003" s="17"/>
    </row>
    <row r="14004" spans="6:16">
      <c r="F14004" s="13"/>
      <c r="G14004" s="50"/>
      <c r="I14004" s="17"/>
      <c r="K14004" s="50"/>
      <c r="P14004" s="17"/>
    </row>
    <row r="14005" spans="6:16">
      <c r="F14005" s="13"/>
      <c r="G14005" s="50"/>
      <c r="I14005" s="17"/>
      <c r="K14005" s="50"/>
      <c r="P14005" s="17"/>
    </row>
    <row r="14006" spans="6:16">
      <c r="F14006" s="13"/>
      <c r="G14006" s="50"/>
      <c r="I14006" s="17"/>
      <c r="K14006" s="50"/>
      <c r="P14006" s="17"/>
    </row>
    <row r="14007" spans="6:16">
      <c r="F14007" s="13"/>
      <c r="G14007" s="50"/>
      <c r="I14007" s="17"/>
      <c r="K14007" s="50"/>
      <c r="P14007" s="17"/>
    </row>
    <row r="14008" spans="6:16">
      <c r="F14008" s="13"/>
      <c r="G14008" s="50"/>
      <c r="I14008" s="17"/>
      <c r="K14008" s="50"/>
      <c r="P14008" s="17"/>
    </row>
    <row r="14009" spans="6:16">
      <c r="F14009" s="13"/>
      <c r="G14009" s="50"/>
      <c r="I14009" s="17"/>
      <c r="K14009" s="50"/>
      <c r="P14009" s="17"/>
    </row>
    <row r="14010" spans="6:16">
      <c r="F14010" s="13"/>
      <c r="G14010" s="50"/>
      <c r="I14010" s="17"/>
      <c r="K14010" s="50"/>
      <c r="P14010" s="17"/>
    </row>
    <row r="14011" spans="6:16">
      <c r="F14011" s="13"/>
      <c r="G14011" s="50"/>
      <c r="I14011" s="17"/>
      <c r="K14011" s="50"/>
      <c r="P14011" s="17"/>
    </row>
    <row r="14012" spans="6:16">
      <c r="F14012" s="13"/>
      <c r="G14012" s="50"/>
      <c r="I14012" s="17"/>
      <c r="K14012" s="50"/>
      <c r="P14012" s="17"/>
    </row>
    <row r="14013" spans="6:16">
      <c r="F14013" s="13"/>
      <c r="G14013" s="50"/>
      <c r="I14013" s="17"/>
      <c r="K14013" s="50"/>
      <c r="P14013" s="17"/>
    </row>
    <row r="14014" spans="6:16">
      <c r="F14014" s="13"/>
      <c r="G14014" s="50"/>
      <c r="I14014" s="17"/>
      <c r="K14014" s="50"/>
      <c r="P14014" s="17"/>
    </row>
    <row r="14015" spans="6:16">
      <c r="F14015" s="13"/>
      <c r="G14015" s="50"/>
      <c r="I14015" s="17"/>
      <c r="K14015" s="50"/>
      <c r="P14015" s="17"/>
    </row>
    <row r="14016" spans="6:16">
      <c r="F14016" s="13"/>
      <c r="G14016" s="50"/>
      <c r="I14016" s="17"/>
      <c r="K14016" s="50"/>
      <c r="P14016" s="17"/>
    </row>
    <row r="14017" spans="6:16">
      <c r="F14017" s="13"/>
      <c r="G14017" s="50"/>
      <c r="I14017" s="17"/>
      <c r="K14017" s="50"/>
      <c r="P14017" s="17"/>
    </row>
    <row r="14018" spans="6:16">
      <c r="F14018" s="13"/>
      <c r="G14018" s="50"/>
      <c r="I14018" s="17"/>
      <c r="K14018" s="50"/>
      <c r="P14018" s="17"/>
    </row>
    <row r="14019" spans="6:16">
      <c r="F14019" s="13"/>
      <c r="G14019" s="50"/>
      <c r="I14019" s="17"/>
      <c r="K14019" s="50"/>
      <c r="P14019" s="17"/>
    </row>
    <row r="14020" spans="6:16">
      <c r="F14020" s="13"/>
      <c r="G14020" s="50"/>
      <c r="I14020" s="17"/>
      <c r="K14020" s="50"/>
      <c r="P14020" s="17"/>
    </row>
    <row r="14021" spans="6:16">
      <c r="F14021" s="13"/>
      <c r="G14021" s="50"/>
      <c r="I14021" s="17"/>
      <c r="K14021" s="50"/>
      <c r="P14021" s="17"/>
    </row>
    <row r="14022" spans="6:16">
      <c r="F14022" s="13"/>
      <c r="G14022" s="50"/>
      <c r="I14022" s="17"/>
      <c r="K14022" s="50"/>
      <c r="P14022" s="17"/>
    </row>
    <row r="14023" spans="6:16">
      <c r="F14023" s="13"/>
      <c r="G14023" s="50"/>
      <c r="I14023" s="17"/>
      <c r="K14023" s="50"/>
      <c r="P14023" s="17"/>
    </row>
    <row r="14024" spans="6:16">
      <c r="F14024" s="13"/>
      <c r="G14024" s="50"/>
      <c r="I14024" s="17"/>
      <c r="K14024" s="50"/>
      <c r="P14024" s="17"/>
    </row>
    <row r="14025" spans="6:16">
      <c r="F14025" s="13"/>
      <c r="G14025" s="50"/>
      <c r="I14025" s="17"/>
      <c r="K14025" s="50"/>
      <c r="P14025" s="17"/>
    </row>
    <row r="14026" spans="6:16">
      <c r="F14026" s="13"/>
      <c r="G14026" s="50"/>
      <c r="I14026" s="17"/>
      <c r="K14026" s="50"/>
      <c r="P14026" s="17"/>
    </row>
    <row r="14027" spans="6:16">
      <c r="F14027" s="13"/>
      <c r="G14027" s="50"/>
      <c r="I14027" s="17"/>
      <c r="K14027" s="50"/>
      <c r="P14027" s="17"/>
    </row>
    <row r="14028" spans="6:16">
      <c r="F14028" s="13"/>
      <c r="G14028" s="50"/>
      <c r="I14028" s="17"/>
      <c r="K14028" s="50"/>
      <c r="P14028" s="17"/>
    </row>
    <row r="14029" spans="6:16">
      <c r="F14029" s="13"/>
      <c r="G14029" s="50"/>
      <c r="I14029" s="17"/>
      <c r="K14029" s="50"/>
      <c r="P14029" s="17"/>
    </row>
    <row r="14030" spans="6:16">
      <c r="F14030" s="13"/>
      <c r="G14030" s="50"/>
      <c r="I14030" s="17"/>
      <c r="K14030" s="50"/>
      <c r="P14030" s="17"/>
    </row>
    <row r="14031" spans="6:16">
      <c r="F14031" s="13"/>
      <c r="G14031" s="50"/>
      <c r="I14031" s="17"/>
      <c r="K14031" s="50"/>
      <c r="P14031" s="17"/>
    </row>
    <row r="14032" spans="6:16">
      <c r="F14032" s="13"/>
      <c r="G14032" s="50"/>
      <c r="I14032" s="17"/>
      <c r="K14032" s="50"/>
      <c r="P14032" s="17"/>
    </row>
    <row r="14033" spans="6:16">
      <c r="F14033" s="13"/>
      <c r="G14033" s="50"/>
      <c r="I14033" s="17"/>
      <c r="K14033" s="50"/>
      <c r="P14033" s="17"/>
    </row>
    <row r="14034" spans="6:16">
      <c r="F14034" s="13"/>
      <c r="G14034" s="50"/>
      <c r="I14034" s="17"/>
      <c r="K14034" s="50"/>
      <c r="P14034" s="17"/>
    </row>
    <row r="14035" spans="6:16">
      <c r="F14035" s="13"/>
      <c r="G14035" s="50"/>
      <c r="I14035" s="17"/>
      <c r="K14035" s="50"/>
      <c r="P14035" s="17"/>
    </row>
    <row r="14036" spans="6:16">
      <c r="F14036" s="13"/>
      <c r="G14036" s="50"/>
      <c r="I14036" s="17"/>
      <c r="K14036" s="50"/>
      <c r="P14036" s="17"/>
    </row>
    <row r="14037" spans="6:16">
      <c r="F14037" s="13"/>
      <c r="G14037" s="50"/>
      <c r="I14037" s="17"/>
      <c r="K14037" s="50"/>
      <c r="P14037" s="17"/>
    </row>
    <row r="14038" spans="6:16">
      <c r="F14038" s="13"/>
      <c r="G14038" s="50"/>
      <c r="I14038" s="17"/>
      <c r="K14038" s="50"/>
      <c r="P14038" s="17"/>
    </row>
    <row r="14039" spans="6:16">
      <c r="F14039" s="13"/>
      <c r="G14039" s="50"/>
      <c r="I14039" s="17"/>
      <c r="K14039" s="50"/>
      <c r="P14039" s="17"/>
    </row>
    <row r="14040" spans="6:16">
      <c r="F14040" s="13"/>
      <c r="G14040" s="50"/>
      <c r="I14040" s="17"/>
      <c r="K14040" s="50"/>
      <c r="P14040" s="17"/>
    </row>
    <row r="14041" spans="6:16">
      <c r="F14041" s="13"/>
      <c r="G14041" s="50"/>
      <c r="I14041" s="17"/>
      <c r="K14041" s="50"/>
      <c r="P14041" s="17"/>
    </row>
    <row r="14042" spans="6:16">
      <c r="F14042" s="13"/>
      <c r="G14042" s="50"/>
      <c r="I14042" s="17"/>
      <c r="K14042" s="50"/>
      <c r="P14042" s="17"/>
    </row>
    <row r="14043" spans="6:16">
      <c r="F14043" s="13"/>
      <c r="G14043" s="50"/>
      <c r="I14043" s="17"/>
      <c r="K14043" s="50"/>
      <c r="P14043" s="17"/>
    </row>
    <row r="14044" spans="6:16">
      <c r="F14044" s="13"/>
      <c r="G14044" s="50"/>
      <c r="I14044" s="17"/>
      <c r="K14044" s="50"/>
      <c r="P14044" s="17"/>
    </row>
    <row r="14045" spans="6:16">
      <c r="F14045" s="13"/>
      <c r="G14045" s="50"/>
      <c r="I14045" s="17"/>
      <c r="K14045" s="50"/>
      <c r="P14045" s="17"/>
    </row>
    <row r="14046" spans="6:16">
      <c r="F14046" s="13"/>
      <c r="G14046" s="50"/>
      <c r="I14046" s="17"/>
      <c r="K14046" s="50"/>
      <c r="P14046" s="17"/>
    </row>
    <row r="14047" spans="6:16">
      <c r="F14047" s="13"/>
      <c r="G14047" s="50"/>
      <c r="I14047" s="17"/>
      <c r="K14047" s="50"/>
      <c r="P14047" s="17"/>
    </row>
    <row r="14048" spans="6:16">
      <c r="F14048" s="13"/>
      <c r="G14048" s="50"/>
      <c r="I14048" s="17"/>
      <c r="K14048" s="50"/>
      <c r="P14048" s="17"/>
    </row>
    <row r="14049" spans="6:16">
      <c r="F14049" s="13"/>
      <c r="G14049" s="50"/>
      <c r="I14049" s="17"/>
      <c r="K14049" s="50"/>
      <c r="P14049" s="17"/>
    </row>
    <row r="14050" spans="6:16">
      <c r="F14050" s="13"/>
      <c r="G14050" s="50"/>
      <c r="I14050" s="17"/>
      <c r="K14050" s="50"/>
      <c r="P14050" s="17"/>
    </row>
    <row r="14051" spans="6:16">
      <c r="F14051" s="13"/>
      <c r="G14051" s="50"/>
      <c r="I14051" s="17"/>
      <c r="K14051" s="50"/>
      <c r="P14051" s="17"/>
    </row>
    <row r="14052" spans="6:16">
      <c r="F14052" s="13"/>
      <c r="G14052" s="50"/>
      <c r="I14052" s="17"/>
      <c r="K14052" s="50"/>
      <c r="P14052" s="17"/>
    </row>
    <row r="14053" spans="6:16">
      <c r="F14053" s="13"/>
      <c r="G14053" s="50"/>
      <c r="I14053" s="17"/>
      <c r="K14053" s="50"/>
      <c r="P14053" s="17"/>
    </row>
    <row r="14054" spans="6:16">
      <c r="F14054" s="13"/>
      <c r="G14054" s="50"/>
      <c r="I14054" s="17"/>
      <c r="K14054" s="50"/>
      <c r="P14054" s="17"/>
    </row>
    <row r="14055" spans="6:16">
      <c r="F14055" s="13"/>
      <c r="G14055" s="50"/>
      <c r="I14055" s="17"/>
      <c r="K14055" s="50"/>
      <c r="P14055" s="17"/>
    </row>
    <row r="14056" spans="6:16">
      <c r="F14056" s="13"/>
      <c r="G14056" s="50"/>
      <c r="I14056" s="17"/>
      <c r="K14056" s="50"/>
      <c r="P14056" s="17"/>
    </row>
    <row r="14057" spans="6:16">
      <c r="F14057" s="13"/>
      <c r="G14057" s="50"/>
      <c r="I14057" s="17"/>
      <c r="K14057" s="50"/>
      <c r="P14057" s="17"/>
    </row>
    <row r="14058" spans="6:16">
      <c r="F14058" s="13"/>
      <c r="G14058" s="50"/>
      <c r="I14058" s="17"/>
      <c r="K14058" s="50"/>
      <c r="P14058" s="17"/>
    </row>
    <row r="14059" spans="6:16">
      <c r="F14059" s="13"/>
      <c r="G14059" s="50"/>
      <c r="I14059" s="17"/>
      <c r="K14059" s="50"/>
      <c r="P14059" s="17"/>
    </row>
    <row r="14060" spans="6:16">
      <c r="F14060" s="13"/>
      <c r="G14060" s="50"/>
      <c r="I14060" s="17"/>
      <c r="K14060" s="50"/>
      <c r="P14060" s="17"/>
    </row>
    <row r="14061" spans="6:16">
      <c r="F14061" s="13"/>
      <c r="G14061" s="50"/>
      <c r="I14061" s="17"/>
      <c r="K14061" s="50"/>
      <c r="P14061" s="17"/>
    </row>
    <row r="14062" spans="6:16">
      <c r="F14062" s="13"/>
      <c r="G14062" s="50"/>
      <c r="I14062" s="17"/>
      <c r="K14062" s="50"/>
      <c r="P14062" s="17"/>
    </row>
    <row r="14063" spans="6:16">
      <c r="F14063" s="13"/>
      <c r="G14063" s="50"/>
      <c r="I14063" s="17"/>
      <c r="K14063" s="50"/>
      <c r="P14063" s="17"/>
    </row>
    <row r="14064" spans="6:16">
      <c r="F14064" s="13"/>
      <c r="G14064" s="50"/>
      <c r="I14064" s="17"/>
      <c r="K14064" s="50"/>
      <c r="P14064" s="17"/>
    </row>
    <row r="14065" spans="6:16">
      <c r="F14065" s="13"/>
      <c r="G14065" s="50"/>
      <c r="I14065" s="17"/>
      <c r="K14065" s="50"/>
      <c r="P14065" s="17"/>
    </row>
    <row r="14066" spans="6:16">
      <c r="F14066" s="13"/>
      <c r="G14066" s="50"/>
      <c r="I14066" s="17"/>
      <c r="K14066" s="50"/>
      <c r="P14066" s="17"/>
    </row>
    <row r="14067" spans="6:16">
      <c r="F14067" s="13"/>
      <c r="G14067" s="50"/>
      <c r="I14067" s="17"/>
      <c r="K14067" s="50"/>
      <c r="P14067" s="17"/>
    </row>
    <row r="14068" spans="6:16">
      <c r="F14068" s="13"/>
      <c r="G14068" s="50"/>
      <c r="I14068" s="17"/>
      <c r="K14068" s="50"/>
      <c r="P14068" s="17"/>
    </row>
    <row r="14069" spans="6:16">
      <c r="F14069" s="13"/>
      <c r="G14069" s="50"/>
      <c r="I14069" s="17"/>
      <c r="K14069" s="50"/>
      <c r="P14069" s="17"/>
    </row>
    <row r="14070" spans="6:16">
      <c r="F14070" s="13"/>
      <c r="G14070" s="50"/>
      <c r="I14070" s="17"/>
      <c r="K14070" s="50"/>
      <c r="P14070" s="17"/>
    </row>
    <row r="14071" spans="6:16">
      <c r="F14071" s="13"/>
      <c r="G14071" s="50"/>
      <c r="I14071" s="17"/>
      <c r="K14071" s="50"/>
      <c r="P14071" s="17"/>
    </row>
    <row r="14072" spans="6:16">
      <c r="F14072" s="13"/>
      <c r="G14072" s="50"/>
      <c r="I14072" s="17"/>
      <c r="K14072" s="50"/>
      <c r="P14072" s="17"/>
    </row>
    <row r="14073" spans="6:16">
      <c r="F14073" s="13"/>
      <c r="G14073" s="50"/>
      <c r="I14073" s="17"/>
      <c r="K14073" s="50"/>
      <c r="P14073" s="17"/>
    </row>
    <row r="14074" spans="6:16">
      <c r="F14074" s="13"/>
      <c r="G14074" s="50"/>
      <c r="I14074" s="17"/>
      <c r="K14074" s="50"/>
      <c r="P14074" s="17"/>
    </row>
    <row r="14075" spans="6:16">
      <c r="F14075" s="13"/>
      <c r="G14075" s="50"/>
      <c r="I14075" s="17"/>
      <c r="K14075" s="50"/>
      <c r="P14075" s="17"/>
    </row>
    <row r="14076" spans="6:16">
      <c r="F14076" s="13"/>
      <c r="G14076" s="50"/>
      <c r="I14076" s="17"/>
      <c r="K14076" s="50"/>
      <c r="P14076" s="17"/>
    </row>
    <row r="14077" spans="6:16">
      <c r="F14077" s="13"/>
      <c r="G14077" s="50"/>
      <c r="I14077" s="17"/>
      <c r="K14077" s="50"/>
      <c r="P14077" s="17"/>
    </row>
    <row r="14078" spans="6:16">
      <c r="F14078" s="13"/>
      <c r="G14078" s="50"/>
      <c r="I14078" s="17"/>
      <c r="K14078" s="50"/>
      <c r="P14078" s="17"/>
    </row>
    <row r="14079" spans="6:16">
      <c r="F14079" s="13"/>
      <c r="G14079" s="50"/>
      <c r="I14079" s="17"/>
      <c r="K14079" s="50"/>
      <c r="P14079" s="17"/>
    </row>
    <row r="14080" spans="6:16">
      <c r="F14080" s="13"/>
      <c r="G14080" s="50"/>
      <c r="I14080" s="17"/>
      <c r="K14080" s="50"/>
      <c r="P14080" s="17"/>
    </row>
    <row r="14081" spans="6:16">
      <c r="F14081" s="13"/>
      <c r="G14081" s="50"/>
      <c r="I14081" s="17"/>
      <c r="K14081" s="50"/>
      <c r="P14081" s="17"/>
    </row>
    <row r="14082" spans="6:16">
      <c r="F14082" s="13"/>
      <c r="G14082" s="50"/>
      <c r="I14082" s="17"/>
      <c r="K14082" s="50"/>
      <c r="P14082" s="17"/>
    </row>
    <row r="14083" spans="6:16">
      <c r="F14083" s="13"/>
      <c r="G14083" s="50"/>
      <c r="I14083" s="17"/>
      <c r="K14083" s="50"/>
      <c r="P14083" s="17"/>
    </row>
    <row r="14084" spans="6:16">
      <c r="F14084" s="13"/>
      <c r="G14084" s="50"/>
      <c r="I14084" s="17"/>
      <c r="K14084" s="50"/>
      <c r="P14084" s="17"/>
    </row>
    <row r="14085" spans="6:16">
      <c r="F14085" s="13"/>
      <c r="G14085" s="50"/>
      <c r="I14085" s="17"/>
      <c r="K14085" s="50"/>
      <c r="P14085" s="17"/>
    </row>
    <row r="14086" spans="6:16">
      <c r="F14086" s="13"/>
      <c r="G14086" s="50"/>
      <c r="I14086" s="17"/>
      <c r="K14086" s="50"/>
      <c r="P14086" s="17"/>
    </row>
    <row r="14087" spans="6:16">
      <c r="F14087" s="13"/>
      <c r="G14087" s="50"/>
      <c r="I14087" s="17"/>
      <c r="K14087" s="50"/>
      <c r="P14087" s="17"/>
    </row>
    <row r="14088" spans="6:16">
      <c r="F14088" s="13"/>
      <c r="G14088" s="50"/>
      <c r="I14088" s="17"/>
      <c r="K14088" s="50"/>
      <c r="P14088" s="17"/>
    </row>
    <row r="14089" spans="6:16">
      <c r="F14089" s="13"/>
      <c r="G14089" s="50"/>
      <c r="I14089" s="17"/>
      <c r="K14089" s="50"/>
      <c r="P14089" s="17"/>
    </row>
    <row r="14090" spans="6:16">
      <c r="F14090" s="13"/>
      <c r="G14090" s="50"/>
      <c r="I14090" s="17"/>
      <c r="K14090" s="50"/>
      <c r="P14090" s="17"/>
    </row>
    <row r="14091" spans="6:16">
      <c r="F14091" s="13"/>
      <c r="G14091" s="50"/>
      <c r="I14091" s="17"/>
      <c r="K14091" s="50"/>
      <c r="P14091" s="17"/>
    </row>
    <row r="14092" spans="6:16">
      <c r="F14092" s="13"/>
      <c r="G14092" s="50"/>
      <c r="I14092" s="17"/>
      <c r="K14092" s="50"/>
      <c r="P14092" s="17"/>
    </row>
    <row r="14093" spans="6:16">
      <c r="F14093" s="13"/>
      <c r="G14093" s="50"/>
      <c r="I14093" s="17"/>
      <c r="K14093" s="50"/>
      <c r="P14093" s="17"/>
    </row>
    <row r="14094" spans="6:16">
      <c r="F14094" s="13"/>
      <c r="G14094" s="50"/>
      <c r="I14094" s="17"/>
      <c r="K14094" s="50"/>
      <c r="P14094" s="17"/>
    </row>
    <row r="14095" spans="6:16">
      <c r="F14095" s="13"/>
      <c r="G14095" s="50"/>
      <c r="I14095" s="17"/>
      <c r="K14095" s="50"/>
      <c r="P14095" s="17"/>
    </row>
    <row r="14096" spans="6:16">
      <c r="F14096" s="13"/>
      <c r="G14096" s="50"/>
      <c r="I14096" s="17"/>
      <c r="K14096" s="50"/>
      <c r="P14096" s="17"/>
    </row>
    <row r="14097" spans="6:16">
      <c r="F14097" s="13"/>
      <c r="G14097" s="50"/>
      <c r="I14097" s="17"/>
      <c r="K14097" s="50"/>
      <c r="P14097" s="17"/>
    </row>
    <row r="14098" spans="6:16">
      <c r="F14098" s="13"/>
      <c r="G14098" s="50"/>
      <c r="I14098" s="17"/>
      <c r="K14098" s="50"/>
      <c r="P14098" s="17"/>
    </row>
    <row r="14099" spans="6:16">
      <c r="F14099" s="13"/>
      <c r="G14099" s="50"/>
      <c r="I14099" s="17"/>
      <c r="K14099" s="50"/>
      <c r="P14099" s="17"/>
    </row>
    <row r="14100" spans="6:16">
      <c r="F14100" s="13"/>
      <c r="G14100" s="50"/>
      <c r="I14100" s="17"/>
      <c r="K14100" s="50"/>
      <c r="P14100" s="17"/>
    </row>
    <row r="14101" spans="6:16">
      <c r="F14101" s="13"/>
      <c r="G14101" s="50"/>
      <c r="I14101" s="17"/>
      <c r="K14101" s="50"/>
      <c r="P14101" s="17"/>
    </row>
    <row r="14102" spans="6:16">
      <c r="F14102" s="13"/>
      <c r="G14102" s="50"/>
      <c r="I14102" s="17"/>
      <c r="K14102" s="50"/>
      <c r="P14102" s="17"/>
    </row>
    <row r="14103" spans="6:16">
      <c r="F14103" s="13"/>
      <c r="G14103" s="50"/>
      <c r="I14103" s="17"/>
      <c r="K14103" s="50"/>
      <c r="P14103" s="17"/>
    </row>
    <row r="14104" spans="6:16">
      <c r="F14104" s="13"/>
      <c r="G14104" s="50"/>
      <c r="I14104" s="17"/>
      <c r="K14104" s="50"/>
      <c r="P14104" s="17"/>
    </row>
    <row r="14105" spans="6:16">
      <c r="F14105" s="13"/>
      <c r="G14105" s="50"/>
      <c r="I14105" s="17"/>
      <c r="K14105" s="50"/>
      <c r="P14105" s="17"/>
    </row>
    <row r="14106" spans="6:16">
      <c r="F14106" s="13"/>
      <c r="G14106" s="50"/>
      <c r="I14106" s="17"/>
      <c r="K14106" s="50"/>
      <c r="P14106" s="17"/>
    </row>
    <row r="14107" spans="6:16">
      <c r="F14107" s="13"/>
      <c r="G14107" s="50"/>
      <c r="I14107" s="17"/>
      <c r="K14107" s="50"/>
      <c r="P14107" s="17"/>
    </row>
    <row r="14108" spans="6:16">
      <c r="F14108" s="13"/>
      <c r="G14108" s="50"/>
      <c r="I14108" s="17"/>
      <c r="K14108" s="50"/>
      <c r="P14108" s="17"/>
    </row>
    <row r="14109" spans="6:16">
      <c r="F14109" s="13"/>
      <c r="G14109" s="50"/>
      <c r="I14109" s="17"/>
      <c r="K14109" s="50"/>
      <c r="P14109" s="17"/>
    </row>
    <row r="14110" spans="6:16">
      <c r="F14110" s="13"/>
      <c r="G14110" s="50"/>
      <c r="I14110" s="17"/>
      <c r="K14110" s="50"/>
      <c r="P14110" s="17"/>
    </row>
    <row r="14111" spans="6:16">
      <c r="F14111" s="13"/>
      <c r="G14111" s="50"/>
      <c r="I14111" s="17"/>
      <c r="K14111" s="50"/>
      <c r="P14111" s="17"/>
    </row>
    <row r="14112" spans="6:16">
      <c r="F14112" s="13"/>
      <c r="G14112" s="50"/>
      <c r="I14112" s="17"/>
      <c r="K14112" s="50"/>
      <c r="P14112" s="17"/>
    </row>
    <row r="14113" spans="6:16">
      <c r="F14113" s="13"/>
      <c r="G14113" s="50"/>
      <c r="I14113" s="17"/>
      <c r="K14113" s="50"/>
      <c r="P14113" s="17"/>
    </row>
    <row r="14114" spans="6:16">
      <c r="F14114" s="13"/>
      <c r="G14114" s="50"/>
      <c r="I14114" s="17"/>
      <c r="K14114" s="50"/>
      <c r="P14114" s="17"/>
    </row>
    <row r="14115" spans="6:16">
      <c r="F14115" s="13"/>
      <c r="G14115" s="50"/>
      <c r="I14115" s="17"/>
      <c r="K14115" s="50"/>
      <c r="P14115" s="17"/>
    </row>
    <row r="14116" spans="6:16">
      <c r="F14116" s="13"/>
      <c r="G14116" s="50"/>
      <c r="I14116" s="17"/>
      <c r="K14116" s="50"/>
      <c r="P14116" s="17"/>
    </row>
    <row r="14117" spans="6:16">
      <c r="F14117" s="13"/>
      <c r="G14117" s="50"/>
      <c r="I14117" s="17"/>
      <c r="K14117" s="50"/>
      <c r="P14117" s="17"/>
    </row>
    <row r="14118" spans="6:16">
      <c r="F14118" s="13"/>
      <c r="G14118" s="50"/>
      <c r="I14118" s="17"/>
      <c r="K14118" s="50"/>
      <c r="P14118" s="17"/>
    </row>
    <row r="14119" spans="6:16">
      <c r="F14119" s="13"/>
      <c r="G14119" s="50"/>
      <c r="I14119" s="17"/>
      <c r="K14119" s="50"/>
      <c r="P14119" s="17"/>
    </row>
    <row r="14120" spans="6:16">
      <c r="F14120" s="13"/>
      <c r="G14120" s="50"/>
      <c r="I14120" s="17"/>
      <c r="K14120" s="50"/>
      <c r="P14120" s="17"/>
    </row>
    <row r="14121" spans="6:16">
      <c r="F14121" s="13"/>
      <c r="G14121" s="50"/>
      <c r="I14121" s="17"/>
      <c r="K14121" s="50"/>
      <c r="P14121" s="17"/>
    </row>
    <row r="14122" spans="6:16">
      <c r="F14122" s="13"/>
      <c r="G14122" s="50"/>
      <c r="I14122" s="17"/>
      <c r="K14122" s="50"/>
      <c r="P14122" s="17"/>
    </row>
    <row r="14123" spans="6:16">
      <c r="F14123" s="13"/>
      <c r="G14123" s="50"/>
      <c r="I14123" s="17"/>
      <c r="K14123" s="50"/>
      <c r="P14123" s="17"/>
    </row>
    <row r="14124" spans="6:16">
      <c r="F14124" s="13"/>
      <c r="G14124" s="50"/>
      <c r="I14124" s="17"/>
      <c r="K14124" s="50"/>
      <c r="P14124" s="17"/>
    </row>
    <row r="14125" spans="6:16">
      <c r="F14125" s="13"/>
      <c r="G14125" s="50"/>
      <c r="I14125" s="17"/>
      <c r="K14125" s="50"/>
      <c r="P14125" s="17"/>
    </row>
    <row r="14126" spans="6:16">
      <c r="F14126" s="13"/>
      <c r="G14126" s="50"/>
      <c r="I14126" s="17"/>
      <c r="K14126" s="50"/>
      <c r="P14126" s="17"/>
    </row>
    <row r="14127" spans="6:16">
      <c r="F14127" s="13"/>
      <c r="G14127" s="50"/>
      <c r="I14127" s="17"/>
      <c r="K14127" s="50"/>
      <c r="P14127" s="17"/>
    </row>
    <row r="14128" spans="6:16">
      <c r="F14128" s="13"/>
      <c r="G14128" s="50"/>
      <c r="I14128" s="17"/>
      <c r="K14128" s="50"/>
      <c r="P14128" s="17"/>
    </row>
    <row r="14129" spans="6:16">
      <c r="F14129" s="13"/>
      <c r="G14129" s="50"/>
      <c r="I14129" s="17"/>
      <c r="K14129" s="50"/>
      <c r="P14129" s="17"/>
    </row>
    <row r="14130" spans="6:16">
      <c r="F14130" s="13"/>
      <c r="G14130" s="50"/>
      <c r="I14130" s="17"/>
      <c r="K14130" s="50"/>
      <c r="P14130" s="17"/>
    </row>
    <row r="14131" spans="6:16">
      <c r="F14131" s="13"/>
      <c r="G14131" s="50"/>
      <c r="I14131" s="17"/>
      <c r="K14131" s="50"/>
      <c r="P14131" s="17"/>
    </row>
    <row r="14132" spans="6:16">
      <c r="F14132" s="13"/>
      <c r="G14132" s="50"/>
      <c r="I14132" s="17"/>
      <c r="K14132" s="50"/>
      <c r="P14132" s="17"/>
    </row>
    <row r="14133" spans="6:16">
      <c r="F14133" s="13"/>
      <c r="G14133" s="50"/>
      <c r="I14133" s="17"/>
      <c r="K14133" s="50"/>
      <c r="P14133" s="17"/>
    </row>
    <row r="14134" spans="6:16">
      <c r="F14134" s="13"/>
      <c r="G14134" s="50"/>
      <c r="I14134" s="17"/>
      <c r="K14134" s="50"/>
      <c r="P14134" s="17"/>
    </row>
    <row r="14135" spans="6:16">
      <c r="F14135" s="13"/>
      <c r="G14135" s="50"/>
      <c r="I14135" s="17"/>
      <c r="K14135" s="50"/>
      <c r="P14135" s="17"/>
    </row>
    <row r="14136" spans="6:16">
      <c r="F14136" s="13"/>
      <c r="G14136" s="50"/>
      <c r="I14136" s="17"/>
      <c r="K14136" s="50"/>
      <c r="P14136" s="17"/>
    </row>
    <row r="14137" spans="6:16">
      <c r="F14137" s="13"/>
      <c r="G14137" s="50"/>
      <c r="I14137" s="17"/>
      <c r="K14137" s="50"/>
      <c r="P14137" s="17"/>
    </row>
    <row r="14138" spans="6:16">
      <c r="F14138" s="13"/>
      <c r="G14138" s="50"/>
      <c r="I14138" s="17"/>
      <c r="K14138" s="50"/>
      <c r="P14138" s="17"/>
    </row>
    <row r="14139" spans="6:16">
      <c r="F14139" s="13"/>
      <c r="G14139" s="50"/>
      <c r="I14139" s="17"/>
      <c r="K14139" s="50"/>
      <c r="P14139" s="17"/>
    </row>
    <row r="14140" spans="6:16">
      <c r="F14140" s="13"/>
      <c r="G14140" s="50"/>
      <c r="I14140" s="17"/>
      <c r="K14140" s="50"/>
      <c r="P14140" s="17"/>
    </row>
    <row r="14141" spans="6:16">
      <c r="F14141" s="13"/>
      <c r="G14141" s="50"/>
      <c r="I14141" s="17"/>
      <c r="K14141" s="50"/>
      <c r="P14141" s="17"/>
    </row>
    <row r="14142" spans="6:16">
      <c r="F14142" s="13"/>
      <c r="G14142" s="50"/>
      <c r="I14142" s="17"/>
      <c r="K14142" s="50"/>
      <c r="P14142" s="17"/>
    </row>
    <row r="14143" spans="6:16">
      <c r="F14143" s="13"/>
      <c r="G14143" s="50"/>
      <c r="I14143" s="17"/>
      <c r="K14143" s="50"/>
      <c r="P14143" s="17"/>
    </row>
    <row r="14144" spans="6:16">
      <c r="F14144" s="13"/>
      <c r="G14144" s="50"/>
      <c r="I14144" s="17"/>
      <c r="K14144" s="50"/>
      <c r="P14144" s="17"/>
    </row>
    <row r="14145" spans="6:16">
      <c r="F14145" s="13"/>
      <c r="G14145" s="50"/>
      <c r="I14145" s="17"/>
      <c r="K14145" s="50"/>
      <c r="P14145" s="17"/>
    </row>
    <row r="14146" spans="6:16">
      <c r="F14146" s="13"/>
      <c r="G14146" s="50"/>
      <c r="I14146" s="17"/>
      <c r="K14146" s="50"/>
      <c r="P14146" s="17"/>
    </row>
    <row r="14147" spans="6:16">
      <c r="F14147" s="13"/>
      <c r="G14147" s="50"/>
      <c r="I14147" s="17"/>
      <c r="K14147" s="50"/>
      <c r="P14147" s="17"/>
    </row>
    <row r="14148" spans="6:16">
      <c r="F14148" s="13"/>
      <c r="G14148" s="50"/>
      <c r="I14148" s="17"/>
      <c r="K14148" s="50"/>
      <c r="P14148" s="17"/>
    </row>
    <row r="14149" spans="6:16">
      <c r="F14149" s="13"/>
      <c r="G14149" s="50"/>
      <c r="I14149" s="17"/>
      <c r="K14149" s="50"/>
      <c r="P14149" s="17"/>
    </row>
    <row r="14150" spans="6:16">
      <c r="F14150" s="13"/>
      <c r="G14150" s="50"/>
      <c r="I14150" s="17"/>
      <c r="K14150" s="50"/>
      <c r="P14150" s="17"/>
    </row>
    <row r="14151" spans="6:16">
      <c r="F14151" s="13"/>
      <c r="G14151" s="50"/>
      <c r="I14151" s="17"/>
      <c r="K14151" s="50"/>
      <c r="P14151" s="17"/>
    </row>
    <row r="14152" spans="6:16">
      <c r="F14152" s="13"/>
      <c r="G14152" s="50"/>
      <c r="I14152" s="17"/>
      <c r="K14152" s="50"/>
      <c r="P14152" s="17"/>
    </row>
    <row r="14153" spans="6:16">
      <c r="F14153" s="13"/>
      <c r="G14153" s="50"/>
      <c r="I14153" s="17"/>
      <c r="K14153" s="50"/>
      <c r="P14153" s="17"/>
    </row>
    <row r="14154" spans="6:16">
      <c r="F14154" s="13"/>
      <c r="G14154" s="50"/>
      <c r="I14154" s="17"/>
      <c r="K14154" s="50"/>
      <c r="P14154" s="17"/>
    </row>
    <row r="14155" spans="6:16">
      <c r="F14155" s="13"/>
      <c r="G14155" s="50"/>
      <c r="I14155" s="17"/>
      <c r="K14155" s="50"/>
      <c r="P14155" s="17"/>
    </row>
    <row r="14156" spans="6:16">
      <c r="F14156" s="13"/>
      <c r="G14156" s="50"/>
      <c r="I14156" s="17"/>
      <c r="K14156" s="50"/>
      <c r="P14156" s="17"/>
    </row>
    <row r="14157" spans="6:16">
      <c r="F14157" s="13"/>
      <c r="G14157" s="50"/>
      <c r="I14157" s="17"/>
      <c r="K14157" s="50"/>
      <c r="P14157" s="17"/>
    </row>
    <row r="14158" spans="6:16">
      <c r="F14158" s="13"/>
      <c r="G14158" s="50"/>
      <c r="I14158" s="17"/>
      <c r="K14158" s="50"/>
      <c r="P14158" s="17"/>
    </row>
    <row r="14159" spans="6:16">
      <c r="F14159" s="13"/>
      <c r="G14159" s="50"/>
      <c r="I14159" s="17"/>
      <c r="K14159" s="50"/>
      <c r="P14159" s="17"/>
    </row>
    <row r="14160" spans="6:16">
      <c r="F14160" s="13"/>
      <c r="G14160" s="50"/>
      <c r="I14160" s="17"/>
      <c r="K14160" s="50"/>
      <c r="P14160" s="17"/>
    </row>
    <row r="14161" spans="6:16">
      <c r="F14161" s="13"/>
      <c r="G14161" s="50"/>
      <c r="I14161" s="17"/>
      <c r="K14161" s="50"/>
      <c r="P14161" s="17"/>
    </row>
    <row r="14162" spans="6:16">
      <c r="F14162" s="13"/>
      <c r="G14162" s="50"/>
      <c r="I14162" s="17"/>
      <c r="K14162" s="50"/>
      <c r="P14162" s="17"/>
    </row>
    <row r="14163" spans="6:16">
      <c r="F14163" s="13"/>
      <c r="G14163" s="50"/>
      <c r="I14163" s="17"/>
      <c r="K14163" s="50"/>
      <c r="P14163" s="17"/>
    </row>
    <row r="14164" spans="6:16">
      <c r="F14164" s="13"/>
      <c r="G14164" s="50"/>
      <c r="I14164" s="17"/>
      <c r="K14164" s="50"/>
      <c r="P14164" s="17"/>
    </row>
    <row r="14165" spans="6:16">
      <c r="F14165" s="13"/>
      <c r="G14165" s="50"/>
      <c r="I14165" s="17"/>
      <c r="K14165" s="50"/>
      <c r="P14165" s="17"/>
    </row>
    <row r="14166" spans="6:16">
      <c r="F14166" s="13"/>
      <c r="G14166" s="50"/>
      <c r="I14166" s="17"/>
      <c r="K14166" s="50"/>
      <c r="P14166" s="17"/>
    </row>
    <row r="14167" spans="6:16">
      <c r="F14167" s="13"/>
      <c r="G14167" s="50"/>
      <c r="I14167" s="17"/>
      <c r="K14167" s="50"/>
      <c r="P14167" s="17"/>
    </row>
    <row r="14168" spans="6:16">
      <c r="F14168" s="13"/>
      <c r="G14168" s="50"/>
      <c r="I14168" s="17"/>
      <c r="K14168" s="50"/>
      <c r="P14168" s="17"/>
    </row>
    <row r="14169" spans="6:16">
      <c r="F14169" s="13"/>
      <c r="G14169" s="50"/>
      <c r="I14169" s="17"/>
      <c r="K14169" s="50"/>
      <c r="P14169" s="17"/>
    </row>
    <row r="14170" spans="6:16">
      <c r="F14170" s="13"/>
      <c r="G14170" s="50"/>
      <c r="I14170" s="17"/>
      <c r="K14170" s="50"/>
      <c r="P14170" s="17"/>
    </row>
    <row r="14171" spans="6:16">
      <c r="F14171" s="13"/>
      <c r="G14171" s="50"/>
      <c r="I14171" s="17"/>
      <c r="K14171" s="50"/>
      <c r="P14171" s="17"/>
    </row>
    <row r="14172" spans="6:16">
      <c r="F14172" s="13"/>
      <c r="G14172" s="50"/>
      <c r="I14172" s="17"/>
      <c r="K14172" s="50"/>
      <c r="P14172" s="17"/>
    </row>
    <row r="14173" spans="6:16">
      <c r="F14173" s="13"/>
      <c r="G14173" s="50"/>
      <c r="I14173" s="17"/>
      <c r="K14173" s="50"/>
      <c r="P14173" s="17"/>
    </row>
    <row r="14174" spans="6:16">
      <c r="F14174" s="13"/>
      <c r="G14174" s="50"/>
      <c r="I14174" s="17"/>
      <c r="K14174" s="50"/>
      <c r="P14174" s="17"/>
    </row>
    <row r="14175" spans="6:16">
      <c r="F14175" s="13"/>
      <c r="G14175" s="50"/>
      <c r="I14175" s="17"/>
      <c r="K14175" s="50"/>
      <c r="P14175" s="17"/>
    </row>
    <row r="14176" spans="6:16">
      <c r="F14176" s="13"/>
      <c r="G14176" s="50"/>
      <c r="I14176" s="17"/>
      <c r="K14176" s="50"/>
      <c r="P14176" s="17"/>
    </row>
    <row r="14177" spans="6:16">
      <c r="F14177" s="13"/>
      <c r="G14177" s="50"/>
      <c r="I14177" s="17"/>
      <c r="K14177" s="50"/>
      <c r="P14177" s="17"/>
    </row>
    <row r="14178" spans="6:16">
      <c r="F14178" s="13"/>
      <c r="G14178" s="50"/>
      <c r="I14178" s="17"/>
      <c r="K14178" s="50"/>
      <c r="P14178" s="17"/>
    </row>
    <row r="14179" spans="6:16">
      <c r="F14179" s="13"/>
      <c r="G14179" s="50"/>
      <c r="I14179" s="17"/>
      <c r="K14179" s="50"/>
      <c r="P14179" s="17"/>
    </row>
    <row r="14180" spans="6:16">
      <c r="F14180" s="13"/>
      <c r="G14180" s="50"/>
      <c r="I14180" s="17"/>
      <c r="K14180" s="50"/>
      <c r="P14180" s="17"/>
    </row>
    <row r="14181" spans="6:16">
      <c r="F14181" s="13"/>
      <c r="G14181" s="50"/>
      <c r="I14181" s="17"/>
      <c r="K14181" s="50"/>
      <c r="P14181" s="17"/>
    </row>
    <row r="14182" spans="6:16">
      <c r="F14182" s="13"/>
      <c r="G14182" s="50"/>
      <c r="I14182" s="17"/>
      <c r="K14182" s="50"/>
      <c r="P14182" s="17"/>
    </row>
    <row r="14183" spans="6:16">
      <c r="F14183" s="13"/>
      <c r="G14183" s="50"/>
      <c r="I14183" s="17"/>
      <c r="K14183" s="50"/>
      <c r="P14183" s="17"/>
    </row>
    <row r="14184" spans="6:16">
      <c r="F14184" s="13"/>
      <c r="G14184" s="50"/>
      <c r="I14184" s="17"/>
      <c r="K14184" s="50"/>
      <c r="P14184" s="17"/>
    </row>
    <row r="14185" spans="6:16">
      <c r="F14185" s="13"/>
      <c r="G14185" s="50"/>
      <c r="I14185" s="17"/>
      <c r="K14185" s="50"/>
      <c r="P14185" s="17"/>
    </row>
    <row r="14186" spans="6:16">
      <c r="F14186" s="13"/>
      <c r="G14186" s="50"/>
      <c r="I14186" s="17"/>
      <c r="K14186" s="50"/>
      <c r="P14186" s="17"/>
    </row>
    <row r="14187" spans="6:16">
      <c r="F14187" s="13"/>
      <c r="G14187" s="50"/>
      <c r="I14187" s="17"/>
      <c r="K14187" s="50"/>
      <c r="P14187" s="17"/>
    </row>
    <row r="14188" spans="6:16">
      <c r="F14188" s="13"/>
      <c r="G14188" s="50"/>
      <c r="I14188" s="17"/>
      <c r="K14188" s="50"/>
      <c r="P14188" s="17"/>
    </row>
    <row r="14189" spans="6:16">
      <c r="F14189" s="13"/>
      <c r="G14189" s="50"/>
      <c r="I14189" s="17"/>
      <c r="K14189" s="50"/>
      <c r="P14189" s="17"/>
    </row>
    <row r="14190" spans="6:16">
      <c r="F14190" s="13"/>
      <c r="G14190" s="50"/>
      <c r="I14190" s="17"/>
      <c r="K14190" s="50"/>
      <c r="P14190" s="17"/>
    </row>
    <row r="14191" spans="6:16">
      <c r="F14191" s="13"/>
      <c r="G14191" s="50"/>
      <c r="I14191" s="17"/>
      <c r="K14191" s="50"/>
      <c r="P14191" s="17"/>
    </row>
    <row r="14192" spans="6:16">
      <c r="F14192" s="13"/>
      <c r="G14192" s="50"/>
      <c r="I14192" s="17"/>
      <c r="K14192" s="50"/>
      <c r="P14192" s="17"/>
    </row>
    <row r="14193" spans="6:16">
      <c r="F14193" s="13"/>
      <c r="G14193" s="50"/>
      <c r="I14193" s="17"/>
      <c r="K14193" s="50"/>
      <c r="P14193" s="17"/>
    </row>
    <row r="14194" spans="6:16">
      <c r="F14194" s="13"/>
      <c r="G14194" s="50"/>
      <c r="I14194" s="17"/>
      <c r="K14194" s="50"/>
      <c r="P14194" s="17"/>
    </row>
    <row r="14195" spans="6:16">
      <c r="F14195" s="13"/>
      <c r="G14195" s="50"/>
      <c r="I14195" s="17"/>
      <c r="K14195" s="50"/>
      <c r="P14195" s="17"/>
    </row>
    <row r="14196" spans="6:16">
      <c r="F14196" s="13"/>
      <c r="G14196" s="50"/>
      <c r="I14196" s="17"/>
      <c r="K14196" s="50"/>
      <c r="P14196" s="17"/>
    </row>
    <row r="14197" spans="6:16">
      <c r="F14197" s="13"/>
      <c r="G14197" s="50"/>
      <c r="I14197" s="17"/>
      <c r="K14197" s="50"/>
      <c r="P14197" s="17"/>
    </row>
    <row r="14198" spans="6:16">
      <c r="F14198" s="13"/>
      <c r="G14198" s="50"/>
      <c r="I14198" s="17"/>
      <c r="K14198" s="50"/>
      <c r="P14198" s="17"/>
    </row>
    <row r="14199" spans="6:16">
      <c r="F14199" s="13"/>
      <c r="G14199" s="50"/>
      <c r="I14199" s="17"/>
      <c r="K14199" s="50"/>
      <c r="P14199" s="17"/>
    </row>
    <row r="14200" spans="6:16">
      <c r="F14200" s="13"/>
      <c r="G14200" s="50"/>
      <c r="I14200" s="17"/>
      <c r="K14200" s="50"/>
      <c r="P14200" s="17"/>
    </row>
    <row r="14201" spans="6:16">
      <c r="F14201" s="13"/>
      <c r="G14201" s="50"/>
      <c r="I14201" s="17"/>
      <c r="K14201" s="50"/>
      <c r="P14201" s="17"/>
    </row>
    <row r="14202" spans="6:16">
      <c r="F14202" s="13"/>
      <c r="G14202" s="50"/>
      <c r="I14202" s="17"/>
      <c r="K14202" s="50"/>
      <c r="P14202" s="17"/>
    </row>
    <row r="14203" spans="6:16">
      <c r="F14203" s="13"/>
      <c r="G14203" s="50"/>
      <c r="I14203" s="17"/>
      <c r="K14203" s="50"/>
      <c r="P14203" s="17"/>
    </row>
    <row r="14204" spans="6:16">
      <c r="F14204" s="13"/>
      <c r="G14204" s="50"/>
      <c r="I14204" s="17"/>
      <c r="K14204" s="50"/>
      <c r="P14204" s="17"/>
    </row>
    <row r="14205" spans="6:16">
      <c r="F14205" s="13"/>
      <c r="G14205" s="50"/>
      <c r="I14205" s="17"/>
      <c r="K14205" s="50"/>
      <c r="P14205" s="17"/>
    </row>
    <row r="14206" spans="6:16">
      <c r="F14206" s="13"/>
      <c r="G14206" s="50"/>
      <c r="I14206" s="17"/>
      <c r="K14206" s="50"/>
      <c r="P14206" s="17"/>
    </row>
    <row r="14207" spans="6:16">
      <c r="F14207" s="13"/>
      <c r="G14207" s="50"/>
      <c r="I14207" s="17"/>
      <c r="K14207" s="50"/>
      <c r="P14207" s="17"/>
    </row>
    <row r="14208" spans="6:16">
      <c r="F14208" s="13"/>
      <c r="G14208" s="50"/>
      <c r="I14208" s="17"/>
      <c r="K14208" s="50"/>
      <c r="P14208" s="17"/>
    </row>
    <row r="14209" spans="6:16">
      <c r="F14209" s="13"/>
      <c r="G14209" s="50"/>
      <c r="I14209" s="17"/>
      <c r="K14209" s="50"/>
      <c r="P14209" s="17"/>
    </row>
    <row r="14210" spans="6:16">
      <c r="F14210" s="13"/>
      <c r="G14210" s="50"/>
      <c r="I14210" s="17"/>
      <c r="K14210" s="50"/>
      <c r="P14210" s="17"/>
    </row>
    <row r="14211" spans="6:16">
      <c r="F14211" s="13"/>
      <c r="G14211" s="50"/>
      <c r="I14211" s="17"/>
      <c r="K14211" s="50"/>
      <c r="P14211" s="17"/>
    </row>
    <row r="14212" spans="6:16">
      <c r="F14212" s="13"/>
      <c r="G14212" s="50"/>
      <c r="I14212" s="17"/>
      <c r="K14212" s="50"/>
      <c r="P14212" s="17"/>
    </row>
    <row r="14213" spans="6:16">
      <c r="F14213" s="13"/>
      <c r="G14213" s="50"/>
      <c r="I14213" s="17"/>
      <c r="K14213" s="50"/>
      <c r="P14213" s="17"/>
    </row>
    <row r="14214" spans="6:16">
      <c r="F14214" s="13"/>
      <c r="G14214" s="50"/>
      <c r="I14214" s="17"/>
      <c r="K14214" s="50"/>
      <c r="P14214" s="17"/>
    </row>
    <row r="14215" spans="6:16">
      <c r="F14215" s="13"/>
      <c r="G14215" s="50"/>
      <c r="I14215" s="17"/>
      <c r="K14215" s="50"/>
      <c r="P14215" s="17"/>
    </row>
    <row r="14216" spans="6:16">
      <c r="F14216" s="13"/>
      <c r="G14216" s="50"/>
      <c r="I14216" s="17"/>
      <c r="K14216" s="50"/>
      <c r="P14216" s="17"/>
    </row>
    <row r="14217" spans="6:16">
      <c r="F14217" s="13"/>
      <c r="G14217" s="50"/>
      <c r="I14217" s="17"/>
      <c r="K14217" s="50"/>
      <c r="P14217" s="17"/>
    </row>
    <row r="14218" spans="6:16">
      <c r="F14218" s="13"/>
      <c r="G14218" s="50"/>
      <c r="I14218" s="17"/>
      <c r="K14218" s="50"/>
      <c r="P14218" s="17"/>
    </row>
    <row r="14219" spans="6:16">
      <c r="F14219" s="13"/>
      <c r="G14219" s="50"/>
      <c r="I14219" s="17"/>
      <c r="K14219" s="50"/>
      <c r="P14219" s="17"/>
    </row>
    <row r="14220" spans="6:16">
      <c r="F14220" s="13"/>
      <c r="G14220" s="50"/>
      <c r="I14220" s="17"/>
      <c r="K14220" s="50"/>
      <c r="P14220" s="17"/>
    </row>
    <row r="14221" spans="6:16">
      <c r="F14221" s="13"/>
      <c r="G14221" s="50"/>
      <c r="I14221" s="17"/>
      <c r="K14221" s="50"/>
      <c r="P14221" s="17"/>
    </row>
    <row r="14222" spans="6:16">
      <c r="F14222" s="13"/>
      <c r="G14222" s="50"/>
      <c r="I14222" s="17"/>
      <c r="K14222" s="50"/>
      <c r="P14222" s="17"/>
    </row>
    <row r="14223" spans="6:16">
      <c r="F14223" s="13"/>
      <c r="G14223" s="50"/>
      <c r="I14223" s="17"/>
      <c r="K14223" s="50"/>
      <c r="P14223" s="17"/>
    </row>
    <row r="14224" spans="6:16">
      <c r="F14224" s="13"/>
      <c r="G14224" s="50"/>
      <c r="I14224" s="17"/>
      <c r="K14224" s="50"/>
      <c r="P14224" s="17"/>
    </row>
    <row r="14225" spans="6:16">
      <c r="F14225" s="13"/>
      <c r="G14225" s="50"/>
      <c r="I14225" s="17"/>
      <c r="K14225" s="50"/>
      <c r="P14225" s="17"/>
    </row>
    <row r="14226" spans="6:16">
      <c r="F14226" s="13"/>
      <c r="G14226" s="50"/>
      <c r="I14226" s="17"/>
      <c r="K14226" s="50"/>
      <c r="P14226" s="17"/>
    </row>
    <row r="14227" spans="6:16">
      <c r="F14227" s="13"/>
      <c r="G14227" s="50"/>
      <c r="I14227" s="17"/>
      <c r="K14227" s="50"/>
      <c r="P14227" s="17"/>
    </row>
    <row r="14228" spans="6:16">
      <c r="F14228" s="13"/>
      <c r="G14228" s="50"/>
      <c r="I14228" s="17"/>
      <c r="K14228" s="50"/>
      <c r="P14228" s="17"/>
    </row>
    <row r="14229" spans="6:16">
      <c r="F14229" s="13"/>
      <c r="G14229" s="50"/>
      <c r="I14229" s="17"/>
      <c r="K14229" s="50"/>
      <c r="P14229" s="17"/>
    </row>
    <row r="14230" spans="6:16">
      <c r="F14230" s="13"/>
      <c r="G14230" s="50"/>
      <c r="I14230" s="17"/>
      <c r="K14230" s="50"/>
      <c r="P14230" s="17"/>
    </row>
    <row r="14231" spans="6:16">
      <c r="F14231" s="13"/>
      <c r="G14231" s="50"/>
      <c r="I14231" s="17"/>
      <c r="K14231" s="50"/>
      <c r="P14231" s="17"/>
    </row>
    <row r="14232" spans="6:16">
      <c r="F14232" s="13"/>
      <c r="G14232" s="50"/>
      <c r="I14232" s="17"/>
      <c r="K14232" s="50"/>
      <c r="P14232" s="17"/>
    </row>
    <row r="14233" spans="6:16">
      <c r="F14233" s="13"/>
      <c r="G14233" s="50"/>
      <c r="I14233" s="17"/>
      <c r="K14233" s="50"/>
      <c r="P14233" s="17"/>
    </row>
    <row r="14234" spans="6:16">
      <c r="F14234" s="13"/>
      <c r="G14234" s="50"/>
      <c r="I14234" s="17"/>
      <c r="K14234" s="50"/>
      <c r="P14234" s="17"/>
    </row>
    <row r="14235" spans="6:16">
      <c r="F14235" s="13"/>
      <c r="G14235" s="50"/>
      <c r="I14235" s="17"/>
      <c r="K14235" s="50"/>
      <c r="P14235" s="17"/>
    </row>
    <row r="14236" spans="6:16">
      <c r="F14236" s="13"/>
      <c r="G14236" s="50"/>
      <c r="I14236" s="17"/>
      <c r="K14236" s="50"/>
      <c r="P14236" s="17"/>
    </row>
    <row r="14237" spans="6:16">
      <c r="F14237" s="13"/>
      <c r="G14237" s="50"/>
      <c r="I14237" s="17"/>
      <c r="K14237" s="50"/>
      <c r="P14237" s="17"/>
    </row>
    <row r="14238" spans="6:16">
      <c r="F14238" s="13"/>
      <c r="G14238" s="50"/>
      <c r="I14238" s="17"/>
      <c r="K14238" s="50"/>
      <c r="P14238" s="17"/>
    </row>
    <row r="14239" spans="6:16">
      <c r="F14239" s="13"/>
      <c r="G14239" s="50"/>
      <c r="I14239" s="17"/>
      <c r="K14239" s="50"/>
      <c r="P14239" s="17"/>
    </row>
    <row r="14240" spans="6:16">
      <c r="F14240" s="13"/>
      <c r="G14240" s="50"/>
      <c r="I14240" s="17"/>
      <c r="K14240" s="50"/>
      <c r="P14240" s="17"/>
    </row>
    <row r="14241" spans="6:16">
      <c r="F14241" s="13"/>
      <c r="G14241" s="50"/>
      <c r="I14241" s="17"/>
      <c r="K14241" s="50"/>
      <c r="P14241" s="17"/>
    </row>
    <row r="14242" spans="6:16">
      <c r="F14242" s="13"/>
      <c r="G14242" s="50"/>
      <c r="I14242" s="17"/>
      <c r="K14242" s="50"/>
      <c r="P14242" s="17"/>
    </row>
    <row r="14243" spans="6:16">
      <c r="F14243" s="13"/>
      <c r="G14243" s="50"/>
      <c r="I14243" s="17"/>
      <c r="K14243" s="50"/>
      <c r="P14243" s="17"/>
    </row>
    <row r="14244" spans="6:16">
      <c r="F14244" s="13"/>
      <c r="G14244" s="50"/>
      <c r="I14244" s="17"/>
      <c r="K14244" s="50"/>
      <c r="P14244" s="17"/>
    </row>
    <row r="14245" spans="6:16">
      <c r="F14245" s="13"/>
      <c r="G14245" s="50"/>
      <c r="I14245" s="17"/>
      <c r="K14245" s="50"/>
      <c r="P14245" s="17"/>
    </row>
    <row r="14246" spans="6:16">
      <c r="F14246" s="13"/>
      <c r="G14246" s="50"/>
      <c r="I14246" s="17"/>
      <c r="K14246" s="50"/>
      <c r="P14246" s="17"/>
    </row>
    <row r="14247" spans="6:16">
      <c r="F14247" s="13"/>
      <c r="G14247" s="50"/>
      <c r="I14247" s="17"/>
      <c r="K14247" s="50"/>
      <c r="P14247" s="17"/>
    </row>
    <row r="14248" spans="6:16">
      <c r="F14248" s="13"/>
      <c r="G14248" s="50"/>
      <c r="I14248" s="17"/>
      <c r="K14248" s="50"/>
      <c r="P14248" s="17"/>
    </row>
    <row r="14249" spans="6:16">
      <c r="F14249" s="13"/>
      <c r="G14249" s="50"/>
      <c r="I14249" s="17"/>
      <c r="K14249" s="50"/>
      <c r="P14249" s="17"/>
    </row>
    <row r="14250" spans="6:16">
      <c r="F14250" s="13"/>
      <c r="G14250" s="50"/>
      <c r="I14250" s="17"/>
      <c r="K14250" s="50"/>
      <c r="P14250" s="17"/>
    </row>
    <row r="14251" spans="6:16">
      <c r="F14251" s="13"/>
      <c r="G14251" s="50"/>
      <c r="I14251" s="17"/>
      <c r="K14251" s="50"/>
      <c r="P14251" s="17"/>
    </row>
    <row r="14252" spans="6:16">
      <c r="F14252" s="13"/>
      <c r="G14252" s="50"/>
      <c r="I14252" s="17"/>
      <c r="K14252" s="50"/>
      <c r="P14252" s="17"/>
    </row>
    <row r="14253" spans="6:16">
      <c r="F14253" s="13"/>
      <c r="G14253" s="50"/>
      <c r="I14253" s="17"/>
      <c r="K14253" s="50"/>
      <c r="P14253" s="17"/>
    </row>
    <row r="14254" spans="6:16">
      <c r="F14254" s="13"/>
      <c r="G14254" s="50"/>
      <c r="I14254" s="17"/>
      <c r="K14254" s="50"/>
      <c r="P14254" s="17"/>
    </row>
    <row r="14255" spans="6:16">
      <c r="F14255" s="13"/>
      <c r="G14255" s="50"/>
      <c r="I14255" s="17"/>
      <c r="K14255" s="50"/>
      <c r="P14255" s="17"/>
    </row>
    <row r="14256" spans="6:16">
      <c r="F14256" s="13"/>
      <c r="G14256" s="50"/>
      <c r="I14256" s="17"/>
      <c r="K14256" s="50"/>
      <c r="P14256" s="17"/>
    </row>
    <row r="14257" spans="6:16">
      <c r="F14257" s="13"/>
      <c r="G14257" s="50"/>
      <c r="I14257" s="17"/>
      <c r="K14257" s="50"/>
      <c r="P14257" s="17"/>
    </row>
    <row r="14258" spans="6:16">
      <c r="F14258" s="13"/>
      <c r="G14258" s="50"/>
      <c r="I14258" s="17"/>
      <c r="K14258" s="50"/>
      <c r="P14258" s="17"/>
    </row>
    <row r="14259" spans="6:16">
      <c r="F14259" s="13"/>
      <c r="G14259" s="50"/>
      <c r="I14259" s="17"/>
      <c r="K14259" s="50"/>
      <c r="P14259" s="17"/>
    </row>
    <row r="14260" spans="6:16">
      <c r="F14260" s="13"/>
      <c r="G14260" s="50"/>
      <c r="I14260" s="17"/>
      <c r="K14260" s="50"/>
      <c r="P14260" s="17"/>
    </row>
    <row r="14261" spans="6:16">
      <c r="F14261" s="13"/>
      <c r="G14261" s="50"/>
      <c r="I14261" s="17"/>
      <c r="K14261" s="50"/>
      <c r="P14261" s="17"/>
    </row>
    <row r="14262" spans="6:16">
      <c r="F14262" s="13"/>
      <c r="G14262" s="50"/>
      <c r="I14262" s="17"/>
      <c r="K14262" s="50"/>
      <c r="P14262" s="17"/>
    </row>
    <row r="14263" spans="6:16">
      <c r="F14263" s="13"/>
      <c r="G14263" s="50"/>
      <c r="I14263" s="17"/>
      <c r="K14263" s="50"/>
      <c r="P14263" s="17"/>
    </row>
    <row r="14264" spans="6:16">
      <c r="F14264" s="13"/>
      <c r="G14264" s="50"/>
      <c r="I14264" s="17"/>
      <c r="K14264" s="50"/>
      <c r="P14264" s="17"/>
    </row>
    <row r="14265" spans="6:16">
      <c r="F14265" s="13"/>
      <c r="G14265" s="50"/>
      <c r="I14265" s="17"/>
      <c r="K14265" s="50"/>
      <c r="P14265" s="17"/>
    </row>
    <row r="14266" spans="6:16">
      <c r="F14266" s="13"/>
      <c r="G14266" s="50"/>
      <c r="I14266" s="17"/>
      <c r="K14266" s="50"/>
      <c r="P14266" s="17"/>
    </row>
    <row r="14267" spans="6:16">
      <c r="F14267" s="13"/>
      <c r="G14267" s="50"/>
      <c r="I14267" s="17"/>
      <c r="K14267" s="50"/>
      <c r="P14267" s="17"/>
    </row>
    <row r="14268" spans="6:16">
      <c r="F14268" s="13"/>
      <c r="G14268" s="50"/>
      <c r="I14268" s="17"/>
      <c r="K14268" s="50"/>
      <c r="P14268" s="17"/>
    </row>
    <row r="14269" spans="6:16">
      <c r="F14269" s="13"/>
      <c r="G14269" s="50"/>
      <c r="I14269" s="17"/>
      <c r="K14269" s="50"/>
      <c r="P14269" s="17"/>
    </row>
    <row r="14270" spans="6:16">
      <c r="F14270" s="13"/>
      <c r="G14270" s="50"/>
      <c r="I14270" s="17"/>
      <c r="K14270" s="50"/>
      <c r="P14270" s="17"/>
    </row>
    <row r="14271" spans="6:16">
      <c r="F14271" s="13"/>
      <c r="G14271" s="50"/>
      <c r="I14271" s="17"/>
      <c r="K14271" s="50"/>
      <c r="P14271" s="17"/>
    </row>
    <row r="14272" spans="6:16">
      <c r="F14272" s="13"/>
      <c r="G14272" s="50"/>
      <c r="I14272" s="17"/>
      <c r="K14272" s="50"/>
      <c r="P14272" s="17"/>
    </row>
    <row r="14273" spans="6:16">
      <c r="F14273" s="13"/>
      <c r="G14273" s="50"/>
      <c r="I14273" s="17"/>
      <c r="K14273" s="50"/>
      <c r="P14273" s="17"/>
    </row>
    <row r="14274" spans="6:16">
      <c r="F14274" s="13"/>
      <c r="G14274" s="50"/>
      <c r="I14274" s="17"/>
      <c r="K14274" s="50"/>
      <c r="P14274" s="17"/>
    </row>
    <row r="14275" spans="6:16">
      <c r="F14275" s="13"/>
      <c r="G14275" s="50"/>
      <c r="I14275" s="17"/>
      <c r="K14275" s="50"/>
      <c r="P14275" s="17"/>
    </row>
    <row r="14276" spans="6:16">
      <c r="F14276" s="13"/>
      <c r="G14276" s="50"/>
      <c r="I14276" s="17"/>
      <c r="K14276" s="50"/>
      <c r="P14276" s="17"/>
    </row>
    <row r="14277" spans="6:16">
      <c r="F14277" s="13"/>
      <c r="G14277" s="50"/>
      <c r="I14277" s="17"/>
      <c r="K14277" s="50"/>
      <c r="P14277" s="17"/>
    </row>
    <row r="14278" spans="6:16">
      <c r="F14278" s="13"/>
      <c r="G14278" s="50"/>
      <c r="I14278" s="17"/>
      <c r="K14278" s="50"/>
      <c r="P14278" s="17"/>
    </row>
    <row r="14279" spans="6:16">
      <c r="F14279" s="13"/>
      <c r="G14279" s="50"/>
      <c r="I14279" s="17"/>
      <c r="K14279" s="50"/>
      <c r="P14279" s="17"/>
    </row>
    <row r="14280" spans="6:16">
      <c r="F14280" s="13"/>
      <c r="G14280" s="50"/>
      <c r="I14280" s="17"/>
      <c r="K14280" s="50"/>
      <c r="P14280" s="17"/>
    </row>
    <row r="14281" spans="6:16">
      <c r="F14281" s="13"/>
      <c r="G14281" s="50"/>
      <c r="I14281" s="17"/>
      <c r="K14281" s="50"/>
      <c r="P14281" s="17"/>
    </row>
    <row r="14282" spans="6:16">
      <c r="F14282" s="13"/>
      <c r="G14282" s="50"/>
      <c r="I14282" s="17"/>
      <c r="K14282" s="50"/>
      <c r="P14282" s="17"/>
    </row>
    <row r="14283" spans="6:16">
      <c r="F14283" s="13"/>
      <c r="G14283" s="50"/>
      <c r="I14283" s="17"/>
      <c r="K14283" s="50"/>
      <c r="P14283" s="17"/>
    </row>
    <row r="14284" spans="6:16">
      <c r="F14284" s="13"/>
      <c r="G14284" s="50"/>
      <c r="I14284" s="17"/>
      <c r="K14284" s="50"/>
      <c r="P14284" s="17"/>
    </row>
    <row r="14285" spans="6:16">
      <c r="F14285" s="13"/>
      <c r="G14285" s="50"/>
      <c r="I14285" s="17"/>
      <c r="K14285" s="50"/>
      <c r="P14285" s="17"/>
    </row>
    <row r="14286" spans="6:16">
      <c r="F14286" s="13"/>
      <c r="G14286" s="50"/>
      <c r="I14286" s="17"/>
      <c r="K14286" s="50"/>
      <c r="P14286" s="17"/>
    </row>
    <row r="14287" spans="6:16">
      <c r="F14287" s="13"/>
      <c r="G14287" s="50"/>
      <c r="I14287" s="17"/>
      <c r="K14287" s="50"/>
      <c r="P14287" s="17"/>
    </row>
    <row r="14288" spans="6:16">
      <c r="F14288" s="13"/>
      <c r="G14288" s="50"/>
      <c r="I14288" s="17"/>
      <c r="K14288" s="50"/>
      <c r="P14288" s="17"/>
    </row>
    <row r="14289" spans="6:16">
      <c r="F14289" s="13"/>
      <c r="G14289" s="50"/>
      <c r="I14289" s="17"/>
      <c r="K14289" s="50"/>
      <c r="P14289" s="17"/>
    </row>
    <row r="14290" spans="6:16">
      <c r="F14290" s="13"/>
      <c r="G14290" s="50"/>
      <c r="I14290" s="17"/>
      <c r="K14290" s="50"/>
      <c r="P14290" s="17"/>
    </row>
    <row r="14291" spans="6:16">
      <c r="F14291" s="13"/>
      <c r="G14291" s="50"/>
      <c r="I14291" s="17"/>
      <c r="K14291" s="50"/>
      <c r="P14291" s="17"/>
    </row>
    <row r="14292" spans="6:16">
      <c r="F14292" s="13"/>
      <c r="G14292" s="50"/>
      <c r="I14292" s="17"/>
      <c r="K14292" s="50"/>
      <c r="P14292" s="17"/>
    </row>
    <row r="14293" spans="6:16">
      <c r="F14293" s="13"/>
      <c r="G14293" s="50"/>
      <c r="I14293" s="17"/>
      <c r="K14293" s="50"/>
      <c r="P14293" s="17"/>
    </row>
    <row r="14294" spans="6:16">
      <c r="F14294" s="13"/>
      <c r="G14294" s="50"/>
      <c r="I14294" s="17"/>
      <c r="K14294" s="50"/>
      <c r="P14294" s="17"/>
    </row>
    <row r="14295" spans="6:16">
      <c r="F14295" s="13"/>
      <c r="G14295" s="50"/>
      <c r="I14295" s="17"/>
      <c r="K14295" s="50"/>
      <c r="P14295" s="17"/>
    </row>
    <row r="14296" spans="6:16">
      <c r="F14296" s="13"/>
      <c r="G14296" s="50"/>
      <c r="I14296" s="17"/>
      <c r="K14296" s="50"/>
      <c r="P14296" s="17"/>
    </row>
    <row r="14297" spans="6:16">
      <c r="F14297" s="13"/>
      <c r="G14297" s="50"/>
      <c r="I14297" s="17"/>
      <c r="K14297" s="50"/>
      <c r="P14297" s="17"/>
    </row>
    <row r="14298" spans="6:16">
      <c r="F14298" s="13"/>
      <c r="G14298" s="50"/>
      <c r="I14298" s="17"/>
      <c r="K14298" s="50"/>
      <c r="P14298" s="17"/>
    </row>
    <row r="14299" spans="6:16">
      <c r="F14299" s="13"/>
      <c r="G14299" s="50"/>
      <c r="I14299" s="17"/>
      <c r="K14299" s="50"/>
      <c r="P14299" s="17"/>
    </row>
    <row r="14300" spans="6:16">
      <c r="F14300" s="13"/>
      <c r="G14300" s="50"/>
      <c r="I14300" s="17"/>
      <c r="K14300" s="50"/>
      <c r="P14300" s="17"/>
    </row>
    <row r="14301" spans="6:16">
      <c r="F14301" s="13"/>
      <c r="G14301" s="50"/>
      <c r="I14301" s="17"/>
      <c r="K14301" s="50"/>
      <c r="P14301" s="17"/>
    </row>
    <row r="14302" spans="6:16">
      <c r="F14302" s="13"/>
      <c r="G14302" s="50"/>
      <c r="I14302" s="17"/>
      <c r="K14302" s="50"/>
      <c r="P14302" s="17"/>
    </row>
    <row r="14303" spans="6:16">
      <c r="F14303" s="13"/>
      <c r="G14303" s="50"/>
      <c r="I14303" s="17"/>
      <c r="K14303" s="50"/>
      <c r="P14303" s="17"/>
    </row>
    <row r="14304" spans="6:16">
      <c r="F14304" s="13"/>
      <c r="G14304" s="50"/>
      <c r="I14304" s="17"/>
      <c r="K14304" s="50"/>
      <c r="P14304" s="17"/>
    </row>
    <row r="14305" spans="6:16">
      <c r="F14305" s="13"/>
      <c r="G14305" s="50"/>
      <c r="I14305" s="17"/>
      <c r="K14305" s="50"/>
      <c r="P14305" s="17"/>
    </row>
    <row r="14306" spans="6:16">
      <c r="F14306" s="13"/>
      <c r="G14306" s="50"/>
      <c r="I14306" s="17"/>
      <c r="K14306" s="50"/>
      <c r="P14306" s="17"/>
    </row>
    <row r="14307" spans="6:16">
      <c r="F14307" s="13"/>
      <c r="G14307" s="50"/>
      <c r="I14307" s="17"/>
      <c r="K14307" s="50"/>
      <c r="P14307" s="17"/>
    </row>
    <row r="14308" spans="6:16">
      <c r="F14308" s="13"/>
      <c r="G14308" s="50"/>
      <c r="I14308" s="17"/>
      <c r="K14308" s="50"/>
      <c r="P14308" s="17"/>
    </row>
    <row r="14309" spans="6:16">
      <c r="F14309" s="13"/>
      <c r="G14309" s="50"/>
      <c r="I14309" s="17"/>
      <c r="K14309" s="50"/>
      <c r="P14309" s="17"/>
    </row>
    <row r="14310" spans="6:16">
      <c r="F14310" s="13"/>
      <c r="G14310" s="50"/>
      <c r="I14310" s="17"/>
      <c r="K14310" s="50"/>
      <c r="P14310" s="17"/>
    </row>
    <row r="14311" spans="6:16">
      <c r="F14311" s="13"/>
      <c r="G14311" s="50"/>
      <c r="I14311" s="17"/>
      <c r="K14311" s="50"/>
      <c r="P14311" s="17"/>
    </row>
    <row r="14312" spans="6:16">
      <c r="F14312" s="13"/>
      <c r="G14312" s="50"/>
      <c r="I14312" s="17"/>
      <c r="K14312" s="50"/>
      <c r="P14312" s="17"/>
    </row>
    <row r="14313" spans="6:16">
      <c r="F14313" s="13"/>
      <c r="G14313" s="50"/>
      <c r="I14313" s="17"/>
      <c r="K14313" s="50"/>
      <c r="P14313" s="17"/>
    </row>
    <row r="14314" spans="6:16">
      <c r="F14314" s="13"/>
      <c r="G14314" s="50"/>
      <c r="I14314" s="17"/>
      <c r="K14314" s="50"/>
      <c r="P14314" s="17"/>
    </row>
    <row r="14315" spans="6:16">
      <c r="F14315" s="13"/>
      <c r="G14315" s="50"/>
      <c r="I14315" s="17"/>
      <c r="K14315" s="50"/>
      <c r="P14315" s="17"/>
    </row>
    <row r="14316" spans="6:16">
      <c r="F14316" s="13"/>
      <c r="G14316" s="50"/>
      <c r="I14316" s="17"/>
      <c r="K14316" s="50"/>
      <c r="P14316" s="17"/>
    </row>
    <row r="14317" spans="6:16">
      <c r="F14317" s="13"/>
      <c r="G14317" s="50"/>
      <c r="I14317" s="17"/>
      <c r="K14317" s="50"/>
      <c r="P14317" s="17"/>
    </row>
    <row r="14318" spans="6:16">
      <c r="F14318" s="13"/>
      <c r="G14318" s="50"/>
      <c r="I14318" s="17"/>
      <c r="K14318" s="50"/>
      <c r="P14318" s="17"/>
    </row>
    <row r="14319" spans="6:16">
      <c r="F14319" s="13"/>
      <c r="G14319" s="50"/>
      <c r="I14319" s="17"/>
      <c r="K14319" s="50"/>
      <c r="P14319" s="17"/>
    </row>
    <row r="14320" spans="6:16">
      <c r="F14320" s="13"/>
      <c r="G14320" s="50"/>
      <c r="I14320" s="17"/>
      <c r="K14320" s="50"/>
      <c r="P14320" s="17"/>
    </row>
    <row r="14321" spans="6:16">
      <c r="F14321" s="13"/>
      <c r="G14321" s="50"/>
      <c r="I14321" s="17"/>
      <c r="K14321" s="50"/>
      <c r="P14321" s="17"/>
    </row>
    <row r="14322" spans="6:16">
      <c r="F14322" s="13"/>
      <c r="G14322" s="50"/>
      <c r="I14322" s="17"/>
      <c r="K14322" s="50"/>
      <c r="P14322" s="17"/>
    </row>
    <row r="14323" spans="6:16">
      <c r="F14323" s="13"/>
      <c r="G14323" s="50"/>
      <c r="I14323" s="17"/>
      <c r="K14323" s="50"/>
      <c r="P14323" s="17"/>
    </row>
    <row r="14324" spans="6:16">
      <c r="F14324" s="13"/>
      <c r="G14324" s="50"/>
      <c r="I14324" s="17"/>
      <c r="K14324" s="50"/>
      <c r="P14324" s="17"/>
    </row>
    <row r="14325" spans="6:16">
      <c r="F14325" s="13"/>
      <c r="G14325" s="50"/>
      <c r="I14325" s="17"/>
      <c r="K14325" s="50"/>
      <c r="P14325" s="17"/>
    </row>
    <row r="14326" spans="6:16">
      <c r="F14326" s="13"/>
      <c r="G14326" s="50"/>
      <c r="I14326" s="17"/>
      <c r="K14326" s="50"/>
      <c r="P14326" s="17"/>
    </row>
    <row r="14327" spans="6:16">
      <c r="F14327" s="13"/>
      <c r="G14327" s="50"/>
      <c r="I14327" s="17"/>
      <c r="K14327" s="50"/>
      <c r="P14327" s="17"/>
    </row>
    <row r="14328" spans="6:16">
      <c r="F14328" s="13"/>
      <c r="G14328" s="50"/>
      <c r="I14328" s="17"/>
      <c r="K14328" s="50"/>
      <c r="P14328" s="17"/>
    </row>
    <row r="14329" spans="6:16">
      <c r="F14329" s="13"/>
      <c r="G14329" s="50"/>
      <c r="I14329" s="17"/>
      <c r="K14329" s="50"/>
      <c r="P14329" s="17"/>
    </row>
    <row r="14330" spans="6:16">
      <c r="F14330" s="13"/>
      <c r="G14330" s="50"/>
      <c r="I14330" s="17"/>
      <c r="K14330" s="50"/>
      <c r="P14330" s="17"/>
    </row>
    <row r="14331" spans="6:16">
      <c r="F14331" s="13"/>
      <c r="G14331" s="50"/>
      <c r="I14331" s="17"/>
      <c r="K14331" s="50"/>
      <c r="P14331" s="17"/>
    </row>
    <row r="14332" spans="6:16">
      <c r="F14332" s="13"/>
      <c r="G14332" s="50"/>
      <c r="I14332" s="17"/>
      <c r="K14332" s="50"/>
      <c r="P14332" s="17"/>
    </row>
    <row r="14333" spans="6:16">
      <c r="F14333" s="13"/>
      <c r="G14333" s="50"/>
      <c r="I14333" s="17"/>
      <c r="K14333" s="50"/>
      <c r="P14333" s="17"/>
    </row>
    <row r="14334" spans="6:16">
      <c r="F14334" s="13"/>
      <c r="G14334" s="50"/>
      <c r="I14334" s="17"/>
      <c r="K14334" s="50"/>
      <c r="P14334" s="17"/>
    </row>
    <row r="14335" spans="6:16">
      <c r="F14335" s="13"/>
      <c r="G14335" s="50"/>
      <c r="I14335" s="17"/>
      <c r="K14335" s="50"/>
      <c r="P14335" s="17"/>
    </row>
    <row r="14336" spans="6:16">
      <c r="F14336" s="13"/>
      <c r="G14336" s="50"/>
      <c r="I14336" s="17"/>
      <c r="K14336" s="50"/>
      <c r="P14336" s="17"/>
    </row>
    <row r="14337" spans="6:16">
      <c r="F14337" s="13"/>
      <c r="G14337" s="50"/>
      <c r="I14337" s="17"/>
      <c r="K14337" s="50"/>
      <c r="P14337" s="17"/>
    </row>
    <row r="14338" spans="6:16">
      <c r="F14338" s="13"/>
      <c r="G14338" s="50"/>
      <c r="I14338" s="17"/>
      <c r="K14338" s="50"/>
      <c r="P14338" s="17"/>
    </row>
    <row r="14339" spans="6:16">
      <c r="F14339" s="13"/>
      <c r="G14339" s="50"/>
      <c r="I14339" s="17"/>
      <c r="K14339" s="50"/>
      <c r="P14339" s="17"/>
    </row>
    <row r="14340" spans="6:16">
      <c r="F14340" s="13"/>
      <c r="G14340" s="50"/>
      <c r="I14340" s="17"/>
      <c r="K14340" s="50"/>
      <c r="P14340" s="17"/>
    </row>
    <row r="14341" spans="6:16">
      <c r="F14341" s="13"/>
      <c r="G14341" s="50"/>
      <c r="I14341" s="17"/>
      <c r="K14341" s="50"/>
      <c r="P14341" s="17"/>
    </row>
    <row r="14342" spans="6:16">
      <c r="F14342" s="13"/>
      <c r="G14342" s="50"/>
      <c r="I14342" s="17"/>
      <c r="K14342" s="50"/>
      <c r="P14342" s="17"/>
    </row>
    <row r="14343" spans="6:16">
      <c r="F14343" s="13"/>
      <c r="G14343" s="50"/>
      <c r="I14343" s="17"/>
      <c r="K14343" s="50"/>
      <c r="P14343" s="17"/>
    </row>
    <row r="14344" spans="6:16">
      <c r="F14344" s="13"/>
      <c r="G14344" s="50"/>
      <c r="I14344" s="17"/>
      <c r="K14344" s="50"/>
      <c r="P14344" s="17"/>
    </row>
    <row r="14345" spans="6:16">
      <c r="F14345" s="13"/>
      <c r="G14345" s="50"/>
      <c r="I14345" s="17"/>
      <c r="K14345" s="50"/>
      <c r="P14345" s="17"/>
    </row>
    <row r="14346" spans="6:16">
      <c r="F14346" s="13"/>
      <c r="G14346" s="50"/>
      <c r="I14346" s="17"/>
      <c r="K14346" s="50"/>
      <c r="P14346" s="17"/>
    </row>
    <row r="14347" spans="6:16">
      <c r="F14347" s="13"/>
      <c r="G14347" s="50"/>
      <c r="I14347" s="17"/>
      <c r="K14347" s="50"/>
      <c r="P14347" s="17"/>
    </row>
    <row r="14348" spans="6:16">
      <c r="F14348" s="13"/>
      <c r="G14348" s="50"/>
      <c r="I14348" s="17"/>
      <c r="K14348" s="50"/>
      <c r="P14348" s="17"/>
    </row>
    <row r="14349" spans="6:16">
      <c r="F14349" s="13"/>
      <c r="G14349" s="50"/>
      <c r="I14349" s="17"/>
      <c r="K14349" s="50"/>
      <c r="P14349" s="17"/>
    </row>
    <row r="14350" spans="6:16">
      <c r="F14350" s="13"/>
      <c r="G14350" s="50"/>
      <c r="I14350" s="17"/>
      <c r="K14350" s="50"/>
      <c r="P14350" s="17"/>
    </row>
    <row r="14351" spans="6:16">
      <c r="F14351" s="13"/>
      <c r="G14351" s="50"/>
      <c r="I14351" s="17"/>
      <c r="K14351" s="50"/>
      <c r="P14351" s="17"/>
    </row>
    <row r="14352" spans="6:16">
      <c r="F14352" s="13"/>
      <c r="G14352" s="50"/>
      <c r="I14352" s="17"/>
      <c r="K14352" s="50"/>
      <c r="P14352" s="17"/>
    </row>
    <row r="14353" spans="6:16">
      <c r="F14353" s="13"/>
      <c r="G14353" s="50"/>
      <c r="I14353" s="17"/>
      <c r="K14353" s="50"/>
      <c r="P14353" s="17"/>
    </row>
    <row r="14354" spans="6:16">
      <c r="F14354" s="13"/>
      <c r="G14354" s="50"/>
      <c r="I14354" s="17"/>
      <c r="K14354" s="50"/>
      <c r="P14354" s="17"/>
    </row>
    <row r="14355" spans="6:16">
      <c r="F14355" s="13"/>
      <c r="G14355" s="50"/>
      <c r="I14355" s="17"/>
      <c r="K14355" s="50"/>
      <c r="P14355" s="17"/>
    </row>
    <row r="14356" spans="6:16">
      <c r="F14356" s="13"/>
      <c r="G14356" s="50"/>
      <c r="I14356" s="17"/>
      <c r="K14356" s="50"/>
      <c r="P14356" s="17"/>
    </row>
    <row r="14357" spans="6:16">
      <c r="F14357" s="13"/>
      <c r="G14357" s="50"/>
      <c r="I14357" s="17"/>
      <c r="K14357" s="50"/>
      <c r="P14357" s="17"/>
    </row>
    <row r="14358" spans="6:16">
      <c r="F14358" s="13"/>
      <c r="G14358" s="50"/>
      <c r="I14358" s="17"/>
      <c r="K14358" s="50"/>
      <c r="P14358" s="17"/>
    </row>
    <row r="14359" spans="6:16">
      <c r="F14359" s="13"/>
      <c r="G14359" s="50"/>
      <c r="I14359" s="17"/>
      <c r="K14359" s="50"/>
      <c r="P14359" s="17"/>
    </row>
    <row r="14360" spans="6:16">
      <c r="F14360" s="13"/>
      <c r="G14360" s="50"/>
      <c r="I14360" s="17"/>
      <c r="K14360" s="50"/>
      <c r="P14360" s="17"/>
    </row>
    <row r="14361" spans="6:16">
      <c r="F14361" s="13"/>
      <c r="G14361" s="50"/>
      <c r="I14361" s="17"/>
      <c r="K14361" s="50"/>
      <c r="P14361" s="17"/>
    </row>
    <row r="14362" spans="6:16">
      <c r="F14362" s="13"/>
      <c r="G14362" s="50"/>
      <c r="I14362" s="17"/>
      <c r="K14362" s="50"/>
      <c r="P14362" s="17"/>
    </row>
    <row r="14363" spans="6:16">
      <c r="F14363" s="13"/>
      <c r="G14363" s="50"/>
      <c r="I14363" s="17"/>
      <c r="K14363" s="50"/>
      <c r="P14363" s="17"/>
    </row>
    <row r="14364" spans="6:16">
      <c r="F14364" s="13"/>
      <c r="G14364" s="50"/>
      <c r="I14364" s="17"/>
      <c r="K14364" s="50"/>
      <c r="P14364" s="17"/>
    </row>
    <row r="14365" spans="6:16">
      <c r="F14365" s="13"/>
      <c r="G14365" s="50"/>
      <c r="I14365" s="17"/>
      <c r="K14365" s="50"/>
      <c r="P14365" s="17"/>
    </row>
    <row r="14366" spans="6:16">
      <c r="F14366" s="13"/>
      <c r="G14366" s="50"/>
      <c r="I14366" s="17"/>
      <c r="K14366" s="50"/>
      <c r="P14366" s="17"/>
    </row>
    <row r="14367" spans="6:16">
      <c r="F14367" s="13"/>
      <c r="G14367" s="50"/>
      <c r="I14367" s="17"/>
      <c r="K14367" s="50"/>
      <c r="P14367" s="17"/>
    </row>
    <row r="14368" spans="6:16">
      <c r="F14368" s="13"/>
      <c r="G14368" s="50"/>
      <c r="I14368" s="17"/>
      <c r="K14368" s="50"/>
      <c r="P14368" s="17"/>
    </row>
    <row r="14369" spans="6:16">
      <c r="F14369" s="13"/>
      <c r="G14369" s="50"/>
      <c r="I14369" s="17"/>
      <c r="K14369" s="50"/>
      <c r="P14369" s="17"/>
    </row>
    <row r="14370" spans="6:16">
      <c r="F14370" s="13"/>
      <c r="G14370" s="50"/>
      <c r="I14370" s="17"/>
      <c r="K14370" s="50"/>
      <c r="P14370" s="17"/>
    </row>
    <row r="14371" spans="6:16">
      <c r="F14371" s="13"/>
      <c r="G14371" s="50"/>
      <c r="I14371" s="17"/>
      <c r="K14371" s="50"/>
      <c r="P14371" s="17"/>
    </row>
    <row r="14372" spans="6:16">
      <c r="F14372" s="13"/>
      <c r="G14372" s="50"/>
      <c r="I14372" s="17"/>
      <c r="K14372" s="50"/>
      <c r="P14372" s="17"/>
    </row>
    <row r="14373" spans="6:16">
      <c r="F14373" s="13"/>
      <c r="G14373" s="50"/>
      <c r="I14373" s="17"/>
      <c r="K14373" s="50"/>
      <c r="P14373" s="17"/>
    </row>
    <row r="14374" spans="6:16">
      <c r="F14374" s="13"/>
      <c r="G14374" s="50"/>
      <c r="I14374" s="17"/>
      <c r="K14374" s="50"/>
      <c r="P14374" s="17"/>
    </row>
    <row r="14375" spans="6:16">
      <c r="F14375" s="13"/>
      <c r="G14375" s="50"/>
      <c r="I14375" s="17"/>
      <c r="K14375" s="50"/>
      <c r="P14375" s="17"/>
    </row>
    <row r="14376" spans="6:16">
      <c r="F14376" s="13"/>
      <c r="G14376" s="50"/>
      <c r="I14376" s="17"/>
      <c r="K14376" s="50"/>
      <c r="P14376" s="17"/>
    </row>
    <row r="14377" spans="6:16">
      <c r="F14377" s="13"/>
      <c r="G14377" s="50"/>
      <c r="I14377" s="17"/>
      <c r="K14377" s="50"/>
      <c r="P14377" s="17"/>
    </row>
    <row r="14378" spans="6:16">
      <c r="F14378" s="13"/>
      <c r="G14378" s="50"/>
      <c r="I14378" s="17"/>
      <c r="K14378" s="50"/>
      <c r="P14378" s="17"/>
    </row>
    <row r="14379" spans="6:16">
      <c r="F14379" s="13"/>
      <c r="G14379" s="50"/>
      <c r="I14379" s="17"/>
      <c r="K14379" s="50"/>
      <c r="P14379" s="17"/>
    </row>
    <row r="14380" spans="6:16">
      <c r="F14380" s="13"/>
      <c r="G14380" s="50"/>
      <c r="I14380" s="17"/>
      <c r="K14380" s="50"/>
      <c r="P14380" s="17"/>
    </row>
    <row r="14381" spans="6:16">
      <c r="F14381" s="13"/>
      <c r="G14381" s="50"/>
      <c r="I14381" s="17"/>
      <c r="K14381" s="50"/>
      <c r="P14381" s="17"/>
    </row>
    <row r="14382" spans="6:16">
      <c r="F14382" s="13"/>
      <c r="G14382" s="50"/>
      <c r="I14382" s="17"/>
      <c r="K14382" s="50"/>
      <c r="P14382" s="17"/>
    </row>
    <row r="14383" spans="6:16">
      <c r="F14383" s="13"/>
      <c r="G14383" s="50"/>
      <c r="I14383" s="17"/>
      <c r="K14383" s="50"/>
      <c r="P14383" s="17"/>
    </row>
    <row r="14384" spans="6:16">
      <c r="F14384" s="13"/>
      <c r="G14384" s="50"/>
      <c r="I14384" s="17"/>
      <c r="K14384" s="50"/>
      <c r="P14384" s="17"/>
    </row>
    <row r="14385" spans="6:16">
      <c r="F14385" s="13"/>
      <c r="G14385" s="50"/>
      <c r="I14385" s="17"/>
      <c r="K14385" s="50"/>
      <c r="P14385" s="17"/>
    </row>
    <row r="14386" spans="6:16">
      <c r="F14386" s="13"/>
      <c r="G14386" s="50"/>
      <c r="I14386" s="17"/>
      <c r="K14386" s="50"/>
      <c r="P14386" s="17"/>
    </row>
    <row r="14387" spans="6:16">
      <c r="F14387" s="13"/>
      <c r="G14387" s="50"/>
      <c r="I14387" s="17"/>
      <c r="K14387" s="50"/>
      <c r="P14387" s="17"/>
    </row>
    <row r="14388" spans="6:16">
      <c r="F14388" s="13"/>
      <c r="G14388" s="50"/>
      <c r="I14388" s="17"/>
      <c r="K14388" s="50"/>
      <c r="P14388" s="17"/>
    </row>
    <row r="14389" spans="6:16">
      <c r="F14389" s="13"/>
      <c r="G14389" s="50"/>
      <c r="I14389" s="17"/>
      <c r="K14389" s="50"/>
      <c r="P14389" s="17"/>
    </row>
    <row r="14390" spans="6:16">
      <c r="F14390" s="13"/>
      <c r="G14390" s="50"/>
      <c r="I14390" s="17"/>
      <c r="K14390" s="50"/>
      <c r="P14390" s="17"/>
    </row>
    <row r="14391" spans="6:16">
      <c r="F14391" s="13"/>
      <c r="G14391" s="50"/>
      <c r="I14391" s="17"/>
      <c r="K14391" s="50"/>
      <c r="P14391" s="17"/>
    </row>
    <row r="14392" spans="6:16">
      <c r="F14392" s="13"/>
      <c r="G14392" s="50"/>
      <c r="I14392" s="17"/>
      <c r="K14392" s="50"/>
      <c r="P14392" s="17"/>
    </row>
    <row r="14393" spans="6:16">
      <c r="F14393" s="13"/>
      <c r="G14393" s="50"/>
      <c r="I14393" s="17"/>
      <c r="K14393" s="50"/>
      <c r="P14393" s="17"/>
    </row>
    <row r="14394" spans="6:16">
      <c r="F14394" s="13"/>
      <c r="G14394" s="50"/>
      <c r="I14394" s="17"/>
      <c r="K14394" s="50"/>
      <c r="P14394" s="17"/>
    </row>
    <row r="14395" spans="6:16">
      <c r="F14395" s="13"/>
      <c r="G14395" s="50"/>
      <c r="I14395" s="17"/>
      <c r="K14395" s="50"/>
      <c r="P14395" s="17"/>
    </row>
    <row r="14396" spans="6:16">
      <c r="F14396" s="13"/>
      <c r="G14396" s="50"/>
      <c r="I14396" s="17"/>
      <c r="K14396" s="50"/>
      <c r="P14396" s="17"/>
    </row>
    <row r="14397" spans="6:16">
      <c r="F14397" s="13"/>
      <c r="G14397" s="50"/>
      <c r="I14397" s="17"/>
      <c r="K14397" s="50"/>
      <c r="P14397" s="17"/>
    </row>
    <row r="14398" spans="6:16">
      <c r="F14398" s="13"/>
      <c r="G14398" s="50"/>
      <c r="I14398" s="17"/>
      <c r="K14398" s="50"/>
      <c r="P14398" s="17"/>
    </row>
    <row r="14399" spans="6:16">
      <c r="F14399" s="13"/>
      <c r="G14399" s="50"/>
      <c r="I14399" s="17"/>
      <c r="K14399" s="50"/>
      <c r="P14399" s="17"/>
    </row>
    <row r="14400" spans="6:16">
      <c r="F14400" s="13"/>
      <c r="G14400" s="50"/>
      <c r="I14400" s="17"/>
      <c r="K14400" s="50"/>
      <c r="P14400" s="17"/>
    </row>
    <row r="14401" spans="6:16">
      <c r="F14401" s="13"/>
      <c r="G14401" s="50"/>
      <c r="I14401" s="17"/>
      <c r="K14401" s="50"/>
      <c r="P14401" s="17"/>
    </row>
    <row r="14402" spans="6:16">
      <c r="F14402" s="13"/>
      <c r="G14402" s="50"/>
      <c r="I14402" s="17"/>
      <c r="K14402" s="50"/>
      <c r="P14402" s="17"/>
    </row>
    <row r="14403" spans="6:16">
      <c r="F14403" s="13"/>
      <c r="G14403" s="50"/>
      <c r="I14403" s="17"/>
      <c r="K14403" s="50"/>
      <c r="P14403" s="17"/>
    </row>
    <row r="14404" spans="6:16">
      <c r="F14404" s="13"/>
      <c r="G14404" s="50"/>
      <c r="I14404" s="17"/>
      <c r="K14404" s="50"/>
      <c r="P14404" s="17"/>
    </row>
    <row r="14405" spans="6:16">
      <c r="F14405" s="13"/>
      <c r="G14405" s="50"/>
      <c r="I14405" s="17"/>
      <c r="K14405" s="50"/>
      <c r="P14405" s="17"/>
    </row>
    <row r="14406" spans="6:16">
      <c r="F14406" s="13"/>
      <c r="G14406" s="50"/>
      <c r="I14406" s="17"/>
      <c r="K14406" s="50"/>
      <c r="P14406" s="17"/>
    </row>
    <row r="14407" spans="6:16">
      <c r="F14407" s="13"/>
      <c r="G14407" s="50"/>
      <c r="I14407" s="17"/>
      <c r="K14407" s="50"/>
      <c r="P14407" s="17"/>
    </row>
    <row r="14408" spans="6:16">
      <c r="F14408" s="13"/>
      <c r="G14408" s="50"/>
      <c r="I14408" s="17"/>
      <c r="K14408" s="50"/>
      <c r="P14408" s="17"/>
    </row>
    <row r="14409" spans="6:16">
      <c r="F14409" s="13"/>
      <c r="G14409" s="50"/>
      <c r="I14409" s="17"/>
      <c r="K14409" s="50"/>
      <c r="P14409" s="17"/>
    </row>
    <row r="14410" spans="6:16">
      <c r="F14410" s="13"/>
      <c r="G14410" s="50"/>
      <c r="I14410" s="17"/>
      <c r="K14410" s="50"/>
      <c r="P14410" s="17"/>
    </row>
    <row r="14411" spans="6:16">
      <c r="F14411" s="13"/>
      <c r="G14411" s="50"/>
      <c r="I14411" s="17"/>
      <c r="K14411" s="50"/>
      <c r="P14411" s="17"/>
    </row>
    <row r="14412" spans="6:16">
      <c r="F14412" s="13"/>
      <c r="G14412" s="50"/>
      <c r="I14412" s="17"/>
      <c r="K14412" s="50"/>
      <c r="P14412" s="17"/>
    </row>
    <row r="14413" spans="6:16">
      <c r="F14413" s="13"/>
      <c r="G14413" s="50"/>
      <c r="I14413" s="17"/>
      <c r="K14413" s="50"/>
      <c r="P14413" s="17"/>
    </row>
    <row r="14414" spans="6:16">
      <c r="F14414" s="13"/>
      <c r="G14414" s="50"/>
      <c r="I14414" s="17"/>
      <c r="K14414" s="50"/>
      <c r="P14414" s="17"/>
    </row>
    <row r="14415" spans="6:16">
      <c r="F14415" s="13"/>
      <c r="G14415" s="50"/>
      <c r="I14415" s="17"/>
      <c r="K14415" s="50"/>
      <c r="P14415" s="17"/>
    </row>
    <row r="14416" spans="6:16">
      <c r="F14416" s="13"/>
      <c r="G14416" s="50"/>
      <c r="I14416" s="17"/>
      <c r="K14416" s="50"/>
      <c r="P14416" s="17"/>
    </row>
    <row r="14417" spans="6:16">
      <c r="F14417" s="13"/>
      <c r="G14417" s="50"/>
      <c r="I14417" s="17"/>
      <c r="K14417" s="50"/>
      <c r="P14417" s="17"/>
    </row>
    <row r="14418" spans="6:16">
      <c r="F14418" s="13"/>
      <c r="G14418" s="50"/>
      <c r="I14418" s="17"/>
      <c r="K14418" s="50"/>
      <c r="P14418" s="17"/>
    </row>
    <row r="14419" spans="6:16">
      <c r="F14419" s="13"/>
      <c r="G14419" s="50"/>
      <c r="I14419" s="17"/>
      <c r="K14419" s="50"/>
      <c r="P14419" s="17"/>
    </row>
    <row r="14420" spans="6:16">
      <c r="F14420" s="13"/>
      <c r="G14420" s="50"/>
      <c r="I14420" s="17"/>
      <c r="K14420" s="50"/>
      <c r="P14420" s="17"/>
    </row>
    <row r="14421" spans="6:16">
      <c r="F14421" s="13"/>
      <c r="G14421" s="50"/>
      <c r="I14421" s="17"/>
      <c r="K14421" s="50"/>
      <c r="P14421" s="17"/>
    </row>
    <row r="14422" spans="6:16">
      <c r="F14422" s="13"/>
      <c r="G14422" s="50"/>
      <c r="I14422" s="17"/>
      <c r="K14422" s="50"/>
      <c r="P14422" s="17"/>
    </row>
    <row r="14423" spans="6:16">
      <c r="F14423" s="13"/>
      <c r="G14423" s="50"/>
      <c r="I14423" s="17"/>
      <c r="K14423" s="50"/>
      <c r="P14423" s="17"/>
    </row>
    <row r="14424" spans="6:16">
      <c r="F14424" s="13"/>
      <c r="G14424" s="50"/>
      <c r="I14424" s="17"/>
      <c r="K14424" s="50"/>
      <c r="P14424" s="17"/>
    </row>
    <row r="14425" spans="6:16">
      <c r="F14425" s="13"/>
      <c r="G14425" s="50"/>
      <c r="I14425" s="17"/>
      <c r="K14425" s="50"/>
      <c r="P14425" s="17"/>
    </row>
    <row r="14426" spans="6:16">
      <c r="F14426" s="13"/>
      <c r="G14426" s="50"/>
      <c r="I14426" s="17"/>
      <c r="K14426" s="50"/>
      <c r="P14426" s="17"/>
    </row>
    <row r="14427" spans="6:16">
      <c r="F14427" s="13"/>
      <c r="G14427" s="50"/>
      <c r="I14427" s="17"/>
      <c r="K14427" s="50"/>
      <c r="P14427" s="17"/>
    </row>
    <row r="14428" spans="6:16">
      <c r="F14428" s="13"/>
      <c r="G14428" s="50"/>
      <c r="I14428" s="17"/>
      <c r="K14428" s="50"/>
      <c r="P14428" s="17"/>
    </row>
    <row r="14429" spans="6:16">
      <c r="F14429" s="13"/>
      <c r="G14429" s="50"/>
      <c r="I14429" s="17"/>
      <c r="K14429" s="50"/>
      <c r="P14429" s="17"/>
    </row>
    <row r="14430" spans="6:16">
      <c r="F14430" s="13"/>
      <c r="G14430" s="50"/>
      <c r="I14430" s="17"/>
      <c r="K14430" s="50"/>
      <c r="P14430" s="17"/>
    </row>
    <row r="14431" spans="6:16">
      <c r="F14431" s="13"/>
      <c r="G14431" s="50"/>
      <c r="I14431" s="17"/>
      <c r="K14431" s="50"/>
      <c r="P14431" s="17"/>
    </row>
    <row r="14432" spans="6:16">
      <c r="F14432" s="13"/>
      <c r="G14432" s="50"/>
      <c r="I14432" s="17"/>
      <c r="K14432" s="50"/>
      <c r="P14432" s="17"/>
    </row>
    <row r="14433" spans="6:16">
      <c r="F14433" s="13"/>
      <c r="G14433" s="50"/>
      <c r="I14433" s="17"/>
      <c r="K14433" s="50"/>
      <c r="P14433" s="17"/>
    </row>
    <row r="14434" spans="6:16">
      <c r="F14434" s="13"/>
      <c r="G14434" s="50"/>
      <c r="I14434" s="17"/>
      <c r="K14434" s="50"/>
      <c r="P14434" s="17"/>
    </row>
    <row r="14435" spans="6:16">
      <c r="F14435" s="13"/>
      <c r="G14435" s="50"/>
      <c r="I14435" s="17"/>
      <c r="K14435" s="50"/>
      <c r="P14435" s="17"/>
    </row>
    <row r="14436" spans="6:16">
      <c r="F14436" s="13"/>
      <c r="G14436" s="50"/>
      <c r="I14436" s="17"/>
      <c r="K14436" s="50"/>
      <c r="P14436" s="17"/>
    </row>
    <row r="14437" spans="6:16">
      <c r="F14437" s="13"/>
      <c r="G14437" s="50"/>
      <c r="I14437" s="17"/>
      <c r="K14437" s="50"/>
      <c r="P14437" s="17"/>
    </row>
    <row r="14438" spans="6:16">
      <c r="F14438" s="13"/>
      <c r="G14438" s="50"/>
      <c r="I14438" s="17"/>
      <c r="K14438" s="50"/>
      <c r="P14438" s="17"/>
    </row>
    <row r="14439" spans="6:16">
      <c r="F14439" s="13"/>
      <c r="G14439" s="50"/>
      <c r="I14439" s="17"/>
      <c r="K14439" s="50"/>
      <c r="P14439" s="17"/>
    </row>
    <row r="14440" spans="6:16">
      <c r="F14440" s="13"/>
      <c r="G14440" s="50"/>
      <c r="I14440" s="17"/>
      <c r="K14440" s="50"/>
      <c r="P14440" s="17"/>
    </row>
    <row r="14441" spans="6:16">
      <c r="F14441" s="13"/>
      <c r="G14441" s="50"/>
      <c r="I14441" s="17"/>
      <c r="K14441" s="50"/>
      <c r="P14441" s="17"/>
    </row>
    <row r="14442" spans="6:16">
      <c r="F14442" s="13"/>
      <c r="G14442" s="50"/>
      <c r="I14442" s="17"/>
      <c r="K14442" s="50"/>
      <c r="P14442" s="17"/>
    </row>
    <row r="14443" spans="6:16">
      <c r="F14443" s="13"/>
      <c r="G14443" s="50"/>
      <c r="I14443" s="17"/>
      <c r="K14443" s="50"/>
      <c r="P14443" s="17"/>
    </row>
    <row r="14444" spans="6:16">
      <c r="F14444" s="13"/>
      <c r="G14444" s="50"/>
      <c r="I14444" s="17"/>
      <c r="K14444" s="50"/>
      <c r="P14444" s="17"/>
    </row>
    <row r="14445" spans="6:16">
      <c r="F14445" s="13"/>
      <c r="G14445" s="50"/>
      <c r="I14445" s="17"/>
      <c r="K14445" s="50"/>
      <c r="P14445" s="17"/>
    </row>
    <row r="14446" spans="6:16">
      <c r="F14446" s="13"/>
      <c r="G14446" s="50"/>
      <c r="I14446" s="17"/>
      <c r="K14446" s="50"/>
      <c r="P14446" s="17"/>
    </row>
    <row r="14447" spans="6:16">
      <c r="F14447" s="13"/>
      <c r="G14447" s="50"/>
      <c r="I14447" s="17"/>
      <c r="K14447" s="50"/>
      <c r="P14447" s="17"/>
    </row>
    <row r="14448" spans="6:16">
      <c r="F14448" s="13"/>
      <c r="G14448" s="50"/>
      <c r="I14448" s="17"/>
      <c r="K14448" s="50"/>
      <c r="P14448" s="17"/>
    </row>
    <row r="14449" spans="6:16">
      <c r="F14449" s="13"/>
      <c r="G14449" s="50"/>
      <c r="I14449" s="17"/>
      <c r="K14449" s="50"/>
      <c r="P14449" s="17"/>
    </row>
    <row r="14450" spans="6:16">
      <c r="F14450" s="13"/>
      <c r="G14450" s="50"/>
      <c r="I14450" s="17"/>
      <c r="K14450" s="50"/>
      <c r="P14450" s="17"/>
    </row>
    <row r="14451" spans="6:16">
      <c r="F14451" s="13"/>
      <c r="G14451" s="50"/>
      <c r="I14451" s="17"/>
      <c r="K14451" s="50"/>
      <c r="P14451" s="17"/>
    </row>
    <row r="14452" spans="6:16">
      <c r="F14452" s="13"/>
      <c r="G14452" s="50"/>
      <c r="I14452" s="17"/>
      <c r="K14452" s="50"/>
      <c r="P14452" s="17"/>
    </row>
    <row r="14453" spans="6:16">
      <c r="F14453" s="13"/>
      <c r="G14453" s="50"/>
      <c r="I14453" s="17"/>
      <c r="K14453" s="50"/>
      <c r="P14453" s="17"/>
    </row>
    <row r="14454" spans="6:16">
      <c r="F14454" s="13"/>
      <c r="G14454" s="50"/>
      <c r="I14454" s="17"/>
      <c r="K14454" s="50"/>
      <c r="P14454" s="17"/>
    </row>
    <row r="14455" spans="6:16">
      <c r="F14455" s="13"/>
      <c r="G14455" s="50"/>
      <c r="I14455" s="17"/>
      <c r="K14455" s="50"/>
      <c r="P14455" s="17"/>
    </row>
    <row r="14456" spans="6:16">
      <c r="F14456" s="13"/>
      <c r="G14456" s="50"/>
      <c r="I14456" s="17"/>
      <c r="K14456" s="50"/>
      <c r="P14456" s="17"/>
    </row>
    <row r="14457" spans="6:16">
      <c r="F14457" s="13"/>
      <c r="G14457" s="50"/>
      <c r="I14457" s="17"/>
      <c r="K14457" s="50"/>
      <c r="P14457" s="17"/>
    </row>
    <row r="14458" spans="6:16">
      <c r="F14458" s="13"/>
      <c r="G14458" s="50"/>
      <c r="I14458" s="17"/>
      <c r="K14458" s="50"/>
      <c r="P14458" s="17"/>
    </row>
    <row r="14459" spans="6:16">
      <c r="F14459" s="13"/>
      <c r="G14459" s="50"/>
      <c r="I14459" s="17"/>
      <c r="K14459" s="50"/>
      <c r="P14459" s="17"/>
    </row>
    <row r="14460" spans="6:16">
      <c r="F14460" s="13"/>
      <c r="G14460" s="50"/>
      <c r="I14460" s="17"/>
      <c r="K14460" s="50"/>
      <c r="P14460" s="17"/>
    </row>
    <row r="14461" spans="6:16">
      <c r="F14461" s="13"/>
      <c r="G14461" s="50"/>
      <c r="I14461" s="17"/>
      <c r="K14461" s="50"/>
      <c r="P14461" s="17"/>
    </row>
    <row r="14462" spans="6:16">
      <c r="F14462" s="13"/>
      <c r="G14462" s="50"/>
      <c r="I14462" s="17"/>
      <c r="K14462" s="50"/>
      <c r="P14462" s="17"/>
    </row>
    <row r="14463" spans="6:16">
      <c r="F14463" s="13"/>
      <c r="G14463" s="50"/>
      <c r="I14463" s="17"/>
      <c r="K14463" s="50"/>
      <c r="P14463" s="17"/>
    </row>
    <row r="14464" spans="6:16">
      <c r="F14464" s="13"/>
      <c r="G14464" s="50"/>
      <c r="I14464" s="17"/>
      <c r="K14464" s="50"/>
      <c r="P14464" s="17"/>
    </row>
    <row r="14465" spans="6:16">
      <c r="F14465" s="13"/>
      <c r="G14465" s="50"/>
      <c r="I14465" s="17"/>
      <c r="K14465" s="50"/>
      <c r="P14465" s="17"/>
    </row>
    <row r="14466" spans="6:16">
      <c r="F14466" s="13"/>
      <c r="G14466" s="50"/>
      <c r="I14466" s="17"/>
      <c r="K14466" s="50"/>
      <c r="P14466" s="17"/>
    </row>
    <row r="14467" spans="6:16">
      <c r="F14467" s="13"/>
      <c r="G14467" s="50"/>
      <c r="I14467" s="17"/>
      <c r="K14467" s="50"/>
      <c r="P14467" s="17"/>
    </row>
    <row r="14468" spans="6:16">
      <c r="F14468" s="13"/>
      <c r="G14468" s="50"/>
      <c r="I14468" s="17"/>
      <c r="K14468" s="50"/>
      <c r="P14468" s="17"/>
    </row>
    <row r="14469" spans="6:16">
      <c r="F14469" s="13"/>
      <c r="G14469" s="50"/>
      <c r="I14469" s="17"/>
      <c r="K14469" s="50"/>
      <c r="P14469" s="17"/>
    </row>
    <row r="14470" spans="6:16">
      <c r="F14470" s="13"/>
      <c r="G14470" s="50"/>
      <c r="I14470" s="17"/>
      <c r="K14470" s="50"/>
      <c r="P14470" s="17"/>
    </row>
    <row r="14471" spans="6:16">
      <c r="F14471" s="13"/>
      <c r="G14471" s="50"/>
      <c r="I14471" s="17"/>
      <c r="K14471" s="50"/>
      <c r="P14471" s="17"/>
    </row>
    <row r="14472" spans="6:16">
      <c r="F14472" s="13"/>
      <c r="G14472" s="50"/>
      <c r="I14472" s="17"/>
      <c r="K14472" s="50"/>
      <c r="P14472" s="17"/>
    </row>
    <row r="14473" spans="6:16">
      <c r="F14473" s="13"/>
      <c r="G14473" s="50"/>
      <c r="I14473" s="17"/>
      <c r="K14473" s="50"/>
      <c r="P14473" s="17"/>
    </row>
    <row r="14474" spans="6:16">
      <c r="F14474" s="13"/>
      <c r="G14474" s="50"/>
      <c r="I14474" s="17"/>
      <c r="K14474" s="50"/>
      <c r="P14474" s="17"/>
    </row>
    <row r="14475" spans="6:16">
      <c r="F14475" s="13"/>
      <c r="G14475" s="50"/>
      <c r="I14475" s="17"/>
      <c r="K14475" s="50"/>
      <c r="P14475" s="17"/>
    </row>
    <row r="14476" spans="6:16">
      <c r="F14476" s="13"/>
      <c r="G14476" s="50"/>
      <c r="I14476" s="17"/>
      <c r="K14476" s="50"/>
      <c r="P14476" s="17"/>
    </row>
    <row r="14477" spans="6:16">
      <c r="F14477" s="13"/>
      <c r="G14477" s="50"/>
      <c r="I14477" s="17"/>
      <c r="K14477" s="50"/>
      <c r="P14477" s="17"/>
    </row>
    <row r="14478" spans="6:16">
      <c r="F14478" s="13"/>
      <c r="G14478" s="50"/>
      <c r="I14478" s="17"/>
      <c r="K14478" s="50"/>
      <c r="P14478" s="17"/>
    </row>
    <row r="14479" spans="6:16">
      <c r="F14479" s="13"/>
      <c r="G14479" s="50"/>
      <c r="I14479" s="17"/>
      <c r="K14479" s="50"/>
      <c r="P14479" s="17"/>
    </row>
    <row r="14480" spans="6:16">
      <c r="F14480" s="13"/>
      <c r="G14480" s="50"/>
      <c r="I14480" s="17"/>
      <c r="K14480" s="50"/>
      <c r="P14480" s="17"/>
    </row>
    <row r="14481" spans="6:16">
      <c r="F14481" s="13"/>
      <c r="G14481" s="50"/>
      <c r="I14481" s="17"/>
      <c r="K14481" s="50"/>
      <c r="P14481" s="17"/>
    </row>
    <row r="14482" spans="6:16">
      <c r="F14482" s="13"/>
      <c r="G14482" s="50"/>
      <c r="I14482" s="17"/>
      <c r="K14482" s="50"/>
      <c r="P14482" s="17"/>
    </row>
    <row r="14483" spans="6:16">
      <c r="F14483" s="13"/>
      <c r="G14483" s="50"/>
      <c r="I14483" s="17"/>
      <c r="K14483" s="50"/>
      <c r="P14483" s="17"/>
    </row>
    <row r="14484" spans="6:16">
      <c r="F14484" s="13"/>
      <c r="G14484" s="50"/>
      <c r="I14484" s="17"/>
      <c r="K14484" s="50"/>
      <c r="P14484" s="17"/>
    </row>
    <row r="14485" spans="6:16">
      <c r="F14485" s="13"/>
      <c r="G14485" s="50"/>
      <c r="I14485" s="17"/>
      <c r="K14485" s="50"/>
      <c r="P14485" s="17"/>
    </row>
    <row r="14486" spans="6:16">
      <c r="F14486" s="13"/>
      <c r="G14486" s="50"/>
      <c r="I14486" s="17"/>
      <c r="K14486" s="50"/>
      <c r="P14486" s="17"/>
    </row>
    <row r="14487" spans="6:16">
      <c r="F14487" s="13"/>
      <c r="G14487" s="50"/>
      <c r="I14487" s="17"/>
      <c r="K14487" s="50"/>
      <c r="P14487" s="17"/>
    </row>
    <row r="14488" spans="6:16">
      <c r="F14488" s="13"/>
      <c r="G14488" s="50"/>
      <c r="I14488" s="17"/>
      <c r="K14488" s="50"/>
      <c r="P14488" s="17"/>
    </row>
    <row r="14489" spans="6:16">
      <c r="F14489" s="13"/>
      <c r="G14489" s="50"/>
      <c r="I14489" s="17"/>
      <c r="K14489" s="50"/>
      <c r="P14489" s="17"/>
    </row>
    <row r="14490" spans="6:16">
      <c r="F14490" s="13"/>
      <c r="G14490" s="50"/>
      <c r="I14490" s="17"/>
      <c r="K14490" s="50"/>
      <c r="P14490" s="17"/>
    </row>
    <row r="14491" spans="6:16">
      <c r="F14491" s="13"/>
      <c r="G14491" s="50"/>
      <c r="I14491" s="17"/>
      <c r="K14491" s="50"/>
      <c r="P14491" s="17"/>
    </row>
    <row r="14492" spans="6:16">
      <c r="F14492" s="13"/>
      <c r="G14492" s="50"/>
      <c r="I14492" s="17"/>
      <c r="K14492" s="50"/>
      <c r="P14492" s="17"/>
    </row>
    <row r="14493" spans="6:16">
      <c r="F14493" s="13"/>
      <c r="G14493" s="50"/>
      <c r="I14493" s="17"/>
      <c r="K14493" s="50"/>
      <c r="P14493" s="17"/>
    </row>
    <row r="14494" spans="6:16">
      <c r="F14494" s="13"/>
      <c r="G14494" s="50"/>
      <c r="I14494" s="17"/>
      <c r="K14494" s="50"/>
      <c r="P14494" s="17"/>
    </row>
    <row r="14495" spans="6:16">
      <c r="F14495" s="13"/>
      <c r="G14495" s="50"/>
      <c r="I14495" s="17"/>
      <c r="K14495" s="50"/>
      <c r="P14495" s="17"/>
    </row>
    <row r="14496" spans="6:16">
      <c r="F14496" s="13"/>
      <c r="G14496" s="50"/>
      <c r="I14496" s="17"/>
      <c r="K14496" s="50"/>
      <c r="P14496" s="17"/>
    </row>
    <row r="14497" spans="6:16">
      <c r="F14497" s="13"/>
      <c r="G14497" s="50"/>
      <c r="I14497" s="17"/>
      <c r="K14497" s="50"/>
      <c r="P14497" s="17"/>
    </row>
    <row r="14498" spans="6:16">
      <c r="F14498" s="13"/>
      <c r="G14498" s="50"/>
      <c r="I14498" s="17"/>
      <c r="K14498" s="50"/>
      <c r="P14498" s="17"/>
    </row>
    <row r="14499" spans="6:16">
      <c r="F14499" s="13"/>
      <c r="G14499" s="50"/>
      <c r="I14499" s="17"/>
      <c r="K14499" s="50"/>
      <c r="P14499" s="17"/>
    </row>
    <row r="14500" spans="6:16">
      <c r="F14500" s="13"/>
      <c r="G14500" s="50"/>
      <c r="I14500" s="17"/>
      <c r="K14500" s="50"/>
      <c r="P14500" s="17"/>
    </row>
    <row r="14501" spans="6:16">
      <c r="F14501" s="13"/>
      <c r="G14501" s="50"/>
      <c r="I14501" s="17"/>
      <c r="K14501" s="50"/>
      <c r="P14501" s="17"/>
    </row>
    <row r="14502" spans="6:16">
      <c r="F14502" s="13"/>
      <c r="G14502" s="50"/>
      <c r="I14502" s="17"/>
      <c r="K14502" s="50"/>
      <c r="P14502" s="17"/>
    </row>
    <row r="14503" spans="6:16">
      <c r="F14503" s="13"/>
      <c r="G14503" s="50"/>
      <c r="I14503" s="17"/>
      <c r="K14503" s="50"/>
      <c r="P14503" s="17"/>
    </row>
    <row r="14504" spans="6:16">
      <c r="F14504" s="13"/>
      <c r="G14504" s="50"/>
      <c r="I14504" s="17"/>
      <c r="K14504" s="50"/>
      <c r="P14504" s="17"/>
    </row>
    <row r="14505" spans="6:16">
      <c r="F14505" s="13"/>
      <c r="G14505" s="50"/>
      <c r="I14505" s="17"/>
      <c r="K14505" s="50"/>
      <c r="P14505" s="17"/>
    </row>
    <row r="14506" spans="6:16">
      <c r="F14506" s="13"/>
      <c r="G14506" s="50"/>
      <c r="I14506" s="17"/>
      <c r="K14506" s="50"/>
      <c r="P14506" s="17"/>
    </row>
    <row r="14507" spans="6:16">
      <c r="F14507" s="13"/>
      <c r="G14507" s="50"/>
      <c r="I14507" s="17"/>
      <c r="K14507" s="50"/>
      <c r="P14507" s="17"/>
    </row>
    <row r="14508" spans="6:16">
      <c r="F14508" s="13"/>
      <c r="G14508" s="50"/>
      <c r="I14508" s="17"/>
      <c r="K14508" s="50"/>
      <c r="P14508" s="17"/>
    </row>
    <row r="14509" spans="6:16">
      <c r="F14509" s="13"/>
      <c r="G14509" s="50"/>
      <c r="I14509" s="17"/>
      <c r="K14509" s="50"/>
      <c r="P14509" s="17"/>
    </row>
    <row r="14510" spans="6:16">
      <c r="F14510" s="13"/>
      <c r="G14510" s="50"/>
      <c r="I14510" s="17"/>
      <c r="K14510" s="50"/>
      <c r="P14510" s="17"/>
    </row>
    <row r="14511" spans="6:16">
      <c r="F14511" s="13"/>
      <c r="G14511" s="50"/>
      <c r="I14511" s="17"/>
      <c r="K14511" s="50"/>
      <c r="P14511" s="17"/>
    </row>
    <row r="14512" spans="6:16">
      <c r="F14512" s="13"/>
      <c r="G14512" s="50"/>
      <c r="I14512" s="17"/>
      <c r="K14512" s="50"/>
      <c r="P14512" s="17"/>
    </row>
    <row r="14513" spans="6:16">
      <c r="F14513" s="13"/>
      <c r="G14513" s="50"/>
      <c r="I14513" s="17"/>
      <c r="K14513" s="50"/>
      <c r="P14513" s="17"/>
    </row>
    <row r="14514" spans="6:16">
      <c r="F14514" s="13"/>
      <c r="G14514" s="50"/>
      <c r="I14514" s="17"/>
      <c r="K14514" s="50"/>
      <c r="P14514" s="17"/>
    </row>
    <row r="14515" spans="6:16">
      <c r="F14515" s="13"/>
      <c r="G14515" s="50"/>
      <c r="I14515" s="17"/>
      <c r="K14515" s="50"/>
      <c r="P14515" s="17"/>
    </row>
    <row r="14516" spans="6:16">
      <c r="F14516" s="13"/>
      <c r="G14516" s="50"/>
      <c r="I14516" s="17"/>
      <c r="K14516" s="50"/>
      <c r="P14516" s="17"/>
    </row>
    <row r="14517" spans="6:16">
      <c r="F14517" s="13"/>
      <c r="G14517" s="50"/>
      <c r="I14517" s="17"/>
      <c r="K14517" s="50"/>
      <c r="P14517" s="17"/>
    </row>
    <row r="14518" spans="6:16">
      <c r="F14518" s="13"/>
      <c r="G14518" s="50"/>
      <c r="I14518" s="17"/>
      <c r="K14518" s="50"/>
      <c r="P14518" s="17"/>
    </row>
    <row r="14519" spans="6:16">
      <c r="F14519" s="13"/>
      <c r="G14519" s="50"/>
      <c r="I14519" s="17"/>
      <c r="K14519" s="50"/>
      <c r="P14519" s="17"/>
    </row>
    <row r="14520" spans="6:16">
      <c r="F14520" s="13"/>
      <c r="G14520" s="50"/>
      <c r="I14520" s="17"/>
      <c r="K14520" s="50"/>
      <c r="P14520" s="17"/>
    </row>
    <row r="14521" spans="6:16">
      <c r="F14521" s="13"/>
      <c r="G14521" s="50"/>
      <c r="I14521" s="17"/>
      <c r="K14521" s="50"/>
      <c r="P14521" s="17"/>
    </row>
    <row r="14522" spans="6:16">
      <c r="F14522" s="13"/>
      <c r="G14522" s="50"/>
      <c r="I14522" s="17"/>
      <c r="K14522" s="50"/>
      <c r="P14522" s="17"/>
    </row>
    <row r="14523" spans="6:16">
      <c r="F14523" s="13"/>
      <c r="G14523" s="50"/>
      <c r="I14523" s="17"/>
      <c r="K14523" s="50"/>
      <c r="P14523" s="17"/>
    </row>
    <row r="14524" spans="6:16">
      <c r="F14524" s="13"/>
      <c r="G14524" s="50"/>
      <c r="I14524" s="17"/>
      <c r="K14524" s="50"/>
      <c r="P14524" s="17"/>
    </row>
    <row r="14525" spans="6:16">
      <c r="F14525" s="13"/>
      <c r="G14525" s="50"/>
      <c r="I14525" s="17"/>
      <c r="K14525" s="50"/>
      <c r="P14525" s="17"/>
    </row>
    <row r="14526" spans="6:16">
      <c r="F14526" s="13"/>
      <c r="G14526" s="50"/>
      <c r="I14526" s="17"/>
      <c r="K14526" s="50"/>
      <c r="P14526" s="17"/>
    </row>
    <row r="14527" spans="6:16">
      <c r="F14527" s="13"/>
      <c r="G14527" s="50"/>
      <c r="I14527" s="17"/>
      <c r="K14527" s="50"/>
      <c r="P14527" s="17"/>
    </row>
    <row r="14528" spans="6:16">
      <c r="F14528" s="13"/>
      <c r="G14528" s="50"/>
      <c r="I14528" s="17"/>
      <c r="K14528" s="50"/>
      <c r="P14528" s="17"/>
    </row>
    <row r="14529" spans="6:16">
      <c r="F14529" s="13"/>
      <c r="G14529" s="50"/>
      <c r="I14529" s="17"/>
      <c r="K14529" s="50"/>
      <c r="P14529" s="17"/>
    </row>
    <row r="14530" spans="6:16">
      <c r="F14530" s="13"/>
      <c r="G14530" s="50"/>
      <c r="I14530" s="17"/>
      <c r="K14530" s="50"/>
      <c r="P14530" s="17"/>
    </row>
    <row r="14531" spans="6:16">
      <c r="F14531" s="13"/>
      <c r="G14531" s="50"/>
      <c r="I14531" s="17"/>
      <c r="K14531" s="50"/>
      <c r="P14531" s="17"/>
    </row>
    <row r="14532" spans="6:16">
      <c r="F14532" s="13"/>
      <c r="G14532" s="50"/>
      <c r="I14532" s="17"/>
      <c r="K14532" s="50"/>
      <c r="P14532" s="17"/>
    </row>
    <row r="14533" spans="6:16">
      <c r="F14533" s="13"/>
      <c r="G14533" s="50"/>
      <c r="I14533" s="17"/>
      <c r="K14533" s="50"/>
      <c r="P14533" s="17"/>
    </row>
    <row r="14534" spans="6:16">
      <c r="F14534" s="13"/>
      <c r="G14534" s="50"/>
      <c r="I14534" s="17"/>
      <c r="K14534" s="50"/>
      <c r="P14534" s="17"/>
    </row>
    <row r="14535" spans="6:16">
      <c r="F14535" s="13"/>
      <c r="G14535" s="50"/>
      <c r="I14535" s="17"/>
      <c r="K14535" s="50"/>
      <c r="P14535" s="17"/>
    </row>
    <row r="14536" spans="6:16">
      <c r="F14536" s="13"/>
      <c r="G14536" s="50"/>
      <c r="I14536" s="17"/>
      <c r="K14536" s="50"/>
      <c r="P14536" s="17"/>
    </row>
    <row r="14537" spans="6:16">
      <c r="F14537" s="13"/>
      <c r="G14537" s="50"/>
      <c r="I14537" s="17"/>
      <c r="K14537" s="50"/>
      <c r="P14537" s="17"/>
    </row>
    <row r="14538" spans="6:16">
      <c r="F14538" s="13"/>
      <c r="G14538" s="50"/>
      <c r="I14538" s="17"/>
      <c r="K14538" s="50"/>
      <c r="P14538" s="17"/>
    </row>
    <row r="14539" spans="6:16">
      <c r="F14539" s="13"/>
      <c r="G14539" s="50"/>
      <c r="I14539" s="17"/>
      <c r="K14539" s="50"/>
      <c r="P14539" s="17"/>
    </row>
    <row r="14540" spans="6:16">
      <c r="F14540" s="13"/>
      <c r="G14540" s="50"/>
      <c r="I14540" s="17"/>
      <c r="K14540" s="50"/>
      <c r="P14540" s="17"/>
    </row>
    <row r="14541" spans="6:16">
      <c r="F14541" s="13"/>
      <c r="G14541" s="50"/>
      <c r="I14541" s="17"/>
      <c r="K14541" s="50"/>
      <c r="P14541" s="17"/>
    </row>
    <row r="14542" spans="6:16">
      <c r="F14542" s="13"/>
      <c r="G14542" s="50"/>
      <c r="I14542" s="17"/>
      <c r="K14542" s="50"/>
      <c r="P14542" s="17"/>
    </row>
    <row r="14543" spans="6:16">
      <c r="F14543" s="13"/>
      <c r="G14543" s="50"/>
      <c r="I14543" s="17"/>
      <c r="K14543" s="50"/>
      <c r="P14543" s="17"/>
    </row>
    <row r="14544" spans="6:16">
      <c r="F14544" s="13"/>
      <c r="G14544" s="50"/>
      <c r="I14544" s="17"/>
      <c r="K14544" s="50"/>
      <c r="P14544" s="17"/>
    </row>
    <row r="14545" spans="6:16">
      <c r="F14545" s="13"/>
      <c r="G14545" s="50"/>
      <c r="I14545" s="17"/>
      <c r="K14545" s="50"/>
      <c r="P14545" s="17"/>
    </row>
    <row r="14546" spans="6:16">
      <c r="F14546" s="13"/>
      <c r="G14546" s="50"/>
      <c r="I14546" s="17"/>
      <c r="K14546" s="50"/>
      <c r="P14546" s="17"/>
    </row>
    <row r="14547" spans="6:16">
      <c r="F14547" s="13"/>
      <c r="G14547" s="50"/>
      <c r="I14547" s="17"/>
      <c r="K14547" s="50"/>
      <c r="P14547" s="17"/>
    </row>
    <row r="14548" spans="6:16">
      <c r="F14548" s="13"/>
      <c r="G14548" s="50"/>
      <c r="I14548" s="17"/>
      <c r="K14548" s="50"/>
      <c r="P14548" s="17"/>
    </row>
    <row r="14549" spans="6:16">
      <c r="F14549" s="13"/>
      <c r="G14549" s="50"/>
      <c r="I14549" s="17"/>
      <c r="K14549" s="50"/>
      <c r="P14549" s="17"/>
    </row>
    <row r="14550" spans="6:16">
      <c r="F14550" s="13"/>
      <c r="G14550" s="50"/>
      <c r="I14550" s="17"/>
      <c r="K14550" s="50"/>
      <c r="P14550" s="17"/>
    </row>
    <row r="14551" spans="6:16">
      <c r="F14551" s="13"/>
      <c r="G14551" s="50"/>
      <c r="I14551" s="17"/>
      <c r="K14551" s="50"/>
      <c r="P14551" s="17"/>
    </row>
    <row r="14552" spans="6:16">
      <c r="F14552" s="13"/>
      <c r="G14552" s="50"/>
      <c r="I14552" s="17"/>
      <c r="K14552" s="50"/>
      <c r="P14552" s="17"/>
    </row>
    <row r="14553" spans="6:16">
      <c r="F14553" s="13"/>
      <c r="G14553" s="50"/>
      <c r="I14553" s="17"/>
      <c r="K14553" s="50"/>
      <c r="P14553" s="17"/>
    </row>
    <row r="14554" spans="6:16">
      <c r="F14554" s="13"/>
      <c r="G14554" s="50"/>
      <c r="I14554" s="17"/>
      <c r="K14554" s="50"/>
      <c r="P14554" s="17"/>
    </row>
    <row r="14555" spans="6:16">
      <c r="F14555" s="13"/>
      <c r="G14555" s="50"/>
      <c r="I14555" s="17"/>
      <c r="K14555" s="50"/>
      <c r="P14555" s="17"/>
    </row>
    <row r="14556" spans="6:16">
      <c r="F14556" s="13"/>
      <c r="G14556" s="50"/>
      <c r="I14556" s="17"/>
      <c r="K14556" s="50"/>
      <c r="P14556" s="17"/>
    </row>
    <row r="14557" spans="6:16">
      <c r="F14557" s="13"/>
      <c r="G14557" s="50"/>
      <c r="I14557" s="17"/>
      <c r="K14557" s="50"/>
      <c r="P14557" s="17"/>
    </row>
    <row r="14558" spans="6:16">
      <c r="F14558" s="13"/>
      <c r="G14558" s="50"/>
      <c r="I14558" s="17"/>
      <c r="K14558" s="50"/>
      <c r="P14558" s="17"/>
    </row>
    <row r="14559" spans="6:16">
      <c r="F14559" s="13"/>
      <c r="G14559" s="50"/>
      <c r="I14559" s="17"/>
      <c r="K14559" s="50"/>
      <c r="P14559" s="17"/>
    </row>
    <row r="14560" spans="6:16">
      <c r="F14560" s="13"/>
      <c r="G14560" s="50"/>
      <c r="I14560" s="17"/>
      <c r="K14560" s="50"/>
      <c r="P14560" s="17"/>
    </row>
    <row r="14561" spans="6:16">
      <c r="F14561" s="13"/>
      <c r="G14561" s="50"/>
      <c r="I14561" s="17"/>
      <c r="K14561" s="50"/>
      <c r="P14561" s="17"/>
    </row>
    <row r="14562" spans="6:16">
      <c r="F14562" s="13"/>
      <c r="G14562" s="50"/>
      <c r="I14562" s="17"/>
      <c r="K14562" s="50"/>
      <c r="P14562" s="17"/>
    </row>
    <row r="14563" spans="6:16">
      <c r="F14563" s="13"/>
      <c r="G14563" s="50"/>
      <c r="I14563" s="17"/>
      <c r="K14563" s="50"/>
      <c r="P14563" s="17"/>
    </row>
    <row r="14564" spans="6:16">
      <c r="F14564" s="13"/>
      <c r="G14564" s="50"/>
      <c r="I14564" s="17"/>
      <c r="K14564" s="50"/>
      <c r="P14564" s="17"/>
    </row>
    <row r="14565" spans="6:16">
      <c r="F14565" s="13"/>
      <c r="G14565" s="50"/>
      <c r="I14565" s="17"/>
      <c r="K14565" s="50"/>
      <c r="P14565" s="17"/>
    </row>
    <row r="14566" spans="6:16">
      <c r="F14566" s="13"/>
      <c r="G14566" s="50"/>
      <c r="I14566" s="17"/>
      <c r="K14566" s="50"/>
      <c r="P14566" s="17"/>
    </row>
    <row r="14567" spans="6:16">
      <c r="F14567" s="13"/>
      <c r="G14567" s="50"/>
      <c r="I14567" s="17"/>
      <c r="K14567" s="50"/>
      <c r="P14567" s="17"/>
    </row>
    <row r="14568" spans="6:16">
      <c r="F14568" s="13"/>
      <c r="G14568" s="50"/>
      <c r="I14568" s="17"/>
      <c r="K14568" s="50"/>
      <c r="P14568" s="17"/>
    </row>
    <row r="14569" spans="6:16">
      <c r="F14569" s="13"/>
      <c r="G14569" s="50"/>
      <c r="I14569" s="17"/>
      <c r="K14569" s="50"/>
      <c r="P14569" s="17"/>
    </row>
    <row r="14570" spans="6:16">
      <c r="F14570" s="13"/>
      <c r="G14570" s="50"/>
      <c r="I14570" s="17"/>
      <c r="K14570" s="50"/>
      <c r="P14570" s="17"/>
    </row>
    <row r="14571" spans="6:16">
      <c r="F14571" s="13"/>
      <c r="G14571" s="50"/>
      <c r="I14571" s="17"/>
      <c r="K14571" s="50"/>
      <c r="P14571" s="17"/>
    </row>
    <row r="14572" spans="6:16">
      <c r="F14572" s="13"/>
      <c r="G14572" s="50"/>
      <c r="I14572" s="17"/>
      <c r="K14572" s="50"/>
      <c r="P14572" s="17"/>
    </row>
    <row r="14573" spans="6:16">
      <c r="F14573" s="13"/>
      <c r="G14573" s="50"/>
      <c r="I14573" s="17"/>
      <c r="K14573" s="50"/>
      <c r="P14573" s="17"/>
    </row>
    <row r="14574" spans="6:16">
      <c r="F14574" s="13"/>
      <c r="G14574" s="50"/>
      <c r="I14574" s="17"/>
      <c r="K14574" s="50"/>
      <c r="P14574" s="17"/>
    </row>
    <row r="14575" spans="6:16">
      <c r="F14575" s="13"/>
      <c r="G14575" s="50"/>
      <c r="I14575" s="17"/>
      <c r="K14575" s="50"/>
      <c r="P14575" s="17"/>
    </row>
    <row r="14576" spans="6:16">
      <c r="F14576" s="13"/>
      <c r="G14576" s="50"/>
      <c r="I14576" s="17"/>
      <c r="K14576" s="50"/>
      <c r="P14576" s="17"/>
    </row>
    <row r="14577" spans="6:16">
      <c r="F14577" s="13"/>
      <c r="G14577" s="50"/>
      <c r="I14577" s="17"/>
      <c r="K14577" s="50"/>
      <c r="P14577" s="17"/>
    </row>
    <row r="14578" spans="6:16">
      <c r="F14578" s="13"/>
      <c r="G14578" s="50"/>
      <c r="I14578" s="17"/>
      <c r="K14578" s="50"/>
      <c r="P14578" s="17"/>
    </row>
    <row r="14579" spans="6:16">
      <c r="F14579" s="13"/>
      <c r="G14579" s="50"/>
      <c r="I14579" s="17"/>
      <c r="K14579" s="50"/>
      <c r="P14579" s="17"/>
    </row>
    <row r="14580" spans="6:16">
      <c r="F14580" s="13"/>
      <c r="G14580" s="50"/>
      <c r="I14580" s="17"/>
      <c r="K14580" s="50"/>
      <c r="P14580" s="17"/>
    </row>
    <row r="14581" spans="6:16">
      <c r="F14581" s="13"/>
      <c r="G14581" s="50"/>
      <c r="I14581" s="17"/>
      <c r="K14581" s="50"/>
      <c r="P14581" s="17"/>
    </row>
    <row r="14582" spans="6:16">
      <c r="F14582" s="13"/>
      <c r="G14582" s="50"/>
      <c r="I14582" s="17"/>
      <c r="K14582" s="50"/>
      <c r="P14582" s="17"/>
    </row>
    <row r="14583" spans="6:16">
      <c r="F14583" s="13"/>
      <c r="G14583" s="50"/>
      <c r="I14583" s="17"/>
      <c r="K14583" s="50"/>
      <c r="P14583" s="17"/>
    </row>
    <row r="14584" spans="6:16">
      <c r="F14584" s="13"/>
      <c r="G14584" s="50"/>
      <c r="I14584" s="17"/>
      <c r="K14584" s="50"/>
      <c r="P14584" s="17"/>
    </row>
    <row r="14585" spans="6:16">
      <c r="F14585" s="13"/>
      <c r="G14585" s="50"/>
      <c r="I14585" s="17"/>
      <c r="K14585" s="50"/>
      <c r="P14585" s="17"/>
    </row>
    <row r="14586" spans="6:16">
      <c r="F14586" s="13"/>
      <c r="G14586" s="50"/>
      <c r="I14586" s="17"/>
      <c r="K14586" s="50"/>
      <c r="P14586" s="17"/>
    </row>
    <row r="14587" spans="6:16">
      <c r="F14587" s="13"/>
      <c r="G14587" s="50"/>
      <c r="I14587" s="17"/>
      <c r="K14587" s="50"/>
      <c r="P14587" s="17"/>
    </row>
    <row r="14588" spans="6:16">
      <c r="F14588" s="13"/>
      <c r="G14588" s="50"/>
      <c r="I14588" s="17"/>
      <c r="K14588" s="50"/>
      <c r="P14588" s="17"/>
    </row>
    <row r="14589" spans="6:16">
      <c r="F14589" s="13"/>
      <c r="G14589" s="50"/>
      <c r="I14589" s="17"/>
      <c r="K14589" s="50"/>
      <c r="P14589" s="17"/>
    </row>
    <row r="14590" spans="6:16">
      <c r="F14590" s="13"/>
      <c r="G14590" s="50"/>
      <c r="I14590" s="17"/>
      <c r="K14590" s="50"/>
      <c r="P14590" s="17"/>
    </row>
    <row r="14591" spans="6:16">
      <c r="F14591" s="13"/>
      <c r="G14591" s="50"/>
      <c r="I14591" s="17"/>
      <c r="K14591" s="50"/>
      <c r="P14591" s="17"/>
    </row>
    <row r="14592" spans="6:16">
      <c r="F14592" s="13"/>
      <c r="G14592" s="50"/>
      <c r="I14592" s="17"/>
      <c r="K14592" s="50"/>
      <c r="P14592" s="17"/>
    </row>
    <row r="14593" spans="6:16">
      <c r="F14593" s="13"/>
      <c r="G14593" s="50"/>
      <c r="I14593" s="17"/>
      <c r="K14593" s="50"/>
      <c r="P14593" s="17"/>
    </row>
    <row r="14594" spans="6:16">
      <c r="F14594" s="13"/>
      <c r="G14594" s="50"/>
      <c r="I14594" s="17"/>
      <c r="K14594" s="50"/>
      <c r="P14594" s="17"/>
    </row>
    <row r="14595" spans="6:16">
      <c r="F14595" s="13"/>
      <c r="G14595" s="50"/>
      <c r="I14595" s="17"/>
      <c r="K14595" s="50"/>
      <c r="P14595" s="17"/>
    </row>
    <row r="14596" spans="6:16">
      <c r="F14596" s="13"/>
      <c r="G14596" s="50"/>
      <c r="I14596" s="17"/>
      <c r="K14596" s="50"/>
      <c r="P14596" s="17"/>
    </row>
    <row r="14597" spans="6:16">
      <c r="F14597" s="13"/>
      <c r="G14597" s="50"/>
      <c r="I14597" s="17"/>
      <c r="K14597" s="50"/>
      <c r="P14597" s="17"/>
    </row>
    <row r="14598" spans="6:16">
      <c r="F14598" s="13"/>
      <c r="G14598" s="50"/>
      <c r="I14598" s="17"/>
      <c r="K14598" s="50"/>
      <c r="P14598" s="17"/>
    </row>
    <row r="14599" spans="6:16">
      <c r="F14599" s="13"/>
      <c r="G14599" s="50"/>
      <c r="I14599" s="17"/>
      <c r="K14599" s="50"/>
      <c r="P14599" s="17"/>
    </row>
    <row r="14600" spans="6:16">
      <c r="F14600" s="13"/>
      <c r="G14600" s="50"/>
      <c r="I14600" s="17"/>
      <c r="K14600" s="50"/>
      <c r="P14600" s="17"/>
    </row>
    <row r="14601" spans="6:16">
      <c r="F14601" s="13"/>
      <c r="G14601" s="50"/>
      <c r="I14601" s="17"/>
      <c r="K14601" s="50"/>
      <c r="P14601" s="17"/>
    </row>
    <row r="14602" spans="6:16">
      <c r="F14602" s="13"/>
      <c r="G14602" s="50"/>
      <c r="I14602" s="17"/>
      <c r="K14602" s="50"/>
      <c r="P14602" s="17"/>
    </row>
    <row r="14603" spans="6:16">
      <c r="F14603" s="13"/>
      <c r="G14603" s="50"/>
      <c r="I14603" s="17"/>
      <c r="K14603" s="50"/>
      <c r="P14603" s="17"/>
    </row>
    <row r="14604" spans="6:16">
      <c r="F14604" s="13"/>
      <c r="G14604" s="50"/>
      <c r="I14604" s="17"/>
      <c r="K14604" s="50"/>
      <c r="P14604" s="17"/>
    </row>
    <row r="14605" spans="6:16">
      <c r="F14605" s="13"/>
      <c r="G14605" s="50"/>
      <c r="I14605" s="17"/>
      <c r="K14605" s="50"/>
      <c r="P14605" s="17"/>
    </row>
    <row r="14606" spans="6:16">
      <c r="F14606" s="13"/>
      <c r="G14606" s="50"/>
      <c r="I14606" s="17"/>
      <c r="K14606" s="50"/>
      <c r="P14606" s="17"/>
    </row>
    <row r="14607" spans="6:16">
      <c r="F14607" s="13"/>
      <c r="G14607" s="50"/>
      <c r="I14607" s="17"/>
      <c r="K14607" s="50"/>
      <c r="P14607" s="17"/>
    </row>
    <row r="14608" spans="6:16">
      <c r="F14608" s="13"/>
      <c r="G14608" s="50"/>
      <c r="I14608" s="17"/>
      <c r="K14608" s="50"/>
      <c r="P14608" s="17"/>
    </row>
    <row r="14609" spans="6:16">
      <c r="F14609" s="13"/>
      <c r="G14609" s="50"/>
      <c r="I14609" s="17"/>
      <c r="K14609" s="50"/>
      <c r="P14609" s="17"/>
    </row>
    <row r="14610" spans="6:16">
      <c r="F14610" s="13"/>
      <c r="G14610" s="50"/>
      <c r="I14610" s="17"/>
      <c r="K14610" s="50"/>
      <c r="P14610" s="17"/>
    </row>
    <row r="14611" spans="6:16">
      <c r="F14611" s="13"/>
      <c r="G14611" s="50"/>
      <c r="I14611" s="17"/>
      <c r="K14611" s="50"/>
      <c r="P14611" s="17"/>
    </row>
    <row r="14612" spans="6:16">
      <c r="F14612" s="13"/>
      <c r="G14612" s="50"/>
      <c r="I14612" s="17"/>
      <c r="K14612" s="50"/>
      <c r="P14612" s="17"/>
    </row>
    <row r="14613" spans="6:16">
      <c r="F14613" s="13"/>
      <c r="G14613" s="50"/>
      <c r="I14613" s="17"/>
      <c r="K14613" s="50"/>
      <c r="P14613" s="17"/>
    </row>
    <row r="14614" spans="6:16">
      <c r="F14614" s="13"/>
      <c r="G14614" s="50"/>
      <c r="I14614" s="17"/>
      <c r="K14614" s="50"/>
      <c r="P14614" s="17"/>
    </row>
    <row r="14615" spans="6:16">
      <c r="F14615" s="13"/>
      <c r="G14615" s="50"/>
      <c r="I14615" s="17"/>
      <c r="K14615" s="50"/>
      <c r="P14615" s="17"/>
    </row>
    <row r="14616" spans="6:16">
      <c r="F14616" s="13"/>
      <c r="G14616" s="50"/>
      <c r="I14616" s="17"/>
      <c r="K14616" s="50"/>
      <c r="P14616" s="17"/>
    </row>
    <row r="14617" spans="6:16">
      <c r="F14617" s="13"/>
      <c r="G14617" s="50"/>
      <c r="I14617" s="17"/>
      <c r="K14617" s="50"/>
      <c r="P14617" s="17"/>
    </row>
    <row r="14618" spans="6:16">
      <c r="F14618" s="13"/>
      <c r="G14618" s="50"/>
      <c r="I14618" s="17"/>
      <c r="K14618" s="50"/>
      <c r="P14618" s="17"/>
    </row>
    <row r="14619" spans="6:16">
      <c r="F14619" s="13"/>
      <c r="G14619" s="50"/>
      <c r="I14619" s="17"/>
      <c r="K14619" s="50"/>
      <c r="P14619" s="17"/>
    </row>
    <row r="14620" spans="6:16">
      <c r="F14620" s="13"/>
      <c r="G14620" s="50"/>
      <c r="I14620" s="17"/>
      <c r="K14620" s="50"/>
      <c r="P14620" s="17"/>
    </row>
    <row r="14621" spans="6:16">
      <c r="F14621" s="13"/>
      <c r="G14621" s="50"/>
      <c r="I14621" s="17"/>
      <c r="K14621" s="50"/>
      <c r="P14621" s="17"/>
    </row>
    <row r="14622" spans="6:16">
      <c r="F14622" s="13"/>
      <c r="G14622" s="50"/>
      <c r="I14622" s="17"/>
      <c r="K14622" s="50"/>
      <c r="P14622" s="17"/>
    </row>
    <row r="14623" spans="6:16">
      <c r="F14623" s="13"/>
      <c r="G14623" s="50"/>
      <c r="I14623" s="17"/>
      <c r="K14623" s="50"/>
      <c r="P14623" s="17"/>
    </row>
    <row r="14624" spans="6:16">
      <c r="F14624" s="13"/>
      <c r="G14624" s="50"/>
      <c r="I14624" s="17"/>
      <c r="K14624" s="50"/>
      <c r="P14624" s="17"/>
    </row>
    <row r="14625" spans="6:16">
      <c r="F14625" s="13"/>
      <c r="G14625" s="50"/>
      <c r="I14625" s="17"/>
      <c r="K14625" s="50"/>
      <c r="P14625" s="17"/>
    </row>
    <row r="14626" spans="6:16">
      <c r="F14626" s="13"/>
      <c r="G14626" s="50"/>
      <c r="I14626" s="17"/>
      <c r="K14626" s="50"/>
      <c r="P14626" s="17"/>
    </row>
    <row r="14627" spans="6:16">
      <c r="F14627" s="13"/>
      <c r="G14627" s="50"/>
      <c r="I14627" s="17"/>
      <c r="K14627" s="50"/>
      <c r="P14627" s="17"/>
    </row>
    <row r="14628" spans="6:16">
      <c r="F14628" s="13"/>
      <c r="G14628" s="50"/>
      <c r="I14628" s="17"/>
      <c r="K14628" s="50"/>
      <c r="P14628" s="17"/>
    </row>
    <row r="14629" spans="6:16">
      <c r="F14629" s="13"/>
      <c r="G14629" s="50"/>
      <c r="I14629" s="17"/>
      <c r="K14629" s="50"/>
      <c r="P14629" s="17"/>
    </row>
    <row r="14630" spans="6:16">
      <c r="F14630" s="13"/>
      <c r="G14630" s="50"/>
      <c r="I14630" s="17"/>
      <c r="K14630" s="50"/>
      <c r="P14630" s="17"/>
    </row>
    <row r="14631" spans="6:16">
      <c r="F14631" s="13"/>
      <c r="G14631" s="50"/>
      <c r="I14631" s="17"/>
      <c r="K14631" s="50"/>
      <c r="P14631" s="17"/>
    </row>
    <row r="14632" spans="6:16">
      <c r="F14632" s="13"/>
      <c r="G14632" s="50"/>
      <c r="I14632" s="17"/>
      <c r="K14632" s="50"/>
      <c r="P14632" s="17"/>
    </row>
    <row r="14633" spans="6:16">
      <c r="F14633" s="13"/>
      <c r="G14633" s="50"/>
      <c r="I14633" s="17"/>
      <c r="K14633" s="50"/>
      <c r="P14633" s="17"/>
    </row>
    <row r="14634" spans="6:16">
      <c r="F14634" s="13"/>
      <c r="G14634" s="50"/>
      <c r="I14634" s="17"/>
      <c r="K14634" s="50"/>
      <c r="P14634" s="17"/>
    </row>
    <row r="14635" spans="6:16">
      <c r="F14635" s="13"/>
      <c r="G14635" s="50"/>
      <c r="I14635" s="17"/>
      <c r="K14635" s="50"/>
      <c r="P14635" s="17"/>
    </row>
    <row r="14636" spans="6:16">
      <c r="F14636" s="13"/>
      <c r="G14636" s="50"/>
      <c r="I14636" s="17"/>
      <c r="K14636" s="50"/>
      <c r="P14636" s="17"/>
    </row>
    <row r="14637" spans="6:16">
      <c r="F14637" s="13"/>
      <c r="G14637" s="50"/>
      <c r="I14637" s="17"/>
      <c r="K14637" s="50"/>
      <c r="P14637" s="17"/>
    </row>
    <row r="14638" spans="6:16">
      <c r="F14638" s="13"/>
      <c r="G14638" s="50"/>
      <c r="I14638" s="17"/>
      <c r="K14638" s="50"/>
      <c r="P14638" s="17"/>
    </row>
    <row r="14639" spans="6:16">
      <c r="F14639" s="13"/>
      <c r="G14639" s="50"/>
      <c r="I14639" s="17"/>
      <c r="K14639" s="50"/>
      <c r="P14639" s="17"/>
    </row>
    <row r="14640" spans="6:16">
      <c r="F14640" s="13"/>
      <c r="G14640" s="50"/>
      <c r="I14640" s="17"/>
      <c r="K14640" s="50"/>
      <c r="P14640" s="17"/>
    </row>
    <row r="14641" spans="6:16">
      <c r="F14641" s="13"/>
      <c r="G14641" s="50"/>
      <c r="I14641" s="17"/>
      <c r="K14641" s="50"/>
      <c r="P14641" s="17"/>
    </row>
    <row r="14642" spans="6:16">
      <c r="F14642" s="13"/>
      <c r="G14642" s="50"/>
      <c r="I14642" s="17"/>
      <c r="K14642" s="50"/>
      <c r="P14642" s="17"/>
    </row>
    <row r="14643" spans="6:16">
      <c r="F14643" s="13"/>
      <c r="G14643" s="50"/>
      <c r="I14643" s="17"/>
      <c r="K14643" s="50"/>
      <c r="P14643" s="17"/>
    </row>
    <row r="14644" spans="6:16">
      <c r="F14644" s="13"/>
      <c r="G14644" s="50"/>
      <c r="I14644" s="17"/>
      <c r="K14644" s="50"/>
      <c r="P14644" s="17"/>
    </row>
    <row r="14645" spans="6:16">
      <c r="F14645" s="13"/>
      <c r="G14645" s="50"/>
      <c r="I14645" s="17"/>
      <c r="K14645" s="50"/>
      <c r="P14645" s="17"/>
    </row>
    <row r="14646" spans="6:16">
      <c r="F14646" s="13"/>
      <c r="G14646" s="50"/>
      <c r="I14646" s="17"/>
      <c r="K14646" s="50"/>
      <c r="P14646" s="17"/>
    </row>
    <row r="14647" spans="6:16">
      <c r="F14647" s="13"/>
      <c r="G14647" s="50"/>
      <c r="I14647" s="17"/>
      <c r="K14647" s="50"/>
      <c r="P14647" s="17"/>
    </row>
    <row r="14648" spans="6:16">
      <c r="F14648" s="13"/>
      <c r="G14648" s="50"/>
      <c r="I14648" s="17"/>
      <c r="K14648" s="50"/>
      <c r="P14648" s="17"/>
    </row>
    <row r="14649" spans="6:16">
      <c r="F14649" s="13"/>
      <c r="G14649" s="50"/>
      <c r="I14649" s="17"/>
      <c r="K14649" s="50"/>
      <c r="P14649" s="17"/>
    </row>
    <row r="14650" spans="6:16">
      <c r="F14650" s="13"/>
      <c r="G14650" s="50"/>
      <c r="I14650" s="17"/>
      <c r="K14650" s="50"/>
      <c r="P14650" s="17"/>
    </row>
    <row r="14651" spans="6:16">
      <c r="F14651" s="13"/>
      <c r="G14651" s="50"/>
      <c r="I14651" s="17"/>
      <c r="K14651" s="50"/>
      <c r="P14651" s="17"/>
    </row>
    <row r="14652" spans="6:16">
      <c r="F14652" s="13"/>
      <c r="G14652" s="50"/>
      <c r="I14652" s="17"/>
      <c r="K14652" s="50"/>
      <c r="P14652" s="17"/>
    </row>
    <row r="14653" spans="6:16">
      <c r="F14653" s="13"/>
      <c r="G14653" s="50"/>
      <c r="I14653" s="17"/>
      <c r="K14653" s="50"/>
      <c r="P14653" s="17"/>
    </row>
    <row r="14654" spans="6:16">
      <c r="F14654" s="13"/>
      <c r="G14654" s="50"/>
      <c r="I14654" s="17"/>
      <c r="K14654" s="50"/>
      <c r="P14654" s="17"/>
    </row>
    <row r="14655" spans="6:16">
      <c r="F14655" s="13"/>
      <c r="G14655" s="50"/>
      <c r="I14655" s="17"/>
      <c r="K14655" s="50"/>
      <c r="P14655" s="17"/>
    </row>
    <row r="14656" spans="6:16">
      <c r="F14656" s="13"/>
      <c r="G14656" s="50"/>
      <c r="I14656" s="17"/>
      <c r="K14656" s="50"/>
      <c r="P14656" s="17"/>
    </row>
    <row r="14657" spans="6:16">
      <c r="F14657" s="13"/>
      <c r="G14657" s="50"/>
      <c r="I14657" s="17"/>
      <c r="K14657" s="50"/>
      <c r="P14657" s="17"/>
    </row>
    <row r="14658" spans="6:16">
      <c r="F14658" s="13"/>
      <c r="G14658" s="50"/>
      <c r="I14658" s="17"/>
      <c r="K14658" s="50"/>
      <c r="P14658" s="17"/>
    </row>
    <row r="14659" spans="6:16">
      <c r="F14659" s="13"/>
      <c r="G14659" s="50"/>
      <c r="I14659" s="17"/>
      <c r="K14659" s="50"/>
      <c r="P14659" s="17"/>
    </row>
    <row r="14660" spans="6:16">
      <c r="F14660" s="13"/>
      <c r="G14660" s="50"/>
      <c r="I14660" s="17"/>
      <c r="K14660" s="50"/>
      <c r="P14660" s="17"/>
    </row>
    <row r="14661" spans="6:16">
      <c r="F14661" s="13"/>
      <c r="G14661" s="50"/>
      <c r="I14661" s="17"/>
      <c r="K14661" s="50"/>
      <c r="P14661" s="17"/>
    </row>
    <row r="14662" spans="6:16">
      <c r="F14662" s="13"/>
      <c r="G14662" s="50"/>
      <c r="I14662" s="17"/>
      <c r="K14662" s="50"/>
      <c r="P14662" s="17"/>
    </row>
    <row r="14663" spans="6:16">
      <c r="F14663" s="13"/>
      <c r="G14663" s="50"/>
      <c r="I14663" s="17"/>
      <c r="K14663" s="50"/>
      <c r="P14663" s="17"/>
    </row>
    <row r="14664" spans="6:16">
      <c r="F14664" s="13"/>
      <c r="G14664" s="50"/>
      <c r="I14664" s="17"/>
      <c r="K14664" s="50"/>
      <c r="P14664" s="17"/>
    </row>
    <row r="14665" spans="6:16">
      <c r="F14665" s="13"/>
      <c r="G14665" s="50"/>
      <c r="I14665" s="17"/>
      <c r="K14665" s="50"/>
      <c r="P14665" s="17"/>
    </row>
    <row r="14666" spans="6:16">
      <c r="F14666" s="13"/>
      <c r="G14666" s="50"/>
      <c r="I14666" s="17"/>
      <c r="K14666" s="50"/>
      <c r="P14666" s="17"/>
    </row>
    <row r="14667" spans="6:16">
      <c r="F14667" s="13"/>
      <c r="G14667" s="50"/>
      <c r="I14667" s="17"/>
      <c r="K14667" s="50"/>
      <c r="P14667" s="17"/>
    </row>
    <row r="14668" spans="6:16">
      <c r="F14668" s="13"/>
      <c r="G14668" s="50"/>
      <c r="I14668" s="17"/>
      <c r="K14668" s="50"/>
      <c r="P14668" s="17"/>
    </row>
    <row r="14669" spans="6:16">
      <c r="F14669" s="13"/>
      <c r="G14669" s="50"/>
      <c r="I14669" s="17"/>
      <c r="K14669" s="50"/>
      <c r="P14669" s="17"/>
    </row>
    <row r="14670" spans="6:16">
      <c r="F14670" s="13"/>
      <c r="G14670" s="50"/>
      <c r="I14670" s="17"/>
      <c r="K14670" s="50"/>
      <c r="P14670" s="17"/>
    </row>
    <row r="14671" spans="6:16">
      <c r="F14671" s="13"/>
      <c r="G14671" s="50"/>
      <c r="I14671" s="17"/>
      <c r="K14671" s="50"/>
      <c r="P14671" s="17"/>
    </row>
    <row r="14672" spans="6:16">
      <c r="F14672" s="13"/>
      <c r="G14672" s="50"/>
      <c r="I14672" s="17"/>
      <c r="K14672" s="50"/>
      <c r="P14672" s="17"/>
    </row>
    <row r="14673" spans="6:16">
      <c r="F14673" s="13"/>
      <c r="G14673" s="50"/>
      <c r="I14673" s="17"/>
      <c r="K14673" s="50"/>
      <c r="P14673" s="17"/>
    </row>
    <row r="14674" spans="6:16">
      <c r="F14674" s="13"/>
      <c r="G14674" s="50"/>
      <c r="I14674" s="17"/>
      <c r="K14674" s="50"/>
      <c r="P14674" s="17"/>
    </row>
    <row r="14675" spans="6:16">
      <c r="F14675" s="13"/>
      <c r="G14675" s="50"/>
      <c r="I14675" s="17"/>
      <c r="K14675" s="50"/>
      <c r="P14675" s="17"/>
    </row>
    <row r="14676" spans="6:16">
      <c r="F14676" s="13"/>
      <c r="G14676" s="50"/>
      <c r="I14676" s="17"/>
      <c r="K14676" s="50"/>
      <c r="P14676" s="17"/>
    </row>
    <row r="14677" spans="6:16">
      <c r="F14677" s="13"/>
      <c r="G14677" s="50"/>
      <c r="I14677" s="17"/>
      <c r="K14677" s="50"/>
      <c r="P14677" s="17"/>
    </row>
    <row r="14678" spans="6:16">
      <c r="F14678" s="13"/>
      <c r="G14678" s="50"/>
      <c r="I14678" s="17"/>
      <c r="K14678" s="50"/>
      <c r="P14678" s="17"/>
    </row>
    <row r="14679" spans="6:16">
      <c r="F14679" s="13"/>
      <c r="G14679" s="50"/>
      <c r="I14679" s="17"/>
      <c r="K14679" s="50"/>
      <c r="P14679" s="17"/>
    </row>
    <row r="14680" spans="6:16">
      <c r="F14680" s="13"/>
      <c r="G14680" s="50"/>
      <c r="I14680" s="17"/>
      <c r="K14680" s="50"/>
      <c r="P14680" s="17"/>
    </row>
    <row r="14681" spans="6:16">
      <c r="F14681" s="13"/>
      <c r="G14681" s="50"/>
      <c r="I14681" s="17"/>
      <c r="K14681" s="50"/>
      <c r="P14681" s="17"/>
    </row>
    <row r="14682" spans="6:16">
      <c r="F14682" s="13"/>
      <c r="G14682" s="50"/>
      <c r="I14682" s="17"/>
      <c r="K14682" s="50"/>
      <c r="P14682" s="17"/>
    </row>
    <row r="14683" spans="6:16">
      <c r="F14683" s="13"/>
      <c r="G14683" s="50"/>
      <c r="I14683" s="17"/>
      <c r="K14683" s="50"/>
      <c r="P14683" s="17"/>
    </row>
    <row r="14684" spans="6:16">
      <c r="F14684" s="13"/>
      <c r="G14684" s="50"/>
      <c r="I14684" s="17"/>
      <c r="K14684" s="50"/>
      <c r="P14684" s="17"/>
    </row>
    <row r="14685" spans="6:16">
      <c r="F14685" s="13"/>
      <c r="G14685" s="50"/>
      <c r="I14685" s="17"/>
      <c r="K14685" s="50"/>
      <c r="P14685" s="17"/>
    </row>
    <row r="14686" spans="6:16">
      <c r="F14686" s="13"/>
      <c r="G14686" s="50"/>
      <c r="I14686" s="17"/>
      <c r="K14686" s="50"/>
      <c r="P14686" s="17"/>
    </row>
    <row r="14687" spans="6:16">
      <c r="F14687" s="13"/>
      <c r="G14687" s="50"/>
      <c r="I14687" s="17"/>
      <c r="K14687" s="50"/>
      <c r="P14687" s="17"/>
    </row>
    <row r="14688" spans="6:16">
      <c r="F14688" s="13"/>
      <c r="G14688" s="50"/>
      <c r="I14688" s="17"/>
      <c r="K14688" s="50"/>
      <c r="P14688" s="17"/>
    </row>
    <row r="14689" spans="6:16">
      <c r="F14689" s="13"/>
      <c r="G14689" s="50"/>
      <c r="I14689" s="17"/>
      <c r="K14689" s="50"/>
      <c r="P14689" s="17"/>
    </row>
    <row r="14690" spans="6:16">
      <c r="F14690" s="13"/>
      <c r="G14690" s="50"/>
      <c r="I14690" s="17"/>
      <c r="K14690" s="50"/>
      <c r="P14690" s="17"/>
    </row>
    <row r="14691" spans="6:16">
      <c r="F14691" s="13"/>
      <c r="G14691" s="50"/>
      <c r="I14691" s="17"/>
      <c r="K14691" s="50"/>
      <c r="P14691" s="17"/>
    </row>
    <row r="14692" spans="6:16">
      <c r="F14692" s="13"/>
      <c r="G14692" s="50"/>
      <c r="I14692" s="17"/>
      <c r="K14692" s="50"/>
      <c r="P14692" s="17"/>
    </row>
    <row r="14693" spans="6:16">
      <c r="F14693" s="13"/>
      <c r="G14693" s="50"/>
      <c r="I14693" s="17"/>
      <c r="K14693" s="50"/>
      <c r="P14693" s="17"/>
    </row>
    <row r="14694" spans="6:16">
      <c r="F14694" s="13"/>
      <c r="G14694" s="50"/>
      <c r="I14694" s="17"/>
      <c r="K14694" s="50"/>
      <c r="P14694" s="17"/>
    </row>
    <row r="14695" spans="6:16">
      <c r="F14695" s="13"/>
      <c r="G14695" s="50"/>
      <c r="I14695" s="17"/>
      <c r="K14695" s="50"/>
      <c r="P14695" s="17"/>
    </row>
    <row r="14696" spans="6:16">
      <c r="F14696" s="13"/>
      <c r="G14696" s="50"/>
      <c r="I14696" s="17"/>
      <c r="K14696" s="50"/>
      <c r="P14696" s="17"/>
    </row>
    <row r="14697" spans="6:16">
      <c r="F14697" s="13"/>
      <c r="G14697" s="50"/>
      <c r="I14697" s="17"/>
      <c r="K14697" s="50"/>
      <c r="P14697" s="17"/>
    </row>
    <row r="14698" spans="6:16">
      <c r="F14698" s="13"/>
      <c r="G14698" s="50"/>
      <c r="I14698" s="17"/>
      <c r="K14698" s="50"/>
      <c r="P14698" s="17"/>
    </row>
    <row r="14699" spans="6:16">
      <c r="F14699" s="13"/>
      <c r="G14699" s="50"/>
      <c r="I14699" s="17"/>
      <c r="K14699" s="50"/>
      <c r="P14699" s="17"/>
    </row>
    <row r="14700" spans="6:16">
      <c r="F14700" s="13"/>
      <c r="G14700" s="50"/>
      <c r="I14700" s="17"/>
      <c r="K14700" s="50"/>
      <c r="P14700" s="17"/>
    </row>
    <row r="14701" spans="6:16">
      <c r="F14701" s="13"/>
      <c r="G14701" s="50"/>
      <c r="I14701" s="17"/>
      <c r="K14701" s="50"/>
      <c r="P14701" s="17"/>
    </row>
    <row r="14702" spans="6:16">
      <c r="F14702" s="13"/>
      <c r="G14702" s="50"/>
      <c r="I14702" s="17"/>
      <c r="K14702" s="50"/>
      <c r="P14702" s="17"/>
    </row>
    <row r="14703" spans="6:16">
      <c r="F14703" s="13"/>
      <c r="G14703" s="50"/>
      <c r="I14703" s="17"/>
      <c r="K14703" s="50"/>
      <c r="P14703" s="17"/>
    </row>
    <row r="14704" spans="6:16">
      <c r="F14704" s="13"/>
      <c r="G14704" s="50"/>
      <c r="I14704" s="17"/>
      <c r="K14704" s="50"/>
      <c r="P14704" s="17"/>
    </row>
    <row r="14705" spans="6:16">
      <c r="F14705" s="13"/>
      <c r="G14705" s="50"/>
      <c r="I14705" s="17"/>
      <c r="K14705" s="50"/>
      <c r="P14705" s="17"/>
    </row>
    <row r="14706" spans="6:16">
      <c r="F14706" s="13"/>
      <c r="G14706" s="50"/>
      <c r="I14706" s="17"/>
      <c r="K14706" s="50"/>
      <c r="P14706" s="17"/>
    </row>
    <row r="14707" spans="6:16">
      <c r="F14707" s="13"/>
      <c r="G14707" s="50"/>
      <c r="I14707" s="17"/>
      <c r="K14707" s="50"/>
      <c r="P14707" s="17"/>
    </row>
    <row r="14708" spans="6:16">
      <c r="F14708" s="13"/>
      <c r="G14708" s="50"/>
      <c r="I14708" s="17"/>
      <c r="K14708" s="50"/>
      <c r="P14708" s="17"/>
    </row>
    <row r="14709" spans="6:16">
      <c r="F14709" s="13"/>
      <c r="G14709" s="50"/>
      <c r="I14709" s="17"/>
      <c r="K14709" s="50"/>
      <c r="P14709" s="17"/>
    </row>
    <row r="14710" spans="6:16">
      <c r="F14710" s="13"/>
      <c r="G14710" s="50"/>
      <c r="I14710" s="17"/>
      <c r="K14710" s="50"/>
      <c r="P14710" s="17"/>
    </row>
    <row r="14711" spans="6:16">
      <c r="F14711" s="13"/>
      <c r="G14711" s="50"/>
      <c r="I14711" s="17"/>
      <c r="K14711" s="50"/>
      <c r="P14711" s="17"/>
    </row>
    <row r="14712" spans="6:16">
      <c r="F14712" s="13"/>
      <c r="G14712" s="50"/>
      <c r="I14712" s="17"/>
      <c r="K14712" s="50"/>
      <c r="P14712" s="17"/>
    </row>
    <row r="14713" spans="6:16">
      <c r="F14713" s="13"/>
      <c r="G14713" s="50"/>
      <c r="I14713" s="17"/>
      <c r="K14713" s="50"/>
      <c r="P14713" s="17"/>
    </row>
    <row r="14714" spans="6:16">
      <c r="F14714" s="13"/>
      <c r="G14714" s="50"/>
      <c r="I14714" s="17"/>
      <c r="K14714" s="50"/>
      <c r="P14714" s="17"/>
    </row>
    <row r="14715" spans="6:16">
      <c r="F14715" s="13"/>
      <c r="G14715" s="50"/>
      <c r="I14715" s="17"/>
      <c r="K14715" s="50"/>
      <c r="P14715" s="17"/>
    </row>
    <row r="14716" spans="6:16">
      <c r="F14716" s="13"/>
      <c r="G14716" s="50"/>
      <c r="I14716" s="17"/>
      <c r="K14716" s="50"/>
      <c r="P14716" s="17"/>
    </row>
    <row r="14717" spans="6:16">
      <c r="F14717" s="13"/>
      <c r="G14717" s="50"/>
      <c r="I14717" s="17"/>
      <c r="K14717" s="50"/>
      <c r="P14717" s="17"/>
    </row>
    <row r="14718" spans="6:16">
      <c r="F14718" s="13"/>
      <c r="G14718" s="50"/>
      <c r="I14718" s="17"/>
      <c r="K14718" s="50"/>
      <c r="P14718" s="17"/>
    </row>
    <row r="14719" spans="6:16">
      <c r="F14719" s="13"/>
      <c r="G14719" s="50"/>
      <c r="I14719" s="17"/>
      <c r="K14719" s="50"/>
      <c r="P14719" s="17"/>
    </row>
    <row r="14720" spans="6:16">
      <c r="F14720" s="13"/>
      <c r="G14720" s="50"/>
      <c r="I14720" s="17"/>
      <c r="K14720" s="50"/>
      <c r="P14720" s="17"/>
    </row>
    <row r="14721" spans="6:16">
      <c r="F14721" s="13"/>
      <c r="G14721" s="50"/>
      <c r="I14721" s="17"/>
      <c r="K14721" s="50"/>
      <c r="P14721" s="17"/>
    </row>
    <row r="14722" spans="6:16">
      <c r="F14722" s="13"/>
      <c r="G14722" s="50"/>
      <c r="I14722" s="17"/>
      <c r="K14722" s="50"/>
      <c r="P14722" s="17"/>
    </row>
    <row r="14723" spans="6:16">
      <c r="F14723" s="13"/>
      <c r="G14723" s="50"/>
      <c r="I14723" s="17"/>
      <c r="K14723" s="50"/>
      <c r="P14723" s="17"/>
    </row>
    <row r="14724" spans="6:16">
      <c r="F14724" s="13"/>
      <c r="G14724" s="50"/>
      <c r="I14724" s="17"/>
      <c r="K14724" s="50"/>
      <c r="P14724" s="17"/>
    </row>
    <row r="14725" spans="6:16">
      <c r="F14725" s="13"/>
      <c r="G14725" s="50"/>
      <c r="I14725" s="17"/>
      <c r="K14725" s="50"/>
      <c r="P14725" s="17"/>
    </row>
    <row r="14726" spans="6:16">
      <c r="F14726" s="13"/>
      <c r="G14726" s="50"/>
      <c r="I14726" s="17"/>
      <c r="K14726" s="50"/>
      <c r="P14726" s="17"/>
    </row>
    <row r="14727" spans="6:16">
      <c r="F14727" s="13"/>
      <c r="G14727" s="50"/>
      <c r="I14727" s="17"/>
      <c r="K14727" s="50"/>
      <c r="P14727" s="17"/>
    </row>
    <row r="14728" spans="6:16">
      <c r="F14728" s="13"/>
      <c r="G14728" s="50"/>
      <c r="I14728" s="17"/>
      <c r="K14728" s="50"/>
      <c r="P14728" s="17"/>
    </row>
    <row r="14729" spans="6:16">
      <c r="F14729" s="13"/>
      <c r="G14729" s="50"/>
      <c r="I14729" s="17"/>
      <c r="K14729" s="50"/>
      <c r="P14729" s="17"/>
    </row>
    <row r="14730" spans="6:16">
      <c r="F14730" s="13"/>
      <c r="G14730" s="50"/>
      <c r="I14730" s="17"/>
      <c r="K14730" s="50"/>
      <c r="P14730" s="17"/>
    </row>
    <row r="14731" spans="6:16">
      <c r="F14731" s="13"/>
      <c r="G14731" s="50"/>
      <c r="I14731" s="17"/>
      <c r="K14731" s="50"/>
      <c r="P14731" s="17"/>
    </row>
    <row r="14732" spans="6:16">
      <c r="F14732" s="13"/>
      <c r="G14732" s="50"/>
      <c r="I14732" s="17"/>
      <c r="K14732" s="50"/>
      <c r="P14732" s="17"/>
    </row>
    <row r="14733" spans="6:16">
      <c r="F14733" s="13"/>
      <c r="G14733" s="50"/>
      <c r="I14733" s="17"/>
      <c r="K14733" s="50"/>
      <c r="P14733" s="17"/>
    </row>
    <row r="14734" spans="6:16">
      <c r="F14734" s="13"/>
      <c r="G14734" s="50"/>
      <c r="I14734" s="17"/>
      <c r="K14734" s="50"/>
      <c r="P14734" s="17"/>
    </row>
    <row r="14735" spans="6:16">
      <c r="F14735" s="13"/>
      <c r="G14735" s="50"/>
      <c r="I14735" s="17"/>
      <c r="K14735" s="50"/>
      <c r="P14735" s="17"/>
    </row>
    <row r="14736" spans="6:16">
      <c r="F14736" s="13"/>
      <c r="G14736" s="50"/>
      <c r="I14736" s="17"/>
      <c r="K14736" s="50"/>
      <c r="P14736" s="17"/>
    </row>
    <row r="14737" spans="6:16">
      <c r="F14737" s="13"/>
      <c r="G14737" s="50"/>
      <c r="I14737" s="17"/>
      <c r="K14737" s="50"/>
      <c r="P14737" s="17"/>
    </row>
    <row r="14738" spans="6:16">
      <c r="F14738" s="13"/>
      <c r="G14738" s="50"/>
      <c r="I14738" s="17"/>
      <c r="K14738" s="50"/>
      <c r="P14738" s="17"/>
    </row>
    <row r="14739" spans="6:16">
      <c r="F14739" s="13"/>
      <c r="G14739" s="50"/>
      <c r="I14739" s="17"/>
      <c r="K14739" s="50"/>
      <c r="P14739" s="17"/>
    </row>
    <row r="14740" spans="6:16">
      <c r="F14740" s="13"/>
      <c r="G14740" s="50"/>
      <c r="I14740" s="17"/>
      <c r="K14740" s="50"/>
      <c r="P14740" s="17"/>
    </row>
    <row r="14741" spans="6:16">
      <c r="F14741" s="13"/>
      <c r="G14741" s="50"/>
      <c r="I14741" s="17"/>
      <c r="K14741" s="50"/>
      <c r="P14741" s="17"/>
    </row>
    <row r="14742" spans="6:16">
      <c r="F14742" s="13"/>
      <c r="G14742" s="50"/>
      <c r="I14742" s="17"/>
      <c r="K14742" s="50"/>
      <c r="P14742" s="17"/>
    </row>
    <row r="14743" spans="6:16">
      <c r="F14743" s="13"/>
      <c r="G14743" s="50"/>
      <c r="I14743" s="17"/>
      <c r="K14743" s="50"/>
      <c r="P14743" s="17"/>
    </row>
    <row r="14744" spans="6:16">
      <c r="F14744" s="13"/>
      <c r="G14744" s="50"/>
      <c r="I14744" s="17"/>
      <c r="K14744" s="50"/>
      <c r="P14744" s="17"/>
    </row>
    <row r="14745" spans="6:16">
      <c r="F14745" s="13"/>
      <c r="G14745" s="50"/>
      <c r="I14745" s="17"/>
      <c r="K14745" s="50"/>
      <c r="P14745" s="17"/>
    </row>
    <row r="14746" spans="6:16">
      <c r="F14746" s="13"/>
      <c r="G14746" s="50"/>
      <c r="I14746" s="17"/>
      <c r="K14746" s="50"/>
      <c r="P14746" s="17"/>
    </row>
    <row r="14747" spans="6:16">
      <c r="F14747" s="13"/>
      <c r="G14747" s="50"/>
      <c r="I14747" s="17"/>
      <c r="K14747" s="50"/>
      <c r="P14747" s="17"/>
    </row>
    <row r="14748" spans="6:16">
      <c r="F14748" s="13"/>
      <c r="G14748" s="50"/>
      <c r="I14748" s="17"/>
      <c r="K14748" s="50"/>
      <c r="P14748" s="17"/>
    </row>
    <row r="14749" spans="6:16">
      <c r="F14749" s="13"/>
      <c r="G14749" s="50"/>
      <c r="I14749" s="17"/>
      <c r="K14749" s="50"/>
      <c r="P14749" s="17"/>
    </row>
    <row r="14750" spans="6:16">
      <c r="F14750" s="13"/>
      <c r="G14750" s="50"/>
      <c r="I14750" s="17"/>
      <c r="K14750" s="50"/>
      <c r="P14750" s="17"/>
    </row>
    <row r="14751" spans="6:16">
      <c r="F14751" s="13"/>
      <c r="G14751" s="50"/>
      <c r="I14751" s="17"/>
      <c r="K14751" s="50"/>
      <c r="P14751" s="17"/>
    </row>
    <row r="14752" spans="6:16">
      <c r="F14752" s="13"/>
      <c r="G14752" s="50"/>
      <c r="I14752" s="17"/>
      <c r="K14752" s="50"/>
      <c r="P14752" s="17"/>
    </row>
    <row r="14753" spans="6:16">
      <c r="F14753" s="13"/>
      <c r="G14753" s="50"/>
      <c r="I14753" s="17"/>
      <c r="K14753" s="50"/>
      <c r="P14753" s="17"/>
    </row>
    <row r="14754" spans="6:16">
      <c r="F14754" s="13"/>
      <c r="G14754" s="50"/>
      <c r="I14754" s="17"/>
      <c r="K14754" s="50"/>
      <c r="P14754" s="17"/>
    </row>
    <row r="14755" spans="6:16">
      <c r="F14755" s="13"/>
      <c r="G14755" s="50"/>
      <c r="I14755" s="17"/>
      <c r="K14755" s="50"/>
      <c r="P14755" s="17"/>
    </row>
    <row r="14756" spans="6:16">
      <c r="F14756" s="13"/>
      <c r="G14756" s="50"/>
      <c r="I14756" s="17"/>
      <c r="K14756" s="50"/>
      <c r="P14756" s="17"/>
    </row>
    <row r="14757" spans="6:16">
      <c r="F14757" s="13"/>
      <c r="G14757" s="50"/>
      <c r="I14757" s="17"/>
      <c r="K14757" s="50"/>
      <c r="P14757" s="17"/>
    </row>
    <row r="14758" spans="6:16">
      <c r="F14758" s="13"/>
      <c r="G14758" s="50"/>
      <c r="I14758" s="17"/>
      <c r="K14758" s="50"/>
      <c r="P14758" s="17"/>
    </row>
    <row r="14759" spans="6:16">
      <c r="F14759" s="13"/>
      <c r="G14759" s="50"/>
      <c r="I14759" s="17"/>
      <c r="K14759" s="50"/>
      <c r="P14759" s="17"/>
    </row>
    <row r="14760" spans="6:16">
      <c r="F14760" s="13"/>
      <c r="G14760" s="50"/>
      <c r="I14760" s="17"/>
      <c r="K14760" s="50"/>
      <c r="P14760" s="17"/>
    </row>
    <row r="14761" spans="6:16">
      <c r="F14761" s="13"/>
      <c r="G14761" s="50"/>
      <c r="I14761" s="17"/>
      <c r="K14761" s="50"/>
      <c r="P14761" s="17"/>
    </row>
    <row r="14762" spans="6:16">
      <c r="F14762" s="13"/>
      <c r="G14762" s="50"/>
      <c r="I14762" s="17"/>
      <c r="K14762" s="50"/>
      <c r="P14762" s="17"/>
    </row>
    <row r="14763" spans="6:16">
      <c r="F14763" s="13"/>
      <c r="G14763" s="50"/>
      <c r="I14763" s="17"/>
      <c r="K14763" s="50"/>
      <c r="P14763" s="17"/>
    </row>
    <row r="14764" spans="6:16">
      <c r="F14764" s="13"/>
      <c r="G14764" s="50"/>
      <c r="I14764" s="17"/>
      <c r="K14764" s="50"/>
      <c r="P14764" s="17"/>
    </row>
    <row r="14765" spans="6:16">
      <c r="F14765" s="13"/>
      <c r="G14765" s="50"/>
      <c r="I14765" s="17"/>
      <c r="K14765" s="50"/>
      <c r="P14765" s="17"/>
    </row>
    <row r="14766" spans="6:16">
      <c r="F14766" s="13"/>
      <c r="G14766" s="50"/>
      <c r="I14766" s="17"/>
      <c r="K14766" s="50"/>
      <c r="P14766" s="17"/>
    </row>
    <row r="14767" spans="6:16">
      <c r="F14767" s="13"/>
      <c r="G14767" s="50"/>
      <c r="I14767" s="17"/>
      <c r="K14767" s="50"/>
      <c r="P14767" s="17"/>
    </row>
    <row r="14768" spans="6:16">
      <c r="F14768" s="13"/>
      <c r="G14768" s="50"/>
      <c r="I14768" s="17"/>
      <c r="K14768" s="50"/>
      <c r="P14768" s="17"/>
    </row>
    <row r="14769" spans="6:16">
      <c r="F14769" s="13"/>
      <c r="G14769" s="50"/>
      <c r="I14769" s="17"/>
      <c r="K14769" s="50"/>
      <c r="P14769" s="17"/>
    </row>
    <row r="14770" spans="6:16">
      <c r="F14770" s="13"/>
      <c r="G14770" s="50"/>
      <c r="I14770" s="17"/>
      <c r="K14770" s="50"/>
      <c r="P14770" s="17"/>
    </row>
    <row r="14771" spans="6:16">
      <c r="F14771" s="13"/>
      <c r="G14771" s="50"/>
      <c r="I14771" s="17"/>
      <c r="K14771" s="50"/>
      <c r="P14771" s="17"/>
    </row>
    <row r="14772" spans="6:16">
      <c r="F14772" s="13"/>
      <c r="G14772" s="50"/>
      <c r="I14772" s="17"/>
      <c r="K14772" s="50"/>
      <c r="P14772" s="17"/>
    </row>
    <row r="14773" spans="6:16">
      <c r="F14773" s="13"/>
      <c r="G14773" s="50"/>
      <c r="I14773" s="17"/>
      <c r="K14773" s="50"/>
      <c r="P14773" s="17"/>
    </row>
    <row r="14774" spans="6:16">
      <c r="F14774" s="13"/>
      <c r="G14774" s="50"/>
      <c r="I14774" s="17"/>
      <c r="K14774" s="50"/>
      <c r="P14774" s="17"/>
    </row>
    <row r="14775" spans="6:16">
      <c r="F14775" s="13"/>
      <c r="G14775" s="50"/>
      <c r="I14775" s="17"/>
      <c r="K14775" s="50"/>
      <c r="P14775" s="17"/>
    </row>
    <row r="14776" spans="6:16">
      <c r="F14776" s="13"/>
      <c r="G14776" s="50"/>
      <c r="I14776" s="17"/>
      <c r="K14776" s="50"/>
      <c r="P14776" s="17"/>
    </row>
    <row r="14777" spans="6:16">
      <c r="F14777" s="13"/>
      <c r="G14777" s="50"/>
      <c r="I14777" s="17"/>
      <c r="K14777" s="50"/>
      <c r="P14777" s="17"/>
    </row>
    <row r="14778" spans="6:16">
      <c r="F14778" s="13"/>
      <c r="G14778" s="50"/>
      <c r="I14778" s="17"/>
      <c r="K14778" s="50"/>
      <c r="P14778" s="17"/>
    </row>
    <row r="14779" spans="6:16">
      <c r="F14779" s="13"/>
      <c r="G14779" s="50"/>
      <c r="I14779" s="17"/>
      <c r="K14779" s="50"/>
      <c r="P14779" s="17"/>
    </row>
    <row r="14780" spans="6:16">
      <c r="F14780" s="13"/>
      <c r="G14780" s="50"/>
      <c r="I14780" s="17"/>
      <c r="K14780" s="50"/>
      <c r="P14780" s="17"/>
    </row>
    <row r="14781" spans="6:16">
      <c r="F14781" s="13"/>
      <c r="G14781" s="50"/>
      <c r="I14781" s="17"/>
      <c r="K14781" s="50"/>
      <c r="P14781" s="17"/>
    </row>
    <row r="14782" spans="6:16">
      <c r="F14782" s="13"/>
      <c r="G14782" s="50"/>
      <c r="I14782" s="17"/>
      <c r="K14782" s="50"/>
      <c r="P14782" s="17"/>
    </row>
    <row r="14783" spans="6:16">
      <c r="F14783" s="13"/>
      <c r="G14783" s="50"/>
      <c r="I14783" s="17"/>
      <c r="K14783" s="50"/>
      <c r="P14783" s="17"/>
    </row>
    <row r="14784" spans="6:16">
      <c r="F14784" s="13"/>
      <c r="G14784" s="50"/>
      <c r="I14784" s="17"/>
      <c r="K14784" s="50"/>
      <c r="P14784" s="17"/>
    </row>
    <row r="14785" spans="6:16">
      <c r="F14785" s="13"/>
      <c r="G14785" s="50"/>
      <c r="I14785" s="17"/>
      <c r="K14785" s="50"/>
      <c r="P14785" s="17"/>
    </row>
    <row r="14786" spans="6:16">
      <c r="F14786" s="13"/>
      <c r="G14786" s="50"/>
      <c r="I14786" s="17"/>
      <c r="K14786" s="50"/>
      <c r="P14786" s="17"/>
    </row>
    <row r="14787" spans="6:16">
      <c r="F14787" s="13"/>
      <c r="G14787" s="50"/>
      <c r="I14787" s="17"/>
      <c r="K14787" s="50"/>
      <c r="P14787" s="17"/>
    </row>
    <row r="14788" spans="6:16">
      <c r="F14788" s="13"/>
      <c r="G14788" s="50"/>
      <c r="I14788" s="17"/>
      <c r="K14788" s="50"/>
      <c r="P14788" s="17"/>
    </row>
    <row r="14789" spans="6:16">
      <c r="F14789" s="13"/>
      <c r="G14789" s="50"/>
      <c r="I14789" s="17"/>
      <c r="K14789" s="50"/>
      <c r="P14789" s="17"/>
    </row>
    <row r="14790" spans="6:16">
      <c r="F14790" s="13"/>
      <c r="G14790" s="50"/>
      <c r="I14790" s="17"/>
      <c r="K14790" s="50"/>
      <c r="P14790" s="17"/>
    </row>
    <row r="14791" spans="6:16">
      <c r="F14791" s="13"/>
      <c r="G14791" s="50"/>
      <c r="I14791" s="17"/>
      <c r="K14791" s="50"/>
      <c r="P14791" s="17"/>
    </row>
    <row r="14792" spans="6:16">
      <c r="F14792" s="13"/>
      <c r="G14792" s="50"/>
      <c r="I14792" s="17"/>
      <c r="K14792" s="50"/>
      <c r="P14792" s="17"/>
    </row>
    <row r="14793" spans="6:16">
      <c r="F14793" s="13"/>
      <c r="G14793" s="50"/>
      <c r="I14793" s="17"/>
      <c r="K14793" s="50"/>
      <c r="P14793" s="17"/>
    </row>
    <row r="14794" spans="6:16">
      <c r="F14794" s="13"/>
      <c r="G14794" s="50"/>
      <c r="I14794" s="17"/>
      <c r="K14794" s="50"/>
      <c r="P14794" s="17"/>
    </row>
    <row r="14795" spans="6:16">
      <c r="F14795" s="13"/>
      <c r="G14795" s="50"/>
      <c r="I14795" s="17"/>
      <c r="K14795" s="50"/>
      <c r="P14795" s="17"/>
    </row>
    <row r="14796" spans="6:16">
      <c r="F14796" s="13"/>
      <c r="G14796" s="50"/>
      <c r="I14796" s="17"/>
      <c r="K14796" s="50"/>
      <c r="P14796" s="17"/>
    </row>
    <row r="14797" spans="6:16">
      <c r="F14797" s="13"/>
      <c r="G14797" s="50"/>
      <c r="I14797" s="17"/>
      <c r="K14797" s="50"/>
      <c r="P14797" s="17"/>
    </row>
    <row r="14798" spans="6:16">
      <c r="F14798" s="13"/>
      <c r="G14798" s="50"/>
      <c r="I14798" s="17"/>
      <c r="K14798" s="50"/>
      <c r="P14798" s="17"/>
    </row>
    <row r="14799" spans="6:16">
      <c r="F14799" s="13"/>
      <c r="G14799" s="50"/>
      <c r="I14799" s="17"/>
      <c r="K14799" s="50"/>
      <c r="P14799" s="17"/>
    </row>
    <row r="14800" spans="6:16">
      <c r="F14800" s="13"/>
      <c r="G14800" s="50"/>
      <c r="I14800" s="17"/>
      <c r="K14800" s="50"/>
      <c r="P14800" s="17"/>
    </row>
    <row r="14801" spans="6:16">
      <c r="F14801" s="13"/>
      <c r="G14801" s="50"/>
      <c r="I14801" s="17"/>
      <c r="K14801" s="50"/>
      <c r="P14801" s="17"/>
    </row>
    <row r="14802" spans="6:16">
      <c r="F14802" s="13"/>
      <c r="G14802" s="50"/>
      <c r="I14802" s="17"/>
      <c r="K14802" s="50"/>
      <c r="P14802" s="17"/>
    </row>
    <row r="14803" spans="6:16">
      <c r="F14803" s="13"/>
      <c r="G14803" s="50"/>
      <c r="I14803" s="17"/>
      <c r="K14803" s="50"/>
      <c r="P14803" s="17"/>
    </row>
    <row r="14804" spans="6:16">
      <c r="F14804" s="13"/>
      <c r="G14804" s="50"/>
      <c r="I14804" s="17"/>
      <c r="K14804" s="50"/>
      <c r="P14804" s="17"/>
    </row>
    <row r="14805" spans="6:16">
      <c r="F14805" s="13"/>
      <c r="G14805" s="50"/>
      <c r="I14805" s="17"/>
      <c r="K14805" s="50"/>
      <c r="P14805" s="17"/>
    </row>
    <row r="14806" spans="6:16">
      <c r="F14806" s="13"/>
      <c r="G14806" s="50"/>
      <c r="I14806" s="17"/>
      <c r="K14806" s="50"/>
      <c r="P14806" s="17"/>
    </row>
    <row r="14807" spans="6:16">
      <c r="F14807" s="13"/>
      <c r="G14807" s="50"/>
      <c r="I14807" s="17"/>
      <c r="K14807" s="50"/>
      <c r="P14807" s="17"/>
    </row>
    <row r="14808" spans="6:16">
      <c r="F14808" s="13"/>
      <c r="G14808" s="50"/>
      <c r="I14808" s="17"/>
      <c r="K14808" s="50"/>
      <c r="P14808" s="17"/>
    </row>
    <row r="14809" spans="6:16">
      <c r="F14809" s="13"/>
      <c r="G14809" s="50"/>
      <c r="I14809" s="17"/>
      <c r="K14809" s="50"/>
      <c r="P14809" s="17"/>
    </row>
    <row r="14810" spans="6:16">
      <c r="F14810" s="13"/>
      <c r="G14810" s="50"/>
      <c r="I14810" s="17"/>
      <c r="K14810" s="50"/>
      <c r="P14810" s="17"/>
    </row>
    <row r="14811" spans="6:16">
      <c r="F14811" s="13"/>
      <c r="G14811" s="50"/>
      <c r="I14811" s="17"/>
      <c r="K14811" s="50"/>
      <c r="P14811" s="17"/>
    </row>
    <row r="14812" spans="6:16">
      <c r="F14812" s="13"/>
      <c r="G14812" s="50"/>
      <c r="I14812" s="17"/>
      <c r="K14812" s="50"/>
      <c r="P14812" s="17"/>
    </row>
    <row r="14813" spans="6:16">
      <c r="F14813" s="13"/>
      <c r="G14813" s="50"/>
      <c r="I14813" s="17"/>
      <c r="K14813" s="50"/>
      <c r="P14813" s="17"/>
    </row>
    <row r="14814" spans="6:16">
      <c r="F14814" s="13"/>
      <c r="G14814" s="50"/>
      <c r="I14814" s="17"/>
      <c r="K14814" s="50"/>
      <c r="P14814" s="17"/>
    </row>
    <row r="14815" spans="6:16">
      <c r="F14815" s="13"/>
      <c r="G14815" s="50"/>
      <c r="I14815" s="17"/>
      <c r="K14815" s="50"/>
      <c r="P14815" s="17"/>
    </row>
    <row r="14816" spans="6:16">
      <c r="F14816" s="13"/>
      <c r="G14816" s="50"/>
      <c r="I14816" s="17"/>
      <c r="K14816" s="50"/>
      <c r="P14816" s="17"/>
    </row>
    <row r="14817" spans="6:16">
      <c r="F14817" s="13"/>
      <c r="G14817" s="50"/>
      <c r="I14817" s="17"/>
      <c r="K14817" s="50"/>
      <c r="P14817" s="17"/>
    </row>
    <row r="14818" spans="6:16">
      <c r="F14818" s="13"/>
      <c r="G14818" s="50"/>
      <c r="I14818" s="17"/>
      <c r="K14818" s="50"/>
      <c r="P14818" s="17"/>
    </row>
    <row r="14819" spans="6:16">
      <c r="F14819" s="13"/>
      <c r="G14819" s="50"/>
      <c r="I14819" s="17"/>
      <c r="K14819" s="50"/>
      <c r="P14819" s="17"/>
    </row>
    <row r="14820" spans="6:16">
      <c r="F14820" s="13"/>
      <c r="G14820" s="50"/>
      <c r="I14820" s="17"/>
      <c r="K14820" s="50"/>
      <c r="P14820" s="17"/>
    </row>
    <row r="14821" spans="6:16">
      <c r="F14821" s="13"/>
      <c r="G14821" s="50"/>
      <c r="I14821" s="17"/>
      <c r="K14821" s="50"/>
      <c r="P14821" s="17"/>
    </row>
    <row r="14822" spans="6:16">
      <c r="F14822" s="13"/>
      <c r="G14822" s="50"/>
      <c r="I14822" s="17"/>
      <c r="K14822" s="50"/>
      <c r="P14822" s="17"/>
    </row>
    <row r="14823" spans="6:16">
      <c r="F14823" s="13"/>
      <c r="G14823" s="50"/>
      <c r="I14823" s="17"/>
      <c r="K14823" s="50"/>
      <c r="P14823" s="17"/>
    </row>
    <row r="14824" spans="6:16">
      <c r="F14824" s="13"/>
      <c r="G14824" s="50"/>
      <c r="I14824" s="17"/>
      <c r="K14824" s="50"/>
      <c r="P14824" s="17"/>
    </row>
    <row r="14825" spans="6:16">
      <c r="F14825" s="13"/>
      <c r="G14825" s="50"/>
      <c r="I14825" s="17"/>
      <c r="K14825" s="50"/>
      <c r="P14825" s="17"/>
    </row>
    <row r="14826" spans="6:16">
      <c r="F14826" s="13"/>
      <c r="G14826" s="50"/>
      <c r="I14826" s="17"/>
      <c r="K14826" s="50"/>
      <c r="P14826" s="17"/>
    </row>
    <row r="14827" spans="6:16">
      <c r="F14827" s="13"/>
      <c r="G14827" s="50"/>
      <c r="I14827" s="17"/>
      <c r="K14827" s="50"/>
      <c r="P14827" s="17"/>
    </row>
    <row r="14828" spans="6:16">
      <c r="F14828" s="13"/>
      <c r="G14828" s="50"/>
      <c r="I14828" s="17"/>
      <c r="K14828" s="50"/>
      <c r="P14828" s="17"/>
    </row>
    <row r="14829" spans="6:16">
      <c r="F14829" s="13"/>
      <c r="G14829" s="50"/>
      <c r="I14829" s="17"/>
      <c r="K14829" s="50"/>
      <c r="P14829" s="17"/>
    </row>
    <row r="14830" spans="6:16">
      <c r="F14830" s="13"/>
      <c r="G14830" s="50"/>
      <c r="I14830" s="17"/>
      <c r="K14830" s="50"/>
      <c r="P14830" s="17"/>
    </row>
    <row r="14831" spans="6:16">
      <c r="F14831" s="13"/>
      <c r="G14831" s="50"/>
      <c r="I14831" s="17"/>
      <c r="K14831" s="50"/>
      <c r="P14831" s="17"/>
    </row>
    <row r="14832" spans="6:16">
      <c r="F14832" s="13"/>
      <c r="G14832" s="50"/>
      <c r="I14832" s="17"/>
      <c r="K14832" s="50"/>
      <c r="P14832" s="17"/>
    </row>
    <row r="14833" spans="6:16">
      <c r="F14833" s="13"/>
      <c r="G14833" s="50"/>
      <c r="I14833" s="17"/>
      <c r="K14833" s="50"/>
      <c r="P14833" s="17"/>
    </row>
    <row r="14834" spans="6:16">
      <c r="F14834" s="13"/>
      <c r="G14834" s="50"/>
      <c r="I14834" s="17"/>
      <c r="K14834" s="50"/>
      <c r="P14834" s="17"/>
    </row>
    <row r="14835" spans="6:16">
      <c r="F14835" s="13"/>
      <c r="G14835" s="50"/>
      <c r="I14835" s="17"/>
      <c r="K14835" s="50"/>
      <c r="P14835" s="17"/>
    </row>
    <row r="14836" spans="6:16">
      <c r="F14836" s="13"/>
      <c r="G14836" s="50"/>
      <c r="I14836" s="17"/>
      <c r="K14836" s="50"/>
      <c r="P14836" s="17"/>
    </row>
    <row r="14837" spans="6:16">
      <c r="F14837" s="13"/>
      <c r="G14837" s="50"/>
      <c r="I14837" s="17"/>
      <c r="K14837" s="50"/>
      <c r="P14837" s="17"/>
    </row>
    <row r="14838" spans="6:16">
      <c r="F14838" s="13"/>
      <c r="G14838" s="50"/>
      <c r="I14838" s="17"/>
      <c r="K14838" s="50"/>
      <c r="P14838" s="17"/>
    </row>
    <row r="14839" spans="6:16">
      <c r="F14839" s="13"/>
      <c r="G14839" s="50"/>
      <c r="I14839" s="17"/>
      <c r="K14839" s="50"/>
      <c r="P14839" s="17"/>
    </row>
    <row r="14840" spans="6:16">
      <c r="F14840" s="13"/>
      <c r="G14840" s="50"/>
      <c r="I14840" s="17"/>
      <c r="K14840" s="50"/>
      <c r="P14840" s="17"/>
    </row>
    <row r="14841" spans="6:16">
      <c r="F14841" s="13"/>
      <c r="G14841" s="50"/>
      <c r="I14841" s="17"/>
      <c r="K14841" s="50"/>
      <c r="P14841" s="17"/>
    </row>
    <row r="14842" spans="6:16">
      <c r="F14842" s="13"/>
      <c r="G14842" s="50"/>
      <c r="I14842" s="17"/>
      <c r="K14842" s="50"/>
      <c r="P14842" s="17"/>
    </row>
    <row r="14843" spans="6:16">
      <c r="F14843" s="13"/>
      <c r="G14843" s="50"/>
      <c r="I14843" s="17"/>
      <c r="K14843" s="50"/>
      <c r="P14843" s="17"/>
    </row>
    <row r="14844" spans="6:16">
      <c r="F14844" s="13"/>
      <c r="G14844" s="50"/>
      <c r="I14844" s="17"/>
      <c r="K14844" s="50"/>
      <c r="P14844" s="17"/>
    </row>
    <row r="14845" spans="6:16">
      <c r="F14845" s="13"/>
      <c r="G14845" s="50"/>
      <c r="I14845" s="17"/>
      <c r="K14845" s="50"/>
      <c r="P14845" s="17"/>
    </row>
    <row r="14846" spans="6:16">
      <c r="F14846" s="13"/>
      <c r="G14846" s="50"/>
      <c r="I14846" s="17"/>
      <c r="K14846" s="50"/>
      <c r="P14846" s="17"/>
    </row>
    <row r="14847" spans="6:16">
      <c r="F14847" s="13"/>
      <c r="G14847" s="50"/>
      <c r="I14847" s="17"/>
      <c r="K14847" s="50"/>
      <c r="P14847" s="17"/>
    </row>
    <row r="14848" spans="6:16">
      <c r="F14848" s="13"/>
      <c r="G14848" s="50"/>
      <c r="I14848" s="17"/>
      <c r="K14848" s="50"/>
      <c r="P14848" s="17"/>
    </row>
    <row r="14849" spans="6:16">
      <c r="F14849" s="13"/>
      <c r="G14849" s="50"/>
      <c r="I14849" s="17"/>
      <c r="K14849" s="50"/>
      <c r="P14849" s="17"/>
    </row>
    <row r="14850" spans="6:16">
      <c r="F14850" s="13"/>
      <c r="G14850" s="50"/>
      <c r="I14850" s="17"/>
      <c r="K14850" s="50"/>
      <c r="P14850" s="17"/>
    </row>
    <row r="14851" spans="6:16">
      <c r="F14851" s="13"/>
      <c r="G14851" s="50"/>
      <c r="I14851" s="17"/>
      <c r="K14851" s="50"/>
      <c r="P14851" s="17"/>
    </row>
    <row r="14852" spans="6:16">
      <c r="F14852" s="13"/>
      <c r="G14852" s="50"/>
      <c r="I14852" s="17"/>
      <c r="K14852" s="50"/>
      <c r="P14852" s="17"/>
    </row>
    <row r="14853" spans="6:16">
      <c r="F14853" s="13"/>
      <c r="G14853" s="50"/>
      <c r="I14853" s="17"/>
      <c r="K14853" s="50"/>
      <c r="P14853" s="17"/>
    </row>
    <row r="14854" spans="6:16">
      <c r="F14854" s="13"/>
      <c r="G14854" s="50"/>
      <c r="I14854" s="17"/>
      <c r="K14854" s="50"/>
      <c r="P14854" s="17"/>
    </row>
    <row r="14855" spans="6:16">
      <c r="F14855" s="13"/>
      <c r="G14855" s="50"/>
      <c r="I14855" s="17"/>
      <c r="K14855" s="50"/>
      <c r="P14855" s="17"/>
    </row>
    <row r="14856" spans="6:16">
      <c r="F14856" s="13"/>
      <c r="G14856" s="50"/>
      <c r="I14856" s="17"/>
      <c r="K14856" s="50"/>
      <c r="P14856" s="17"/>
    </row>
    <row r="14857" spans="6:16">
      <c r="F14857" s="13"/>
      <c r="G14857" s="50"/>
      <c r="I14857" s="17"/>
      <c r="K14857" s="50"/>
      <c r="P14857" s="17"/>
    </row>
    <row r="14858" spans="6:16">
      <c r="F14858" s="13"/>
      <c r="G14858" s="50"/>
      <c r="I14858" s="17"/>
      <c r="K14858" s="50"/>
      <c r="P14858" s="17"/>
    </row>
    <row r="14859" spans="6:16">
      <c r="F14859" s="13"/>
      <c r="G14859" s="50"/>
      <c r="I14859" s="17"/>
      <c r="K14859" s="50"/>
      <c r="P14859" s="17"/>
    </row>
    <row r="14860" spans="6:16">
      <c r="F14860" s="13"/>
      <c r="G14860" s="50"/>
      <c r="I14860" s="17"/>
      <c r="K14860" s="50"/>
      <c r="P14860" s="17"/>
    </row>
    <row r="14861" spans="6:16">
      <c r="F14861" s="13"/>
      <c r="G14861" s="50"/>
      <c r="I14861" s="17"/>
      <c r="K14861" s="50"/>
      <c r="P14861" s="17"/>
    </row>
    <row r="14862" spans="6:16">
      <c r="F14862" s="13"/>
      <c r="G14862" s="50"/>
      <c r="I14862" s="17"/>
      <c r="K14862" s="50"/>
      <c r="P14862" s="17"/>
    </row>
    <row r="14863" spans="6:16">
      <c r="F14863" s="13"/>
      <c r="G14863" s="50"/>
      <c r="I14863" s="17"/>
      <c r="K14863" s="50"/>
      <c r="P14863" s="17"/>
    </row>
    <row r="14864" spans="6:16">
      <c r="F14864" s="13"/>
      <c r="G14864" s="50"/>
      <c r="I14864" s="17"/>
      <c r="K14864" s="50"/>
      <c r="P14864" s="17"/>
    </row>
    <row r="14865" spans="6:16">
      <c r="F14865" s="13"/>
      <c r="G14865" s="50"/>
      <c r="I14865" s="17"/>
      <c r="K14865" s="50"/>
      <c r="P14865" s="17"/>
    </row>
    <row r="14866" spans="6:16">
      <c r="F14866" s="13"/>
      <c r="G14866" s="50"/>
      <c r="I14866" s="17"/>
      <c r="K14866" s="50"/>
      <c r="P14866" s="17"/>
    </row>
    <row r="14867" spans="6:16">
      <c r="F14867" s="13"/>
      <c r="G14867" s="50"/>
      <c r="I14867" s="17"/>
      <c r="K14867" s="50"/>
      <c r="P14867" s="17"/>
    </row>
    <row r="14868" spans="6:16">
      <c r="F14868" s="13"/>
      <c r="G14868" s="50"/>
      <c r="I14868" s="17"/>
      <c r="K14868" s="50"/>
      <c r="P14868" s="17"/>
    </row>
    <row r="14869" spans="6:16">
      <c r="F14869" s="13"/>
      <c r="G14869" s="50"/>
      <c r="I14869" s="17"/>
      <c r="K14869" s="50"/>
      <c r="P14869" s="17"/>
    </row>
    <row r="14870" spans="6:16">
      <c r="F14870" s="13"/>
      <c r="G14870" s="50"/>
      <c r="I14870" s="17"/>
      <c r="K14870" s="50"/>
      <c r="P14870" s="17"/>
    </row>
    <row r="14871" spans="6:16">
      <c r="F14871" s="13"/>
      <c r="G14871" s="50"/>
      <c r="I14871" s="17"/>
      <c r="K14871" s="50"/>
      <c r="P14871" s="17"/>
    </row>
    <row r="14872" spans="6:16">
      <c r="F14872" s="13"/>
      <c r="G14872" s="50"/>
      <c r="I14872" s="17"/>
      <c r="K14872" s="50"/>
      <c r="P14872" s="17"/>
    </row>
    <row r="14873" spans="6:16">
      <c r="F14873" s="13"/>
      <c r="G14873" s="50"/>
      <c r="I14873" s="17"/>
      <c r="K14873" s="50"/>
      <c r="P14873" s="17"/>
    </row>
    <row r="14874" spans="6:16">
      <c r="F14874" s="13"/>
      <c r="G14874" s="50"/>
      <c r="I14874" s="17"/>
      <c r="K14874" s="50"/>
      <c r="P14874" s="17"/>
    </row>
    <row r="14875" spans="6:16">
      <c r="F14875" s="13"/>
      <c r="G14875" s="50"/>
      <c r="I14875" s="17"/>
      <c r="K14875" s="50"/>
      <c r="P14875" s="17"/>
    </row>
    <row r="14876" spans="6:16">
      <c r="F14876" s="13"/>
      <c r="G14876" s="50"/>
      <c r="I14876" s="17"/>
      <c r="K14876" s="50"/>
      <c r="P14876" s="17"/>
    </row>
    <row r="14877" spans="6:16">
      <c r="F14877" s="13"/>
      <c r="G14877" s="50"/>
      <c r="I14877" s="17"/>
      <c r="K14877" s="50"/>
      <c r="P14877" s="17"/>
    </row>
    <row r="14878" spans="6:16">
      <c r="F14878" s="13"/>
      <c r="G14878" s="50"/>
      <c r="I14878" s="17"/>
      <c r="K14878" s="50"/>
      <c r="P14878" s="17"/>
    </row>
    <row r="14879" spans="6:16">
      <c r="F14879" s="13"/>
      <c r="G14879" s="50"/>
      <c r="I14879" s="17"/>
      <c r="K14879" s="50"/>
      <c r="P14879" s="17"/>
    </row>
    <row r="14880" spans="6:16">
      <c r="F14880" s="13"/>
      <c r="G14880" s="50"/>
      <c r="I14880" s="17"/>
      <c r="K14880" s="50"/>
      <c r="P14880" s="17"/>
    </row>
    <row r="14881" spans="6:16">
      <c r="F14881" s="13"/>
      <c r="G14881" s="50"/>
      <c r="I14881" s="17"/>
      <c r="K14881" s="50"/>
      <c r="P14881" s="17"/>
    </row>
    <row r="14882" spans="6:16">
      <c r="F14882" s="13"/>
      <c r="G14882" s="50"/>
      <c r="I14882" s="17"/>
      <c r="K14882" s="50"/>
      <c r="P14882" s="17"/>
    </row>
    <row r="14883" spans="6:16">
      <c r="F14883" s="13"/>
      <c r="G14883" s="50"/>
      <c r="I14883" s="17"/>
      <c r="K14883" s="50"/>
      <c r="P14883" s="17"/>
    </row>
    <row r="14884" spans="6:16">
      <c r="F14884" s="13"/>
      <c r="G14884" s="50"/>
      <c r="I14884" s="17"/>
      <c r="K14884" s="50"/>
      <c r="P14884" s="17"/>
    </row>
    <row r="14885" spans="6:16">
      <c r="F14885" s="13"/>
      <c r="G14885" s="50"/>
      <c r="I14885" s="17"/>
      <c r="K14885" s="50"/>
      <c r="P14885" s="17"/>
    </row>
    <row r="14886" spans="6:16">
      <c r="F14886" s="13"/>
      <c r="G14886" s="50"/>
      <c r="I14886" s="17"/>
      <c r="K14886" s="50"/>
      <c r="P14886" s="17"/>
    </row>
    <row r="14887" spans="6:16">
      <c r="F14887" s="13"/>
      <c r="G14887" s="50"/>
      <c r="I14887" s="17"/>
      <c r="K14887" s="50"/>
      <c r="P14887" s="17"/>
    </row>
    <row r="14888" spans="6:16">
      <c r="F14888" s="13"/>
      <c r="G14888" s="50"/>
      <c r="I14888" s="17"/>
      <c r="K14888" s="50"/>
      <c r="P14888" s="17"/>
    </row>
    <row r="14889" spans="6:16">
      <c r="F14889" s="13"/>
      <c r="G14889" s="50"/>
      <c r="I14889" s="17"/>
      <c r="K14889" s="50"/>
      <c r="P14889" s="17"/>
    </row>
    <row r="14890" spans="6:16">
      <c r="F14890" s="13"/>
      <c r="G14890" s="50"/>
      <c r="I14890" s="17"/>
      <c r="K14890" s="50"/>
      <c r="P14890" s="17"/>
    </row>
    <row r="14891" spans="6:16">
      <c r="F14891" s="13"/>
      <c r="G14891" s="50"/>
      <c r="I14891" s="17"/>
      <c r="K14891" s="50"/>
      <c r="P14891" s="17"/>
    </row>
    <row r="14892" spans="6:16">
      <c r="F14892" s="13"/>
      <c r="G14892" s="50"/>
      <c r="I14892" s="17"/>
      <c r="K14892" s="50"/>
      <c r="P14892" s="17"/>
    </row>
    <row r="14893" spans="6:16">
      <c r="F14893" s="13"/>
      <c r="G14893" s="50"/>
      <c r="I14893" s="17"/>
      <c r="K14893" s="50"/>
      <c r="P14893" s="17"/>
    </row>
    <row r="14894" spans="6:16">
      <c r="F14894" s="13"/>
      <c r="G14894" s="50"/>
      <c r="I14894" s="17"/>
      <c r="K14894" s="50"/>
      <c r="P14894" s="17"/>
    </row>
    <row r="14895" spans="6:16">
      <c r="F14895" s="13"/>
      <c r="G14895" s="50"/>
      <c r="I14895" s="17"/>
      <c r="K14895" s="50"/>
      <c r="P14895" s="17"/>
    </row>
    <row r="14896" spans="6:16">
      <c r="F14896" s="13"/>
      <c r="G14896" s="50"/>
      <c r="I14896" s="17"/>
      <c r="K14896" s="50"/>
      <c r="P14896" s="17"/>
    </row>
    <row r="14897" spans="6:16">
      <c r="F14897" s="13"/>
      <c r="G14897" s="50"/>
      <c r="I14897" s="17"/>
      <c r="K14897" s="50"/>
      <c r="P14897" s="17"/>
    </row>
    <row r="14898" spans="6:16">
      <c r="F14898" s="13"/>
      <c r="G14898" s="50"/>
      <c r="I14898" s="17"/>
      <c r="K14898" s="50"/>
      <c r="P14898" s="17"/>
    </row>
    <row r="14899" spans="6:16">
      <c r="F14899" s="13"/>
      <c r="G14899" s="50"/>
      <c r="I14899" s="17"/>
      <c r="K14899" s="50"/>
      <c r="P14899" s="17"/>
    </row>
    <row r="14900" spans="6:16">
      <c r="F14900" s="13"/>
      <c r="G14900" s="50"/>
      <c r="I14900" s="17"/>
      <c r="K14900" s="50"/>
      <c r="P14900" s="17"/>
    </row>
    <row r="14901" spans="6:16">
      <c r="F14901" s="13"/>
      <c r="G14901" s="50"/>
      <c r="I14901" s="17"/>
      <c r="K14901" s="50"/>
      <c r="P14901" s="17"/>
    </row>
    <row r="14902" spans="6:16">
      <c r="F14902" s="13"/>
      <c r="G14902" s="50"/>
      <c r="I14902" s="17"/>
      <c r="K14902" s="50"/>
      <c r="P14902" s="17"/>
    </row>
    <row r="14903" spans="6:16">
      <c r="F14903" s="13"/>
      <c r="G14903" s="50"/>
      <c r="I14903" s="17"/>
      <c r="K14903" s="50"/>
      <c r="P14903" s="17"/>
    </row>
    <row r="14904" spans="6:16">
      <c r="F14904" s="13"/>
      <c r="G14904" s="50"/>
      <c r="I14904" s="17"/>
      <c r="K14904" s="50"/>
      <c r="P14904" s="17"/>
    </row>
    <row r="14905" spans="6:16">
      <c r="F14905" s="13"/>
      <c r="G14905" s="50"/>
      <c r="I14905" s="17"/>
      <c r="K14905" s="50"/>
      <c r="P14905" s="17"/>
    </row>
    <row r="14906" spans="6:16">
      <c r="F14906" s="13"/>
      <c r="G14906" s="50"/>
      <c r="I14906" s="17"/>
      <c r="K14906" s="50"/>
      <c r="P14906" s="17"/>
    </row>
    <row r="14907" spans="6:16">
      <c r="F14907" s="13"/>
      <c r="G14907" s="50"/>
      <c r="I14907" s="17"/>
      <c r="K14907" s="50"/>
      <c r="P14907" s="17"/>
    </row>
    <row r="14908" spans="6:16">
      <c r="F14908" s="13"/>
      <c r="G14908" s="50"/>
      <c r="I14908" s="17"/>
      <c r="K14908" s="50"/>
      <c r="P14908" s="17"/>
    </row>
    <row r="14909" spans="6:16">
      <c r="F14909" s="13"/>
      <c r="G14909" s="50"/>
      <c r="I14909" s="17"/>
      <c r="K14909" s="50"/>
      <c r="P14909" s="17"/>
    </row>
    <row r="14910" spans="6:16">
      <c r="F14910" s="13"/>
      <c r="G14910" s="50"/>
      <c r="I14910" s="17"/>
      <c r="K14910" s="50"/>
      <c r="P14910" s="17"/>
    </row>
    <row r="14911" spans="6:16">
      <c r="F14911" s="13"/>
      <c r="G14911" s="50"/>
      <c r="I14911" s="17"/>
      <c r="K14911" s="50"/>
      <c r="P14911" s="17"/>
    </row>
    <row r="14912" spans="6:16">
      <c r="F14912" s="13"/>
      <c r="G14912" s="50"/>
      <c r="I14912" s="17"/>
      <c r="K14912" s="50"/>
      <c r="P14912" s="17"/>
    </row>
    <row r="14913" spans="6:16">
      <c r="F14913" s="13"/>
      <c r="G14913" s="50"/>
      <c r="I14913" s="17"/>
      <c r="K14913" s="50"/>
      <c r="P14913" s="17"/>
    </row>
    <row r="14914" spans="6:16">
      <c r="F14914" s="13"/>
      <c r="G14914" s="50"/>
      <c r="I14914" s="17"/>
      <c r="K14914" s="50"/>
      <c r="P14914" s="17"/>
    </row>
    <row r="14915" spans="6:16">
      <c r="F14915" s="13"/>
      <c r="G14915" s="50"/>
      <c r="I14915" s="17"/>
      <c r="K14915" s="50"/>
      <c r="P14915" s="17"/>
    </row>
    <row r="14916" spans="6:16">
      <c r="F14916" s="13"/>
      <c r="G14916" s="50"/>
      <c r="I14916" s="17"/>
      <c r="K14916" s="50"/>
      <c r="P14916" s="17"/>
    </row>
    <row r="14917" spans="6:16">
      <c r="F14917" s="13"/>
      <c r="G14917" s="50"/>
      <c r="I14917" s="17"/>
      <c r="K14917" s="50"/>
      <c r="P14917" s="17"/>
    </row>
    <row r="14918" spans="6:16">
      <c r="F14918" s="13"/>
      <c r="G14918" s="50"/>
      <c r="I14918" s="17"/>
      <c r="K14918" s="50"/>
      <c r="P14918" s="17"/>
    </row>
    <row r="14919" spans="6:16">
      <c r="F14919" s="13"/>
      <c r="G14919" s="50"/>
      <c r="I14919" s="17"/>
      <c r="K14919" s="50"/>
      <c r="P14919" s="17"/>
    </row>
    <row r="14920" spans="6:16">
      <c r="F14920" s="13"/>
      <c r="G14920" s="50"/>
      <c r="I14920" s="17"/>
      <c r="K14920" s="50"/>
      <c r="P14920" s="17"/>
    </row>
    <row r="14921" spans="6:16">
      <c r="F14921" s="13"/>
      <c r="G14921" s="50"/>
      <c r="I14921" s="17"/>
      <c r="K14921" s="50"/>
      <c r="P14921" s="17"/>
    </row>
    <row r="14922" spans="6:16">
      <c r="F14922" s="13"/>
      <c r="G14922" s="50"/>
      <c r="I14922" s="17"/>
      <c r="K14922" s="50"/>
      <c r="P14922" s="17"/>
    </row>
    <row r="14923" spans="6:16">
      <c r="F14923" s="13"/>
      <c r="G14923" s="50"/>
      <c r="I14923" s="17"/>
      <c r="K14923" s="50"/>
      <c r="P14923" s="17"/>
    </row>
    <row r="14924" spans="6:16">
      <c r="F14924" s="13"/>
      <c r="G14924" s="50"/>
      <c r="I14924" s="17"/>
      <c r="K14924" s="50"/>
      <c r="P14924" s="17"/>
    </row>
    <row r="14925" spans="6:16">
      <c r="F14925" s="13"/>
      <c r="G14925" s="50"/>
      <c r="I14925" s="17"/>
      <c r="K14925" s="50"/>
      <c r="P14925" s="17"/>
    </row>
    <row r="14926" spans="6:16">
      <c r="F14926" s="13"/>
      <c r="G14926" s="50"/>
      <c r="I14926" s="17"/>
      <c r="K14926" s="50"/>
      <c r="P14926" s="17"/>
    </row>
    <row r="14927" spans="6:16">
      <c r="F14927" s="13"/>
      <c r="G14927" s="50"/>
      <c r="I14927" s="17"/>
      <c r="K14927" s="50"/>
      <c r="P14927" s="17"/>
    </row>
    <row r="14928" spans="6:16">
      <c r="F14928" s="13"/>
      <c r="G14928" s="50"/>
      <c r="I14928" s="17"/>
      <c r="K14928" s="50"/>
      <c r="P14928" s="17"/>
    </row>
    <row r="14929" spans="6:16">
      <c r="F14929" s="13"/>
      <c r="G14929" s="50"/>
      <c r="I14929" s="17"/>
      <c r="K14929" s="50"/>
      <c r="P14929" s="17"/>
    </row>
    <row r="14930" spans="6:16">
      <c r="F14930" s="13"/>
      <c r="G14930" s="50"/>
      <c r="I14930" s="17"/>
      <c r="K14930" s="50"/>
      <c r="P14930" s="17"/>
    </row>
    <row r="14931" spans="6:16">
      <c r="F14931" s="13"/>
      <c r="G14931" s="50"/>
      <c r="I14931" s="17"/>
      <c r="K14931" s="50"/>
      <c r="P14931" s="17"/>
    </row>
    <row r="14932" spans="6:16">
      <c r="F14932" s="13"/>
      <c r="G14932" s="50"/>
      <c r="I14932" s="17"/>
      <c r="K14932" s="50"/>
      <c r="P14932" s="17"/>
    </row>
    <row r="14933" spans="6:16">
      <c r="F14933" s="13"/>
      <c r="G14933" s="50"/>
      <c r="I14933" s="17"/>
      <c r="K14933" s="50"/>
      <c r="P14933" s="17"/>
    </row>
    <row r="14934" spans="6:16">
      <c r="F14934" s="13"/>
      <c r="G14934" s="50"/>
      <c r="I14934" s="17"/>
      <c r="K14934" s="50"/>
      <c r="P14934" s="17"/>
    </row>
    <row r="14935" spans="6:16">
      <c r="F14935" s="13"/>
      <c r="G14935" s="50"/>
      <c r="I14935" s="17"/>
      <c r="K14935" s="50"/>
      <c r="P14935" s="17"/>
    </row>
    <row r="14936" spans="6:16">
      <c r="F14936" s="13"/>
      <c r="G14936" s="50"/>
      <c r="I14936" s="17"/>
      <c r="K14936" s="50"/>
      <c r="P14936" s="17"/>
    </row>
    <row r="14937" spans="6:16">
      <c r="F14937" s="13"/>
      <c r="G14937" s="50"/>
      <c r="I14937" s="17"/>
      <c r="K14937" s="50"/>
      <c r="P14937" s="17"/>
    </row>
    <row r="14938" spans="6:16">
      <c r="F14938" s="13"/>
      <c r="G14938" s="50"/>
      <c r="I14938" s="17"/>
      <c r="K14938" s="50"/>
      <c r="P14938" s="17"/>
    </row>
    <row r="14939" spans="6:16">
      <c r="F14939" s="13"/>
      <c r="G14939" s="50"/>
      <c r="I14939" s="17"/>
      <c r="K14939" s="50"/>
      <c r="P14939" s="17"/>
    </row>
    <row r="14940" spans="6:16">
      <c r="F14940" s="13"/>
      <c r="G14940" s="50"/>
      <c r="I14940" s="17"/>
      <c r="K14940" s="50"/>
      <c r="P14940" s="17"/>
    </row>
    <row r="14941" spans="6:16">
      <c r="F14941" s="13"/>
      <c r="G14941" s="50"/>
      <c r="I14941" s="17"/>
      <c r="K14941" s="50"/>
      <c r="P14941" s="17"/>
    </row>
    <row r="14942" spans="6:16">
      <c r="F14942" s="13"/>
      <c r="G14942" s="50"/>
      <c r="I14942" s="17"/>
      <c r="K14942" s="50"/>
      <c r="P14942" s="17"/>
    </row>
    <row r="14943" spans="6:16">
      <c r="F14943" s="13"/>
      <c r="G14943" s="50"/>
      <c r="I14943" s="17"/>
      <c r="K14943" s="50"/>
      <c r="P14943" s="17"/>
    </row>
    <row r="14944" spans="6:16">
      <c r="F14944" s="13"/>
      <c r="G14944" s="50"/>
      <c r="I14944" s="17"/>
      <c r="K14944" s="50"/>
      <c r="P14944" s="17"/>
    </row>
    <row r="14945" spans="6:16">
      <c r="F14945" s="13"/>
      <c r="G14945" s="50"/>
      <c r="I14945" s="17"/>
      <c r="K14945" s="50"/>
      <c r="P14945" s="17"/>
    </row>
    <row r="14946" spans="6:16">
      <c r="F14946" s="13"/>
      <c r="G14946" s="50"/>
      <c r="I14946" s="17"/>
      <c r="K14946" s="50"/>
      <c r="P14946" s="17"/>
    </row>
    <row r="14947" spans="6:16">
      <c r="F14947" s="13"/>
      <c r="G14947" s="50"/>
      <c r="I14947" s="17"/>
      <c r="K14947" s="50"/>
      <c r="P14947" s="17"/>
    </row>
    <row r="14948" spans="6:16">
      <c r="F14948" s="13"/>
      <c r="G14948" s="50"/>
      <c r="I14948" s="17"/>
      <c r="K14948" s="50"/>
      <c r="P14948" s="17"/>
    </row>
    <row r="14949" spans="6:16">
      <c r="F14949" s="13"/>
      <c r="G14949" s="50"/>
      <c r="I14949" s="17"/>
      <c r="K14949" s="50"/>
      <c r="P14949" s="17"/>
    </row>
    <row r="14950" spans="6:16">
      <c r="F14950" s="13"/>
      <c r="G14950" s="50"/>
      <c r="I14950" s="17"/>
      <c r="K14950" s="50"/>
      <c r="P14950" s="17"/>
    </row>
    <row r="14951" spans="6:16">
      <c r="F14951" s="13"/>
      <c r="G14951" s="50"/>
      <c r="I14951" s="17"/>
      <c r="K14951" s="50"/>
      <c r="P14951" s="17"/>
    </row>
    <row r="14952" spans="6:16">
      <c r="F14952" s="13"/>
      <c r="G14952" s="50"/>
      <c r="I14952" s="17"/>
      <c r="K14952" s="50"/>
      <c r="P14952" s="17"/>
    </row>
    <row r="14953" spans="6:16">
      <c r="F14953" s="13"/>
      <c r="G14953" s="50"/>
      <c r="I14953" s="17"/>
      <c r="K14953" s="50"/>
      <c r="P14953" s="17"/>
    </row>
    <row r="14954" spans="6:16">
      <c r="F14954" s="13"/>
      <c r="G14954" s="50"/>
      <c r="I14954" s="17"/>
      <c r="K14954" s="50"/>
      <c r="P14954" s="17"/>
    </row>
    <row r="14955" spans="6:16">
      <c r="F14955" s="13"/>
      <c r="G14955" s="50"/>
      <c r="I14955" s="17"/>
      <c r="K14955" s="50"/>
      <c r="P14955" s="17"/>
    </row>
    <row r="14956" spans="6:16">
      <c r="F14956" s="13"/>
      <c r="G14956" s="50"/>
      <c r="I14956" s="17"/>
      <c r="K14956" s="50"/>
      <c r="P14956" s="17"/>
    </row>
    <row r="14957" spans="6:16">
      <c r="F14957" s="13"/>
      <c r="G14957" s="50"/>
      <c r="I14957" s="17"/>
      <c r="K14957" s="50"/>
      <c r="P14957" s="17"/>
    </row>
    <row r="14958" spans="6:16">
      <c r="F14958" s="13"/>
      <c r="G14958" s="50"/>
      <c r="I14958" s="17"/>
      <c r="K14958" s="50"/>
      <c r="P14958" s="17"/>
    </row>
    <row r="14959" spans="6:16">
      <c r="F14959" s="13"/>
      <c r="G14959" s="50"/>
      <c r="I14959" s="17"/>
      <c r="K14959" s="50"/>
      <c r="P14959" s="17"/>
    </row>
    <row r="14960" spans="6:16">
      <c r="F14960" s="13"/>
      <c r="G14960" s="50"/>
      <c r="I14960" s="17"/>
      <c r="K14960" s="50"/>
      <c r="P14960" s="17"/>
    </row>
    <row r="14961" spans="6:16">
      <c r="F14961" s="13"/>
      <c r="G14961" s="50"/>
      <c r="I14961" s="17"/>
      <c r="K14961" s="50"/>
      <c r="P14961" s="17"/>
    </row>
    <row r="14962" spans="6:16">
      <c r="F14962" s="13"/>
      <c r="G14962" s="50"/>
      <c r="I14962" s="17"/>
      <c r="K14962" s="50"/>
      <c r="P14962" s="17"/>
    </row>
    <row r="14963" spans="6:16">
      <c r="F14963" s="13"/>
      <c r="G14963" s="50"/>
      <c r="I14963" s="17"/>
      <c r="K14963" s="50"/>
      <c r="P14963" s="17"/>
    </row>
    <row r="14964" spans="6:16">
      <c r="F14964" s="13"/>
      <c r="G14964" s="50"/>
      <c r="I14964" s="17"/>
      <c r="K14964" s="50"/>
      <c r="P14964" s="17"/>
    </row>
    <row r="14965" spans="6:16">
      <c r="F14965" s="13"/>
      <c r="G14965" s="50"/>
      <c r="I14965" s="17"/>
      <c r="K14965" s="50"/>
      <c r="P14965" s="17"/>
    </row>
    <row r="14966" spans="6:16">
      <c r="F14966" s="13"/>
      <c r="G14966" s="50"/>
      <c r="I14966" s="17"/>
      <c r="K14966" s="50"/>
      <c r="P14966" s="17"/>
    </row>
    <row r="14967" spans="6:16">
      <c r="F14967" s="13"/>
      <c r="G14967" s="50"/>
      <c r="I14967" s="17"/>
      <c r="K14967" s="50"/>
      <c r="P14967" s="17"/>
    </row>
    <row r="14968" spans="6:16">
      <c r="F14968" s="13"/>
      <c r="G14968" s="50"/>
      <c r="I14968" s="17"/>
      <c r="K14968" s="50"/>
      <c r="P14968" s="17"/>
    </row>
    <row r="14969" spans="6:16">
      <c r="F14969" s="13"/>
      <c r="G14969" s="50"/>
      <c r="I14969" s="17"/>
      <c r="K14969" s="50"/>
      <c r="P14969" s="17"/>
    </row>
    <row r="14970" spans="6:16">
      <c r="F14970" s="13"/>
      <c r="G14970" s="50"/>
      <c r="I14970" s="17"/>
      <c r="K14970" s="50"/>
      <c r="P14970" s="17"/>
    </row>
    <row r="14971" spans="6:16">
      <c r="F14971" s="13"/>
      <c r="G14971" s="50"/>
      <c r="I14971" s="17"/>
      <c r="K14971" s="50"/>
      <c r="P14971" s="17"/>
    </row>
    <row r="14972" spans="6:16">
      <c r="F14972" s="13"/>
      <c r="G14972" s="50"/>
      <c r="I14972" s="17"/>
      <c r="K14972" s="50"/>
      <c r="P14972" s="17"/>
    </row>
    <row r="14973" spans="6:16">
      <c r="F14973" s="13"/>
      <c r="G14973" s="50"/>
      <c r="I14973" s="17"/>
      <c r="K14973" s="50"/>
      <c r="P14973" s="17"/>
    </row>
    <row r="14974" spans="6:16">
      <c r="F14974" s="13"/>
      <c r="G14974" s="50"/>
      <c r="I14974" s="17"/>
      <c r="K14974" s="50"/>
      <c r="P14974" s="17"/>
    </row>
    <row r="14975" spans="6:16">
      <c r="F14975" s="13"/>
      <c r="G14975" s="50"/>
      <c r="I14975" s="17"/>
      <c r="K14975" s="50"/>
      <c r="P14975" s="17"/>
    </row>
    <row r="14976" spans="6:16">
      <c r="F14976" s="13"/>
      <c r="G14976" s="50"/>
      <c r="I14976" s="17"/>
      <c r="K14976" s="50"/>
      <c r="P14976" s="17"/>
    </row>
    <row r="14977" spans="6:16">
      <c r="F14977" s="13"/>
      <c r="G14977" s="50"/>
      <c r="I14977" s="17"/>
      <c r="K14977" s="50"/>
      <c r="P14977" s="17"/>
    </row>
    <row r="14978" spans="6:16">
      <c r="F14978" s="13"/>
      <c r="G14978" s="50"/>
      <c r="I14978" s="17"/>
      <c r="K14978" s="50"/>
      <c r="P14978" s="17"/>
    </row>
    <row r="14979" spans="6:16">
      <c r="F14979" s="13"/>
      <c r="G14979" s="50"/>
      <c r="I14979" s="17"/>
      <c r="K14979" s="50"/>
      <c r="P14979" s="17"/>
    </row>
    <row r="14980" spans="6:16">
      <c r="F14980" s="13"/>
      <c r="G14980" s="50"/>
      <c r="I14980" s="17"/>
      <c r="K14980" s="50"/>
      <c r="P14980" s="17"/>
    </row>
    <row r="14981" spans="6:16">
      <c r="F14981" s="13"/>
      <c r="G14981" s="50"/>
      <c r="I14981" s="17"/>
      <c r="K14981" s="50"/>
      <c r="P14981" s="17"/>
    </row>
    <row r="14982" spans="6:16">
      <c r="F14982" s="13"/>
      <c r="G14982" s="50"/>
      <c r="I14982" s="17"/>
      <c r="K14982" s="50"/>
      <c r="P14982" s="17"/>
    </row>
    <row r="14983" spans="6:16">
      <c r="F14983" s="13"/>
      <c r="G14983" s="50"/>
      <c r="I14983" s="17"/>
      <c r="K14983" s="50"/>
      <c r="P14983" s="17"/>
    </row>
    <row r="14984" spans="6:16">
      <c r="F14984" s="13"/>
      <c r="G14984" s="50"/>
      <c r="I14984" s="17"/>
      <c r="K14984" s="50"/>
      <c r="P14984" s="17"/>
    </row>
    <row r="14985" spans="6:16">
      <c r="F14985" s="13"/>
      <c r="G14985" s="50"/>
      <c r="I14985" s="17"/>
      <c r="K14985" s="50"/>
      <c r="P14985" s="17"/>
    </row>
    <row r="14986" spans="6:16">
      <c r="F14986" s="13"/>
      <c r="G14986" s="50"/>
      <c r="I14986" s="17"/>
      <c r="K14986" s="50"/>
      <c r="P14986" s="17"/>
    </row>
    <row r="14987" spans="6:16">
      <c r="F14987" s="13"/>
      <c r="G14987" s="50"/>
      <c r="I14987" s="17"/>
      <c r="K14987" s="50"/>
      <c r="P14987" s="17"/>
    </row>
    <row r="14988" spans="6:16">
      <c r="F14988" s="13"/>
      <c r="G14988" s="50"/>
      <c r="I14988" s="17"/>
      <c r="K14988" s="50"/>
      <c r="P14988" s="17"/>
    </row>
    <row r="14989" spans="6:16">
      <c r="F14989" s="13"/>
      <c r="G14989" s="50"/>
      <c r="I14989" s="17"/>
      <c r="K14989" s="50"/>
      <c r="P14989" s="17"/>
    </row>
    <row r="14990" spans="6:16">
      <c r="F14990" s="13"/>
      <c r="G14990" s="50"/>
      <c r="I14990" s="17"/>
      <c r="K14990" s="50"/>
      <c r="P14990" s="17"/>
    </row>
    <row r="14991" spans="6:16">
      <c r="F14991" s="13"/>
      <c r="G14991" s="50"/>
      <c r="I14991" s="17"/>
      <c r="K14991" s="50"/>
      <c r="P14991" s="17"/>
    </row>
    <row r="14992" spans="6:16">
      <c r="F14992" s="13"/>
      <c r="G14992" s="50"/>
      <c r="I14992" s="17"/>
      <c r="K14992" s="50"/>
      <c r="P14992" s="17"/>
    </row>
    <row r="14993" spans="6:16">
      <c r="F14993" s="13"/>
      <c r="G14993" s="50"/>
      <c r="I14993" s="17"/>
      <c r="K14993" s="50"/>
      <c r="P14993" s="17"/>
    </row>
    <row r="14994" spans="6:16">
      <c r="F14994" s="13"/>
      <c r="G14994" s="50"/>
      <c r="I14994" s="17"/>
      <c r="K14994" s="50"/>
      <c r="P14994" s="17"/>
    </row>
    <row r="14995" spans="6:16">
      <c r="F14995" s="13"/>
      <c r="G14995" s="50"/>
      <c r="I14995" s="17"/>
      <c r="K14995" s="50"/>
      <c r="P14995" s="17"/>
    </row>
    <row r="14996" spans="6:16">
      <c r="F14996" s="13"/>
      <c r="G14996" s="50"/>
      <c r="I14996" s="17"/>
      <c r="K14996" s="50"/>
      <c r="P14996" s="17"/>
    </row>
    <row r="14997" spans="6:16">
      <c r="F14997" s="13"/>
      <c r="G14997" s="50"/>
      <c r="I14997" s="17"/>
      <c r="K14997" s="50"/>
      <c r="P14997" s="17"/>
    </row>
    <row r="14998" spans="6:16">
      <c r="F14998" s="13"/>
      <c r="G14998" s="50"/>
      <c r="I14998" s="17"/>
      <c r="K14998" s="50"/>
      <c r="P14998" s="17"/>
    </row>
    <row r="14999" spans="6:16">
      <c r="F14999" s="13"/>
      <c r="G14999" s="50"/>
      <c r="I14999" s="17"/>
      <c r="K14999" s="50"/>
      <c r="P14999" s="17"/>
    </row>
    <row r="15000" spans="6:16">
      <c r="F15000" s="13"/>
      <c r="G15000" s="50"/>
      <c r="I15000" s="17"/>
      <c r="K15000" s="50"/>
      <c r="P15000" s="17"/>
    </row>
    <row r="15001" spans="6:16">
      <c r="F15001" s="13"/>
      <c r="G15001" s="50"/>
      <c r="I15001" s="17"/>
      <c r="K15001" s="50"/>
      <c r="P15001" s="17"/>
    </row>
    <row r="15002" spans="6:16">
      <c r="F15002" s="13"/>
      <c r="G15002" s="50"/>
      <c r="I15002" s="17"/>
      <c r="K15002" s="50"/>
      <c r="P15002" s="17"/>
    </row>
    <row r="15003" spans="6:16">
      <c r="F15003" s="13"/>
      <c r="G15003" s="50"/>
      <c r="I15003" s="17"/>
      <c r="K15003" s="50"/>
      <c r="P15003" s="17"/>
    </row>
    <row r="15004" spans="6:16">
      <c r="F15004" s="13"/>
      <c r="G15004" s="50"/>
      <c r="I15004" s="17"/>
      <c r="K15004" s="50"/>
      <c r="P15004" s="17"/>
    </row>
    <row r="15005" spans="6:16">
      <c r="F15005" s="13"/>
      <c r="G15005" s="50"/>
      <c r="I15005" s="17"/>
      <c r="K15005" s="50"/>
      <c r="P15005" s="17"/>
    </row>
    <row r="15006" spans="6:16">
      <c r="F15006" s="13"/>
      <c r="G15006" s="50"/>
      <c r="I15006" s="17"/>
      <c r="K15006" s="50"/>
      <c r="P15006" s="17"/>
    </row>
    <row r="15007" spans="6:16">
      <c r="F15007" s="13"/>
      <c r="G15007" s="50"/>
      <c r="I15007" s="17"/>
      <c r="K15007" s="50"/>
      <c r="P15007" s="17"/>
    </row>
    <row r="15008" spans="6:16">
      <c r="F15008" s="13"/>
      <c r="G15008" s="50"/>
      <c r="I15008" s="17"/>
      <c r="K15008" s="50"/>
      <c r="P15008" s="17"/>
    </row>
    <row r="15009" spans="6:16">
      <c r="F15009" s="13"/>
      <c r="G15009" s="50"/>
      <c r="I15009" s="17"/>
      <c r="K15009" s="50"/>
      <c r="P15009" s="17"/>
    </row>
    <row r="15010" spans="6:16">
      <c r="F15010" s="13"/>
      <c r="G15010" s="50"/>
      <c r="I15010" s="17"/>
      <c r="K15010" s="50"/>
      <c r="P15010" s="17"/>
    </row>
    <row r="15011" spans="6:16">
      <c r="F15011" s="13"/>
      <c r="G15011" s="50"/>
      <c r="I15011" s="17"/>
      <c r="K15011" s="50"/>
      <c r="P15011" s="17"/>
    </row>
    <row r="15012" spans="6:16">
      <c r="F15012" s="13"/>
      <c r="G15012" s="50"/>
      <c r="I15012" s="17"/>
      <c r="K15012" s="50"/>
      <c r="P15012" s="17"/>
    </row>
    <row r="15013" spans="6:16">
      <c r="F15013" s="13"/>
      <c r="G15013" s="50"/>
      <c r="I15013" s="17"/>
      <c r="K15013" s="50"/>
      <c r="P15013" s="17"/>
    </row>
    <row r="15014" spans="6:16">
      <c r="F15014" s="13"/>
      <c r="G15014" s="50"/>
      <c r="I15014" s="17"/>
      <c r="K15014" s="50"/>
      <c r="P15014" s="17"/>
    </row>
    <row r="15015" spans="6:16">
      <c r="F15015" s="13"/>
      <c r="G15015" s="50"/>
      <c r="I15015" s="17"/>
      <c r="K15015" s="50"/>
      <c r="P15015" s="17"/>
    </row>
    <row r="15016" spans="6:16">
      <c r="F15016" s="13"/>
      <c r="G15016" s="50"/>
      <c r="I15016" s="17"/>
      <c r="K15016" s="50"/>
      <c r="P15016" s="17"/>
    </row>
    <row r="15017" spans="6:16">
      <c r="F15017" s="13"/>
      <c r="G15017" s="50"/>
      <c r="I15017" s="17"/>
      <c r="K15017" s="50"/>
      <c r="P15017" s="17"/>
    </row>
    <row r="15018" spans="6:16">
      <c r="F15018" s="13"/>
      <c r="G15018" s="50"/>
      <c r="I15018" s="17"/>
      <c r="K15018" s="50"/>
      <c r="P15018" s="17"/>
    </row>
    <row r="15019" spans="6:16">
      <c r="F15019" s="13"/>
      <c r="G15019" s="50"/>
      <c r="I15019" s="17"/>
      <c r="K15019" s="50"/>
      <c r="P15019" s="17"/>
    </row>
    <row r="15020" spans="6:16">
      <c r="F15020" s="13"/>
      <c r="G15020" s="50"/>
      <c r="I15020" s="17"/>
      <c r="K15020" s="50"/>
      <c r="P15020" s="17"/>
    </row>
    <row r="15021" spans="6:16">
      <c r="F15021" s="13"/>
      <c r="G15021" s="50"/>
      <c r="I15021" s="17"/>
      <c r="K15021" s="50"/>
      <c r="P15021" s="17"/>
    </row>
    <row r="15022" spans="6:16">
      <c r="F15022" s="13"/>
      <c r="G15022" s="50"/>
      <c r="I15022" s="17"/>
      <c r="K15022" s="50"/>
      <c r="P15022" s="17"/>
    </row>
    <row r="15023" spans="6:16">
      <c r="F15023" s="13"/>
      <c r="G15023" s="50"/>
      <c r="I15023" s="17"/>
      <c r="K15023" s="50"/>
      <c r="P15023" s="17"/>
    </row>
    <row r="15024" spans="6:16">
      <c r="F15024" s="13"/>
      <c r="G15024" s="50"/>
      <c r="I15024" s="17"/>
      <c r="K15024" s="50"/>
      <c r="P15024" s="17"/>
    </row>
    <row r="15025" spans="6:16">
      <c r="F15025" s="13"/>
      <c r="G15025" s="50"/>
      <c r="I15025" s="17"/>
      <c r="K15025" s="50"/>
      <c r="P15025" s="17"/>
    </row>
    <row r="15026" spans="6:16">
      <c r="F15026" s="13"/>
      <c r="G15026" s="50"/>
      <c r="I15026" s="17"/>
      <c r="K15026" s="50"/>
      <c r="P15026" s="17"/>
    </row>
    <row r="15027" spans="6:16">
      <c r="F15027" s="13"/>
      <c r="G15027" s="50"/>
      <c r="I15027" s="17"/>
      <c r="K15027" s="50"/>
      <c r="P15027" s="17"/>
    </row>
    <row r="15028" spans="6:16">
      <c r="F15028" s="13"/>
      <c r="G15028" s="50"/>
      <c r="I15028" s="17"/>
      <c r="K15028" s="50"/>
      <c r="P15028" s="17"/>
    </row>
    <row r="15029" spans="6:16">
      <c r="F15029" s="13"/>
      <c r="G15029" s="50"/>
      <c r="I15029" s="17"/>
      <c r="K15029" s="50"/>
      <c r="P15029" s="17"/>
    </row>
    <row r="15030" spans="6:16">
      <c r="F15030" s="13"/>
      <c r="G15030" s="50"/>
      <c r="I15030" s="17"/>
      <c r="K15030" s="50"/>
      <c r="P15030" s="17"/>
    </row>
    <row r="15031" spans="6:16">
      <c r="F15031" s="13"/>
      <c r="G15031" s="50"/>
      <c r="I15031" s="17"/>
      <c r="K15031" s="50"/>
      <c r="P15031" s="17"/>
    </row>
    <row r="15032" spans="6:16">
      <c r="F15032" s="13"/>
      <c r="G15032" s="50"/>
      <c r="I15032" s="17"/>
      <c r="K15032" s="50"/>
      <c r="P15032" s="17"/>
    </row>
    <row r="15033" spans="6:16">
      <c r="F15033" s="13"/>
      <c r="G15033" s="50"/>
      <c r="I15033" s="17"/>
      <c r="K15033" s="50"/>
      <c r="P15033" s="17"/>
    </row>
    <row r="15034" spans="6:16">
      <c r="F15034" s="13"/>
      <c r="G15034" s="50"/>
      <c r="I15034" s="17"/>
      <c r="K15034" s="50"/>
      <c r="P15034" s="17"/>
    </row>
    <row r="15035" spans="6:16">
      <c r="F15035" s="13"/>
      <c r="G15035" s="50"/>
      <c r="I15035" s="17"/>
      <c r="K15035" s="50"/>
      <c r="P15035" s="17"/>
    </row>
    <row r="15036" spans="6:16">
      <c r="F15036" s="13"/>
      <c r="G15036" s="50"/>
      <c r="I15036" s="17"/>
      <c r="K15036" s="50"/>
      <c r="P15036" s="17"/>
    </row>
    <row r="15037" spans="6:16">
      <c r="F15037" s="13"/>
      <c r="G15037" s="50"/>
      <c r="I15037" s="17"/>
      <c r="K15037" s="50"/>
      <c r="P15037" s="17"/>
    </row>
    <row r="15038" spans="6:16">
      <c r="F15038" s="13"/>
      <c r="G15038" s="50"/>
      <c r="I15038" s="17"/>
      <c r="K15038" s="50"/>
      <c r="P15038" s="17"/>
    </row>
    <row r="15039" spans="6:16">
      <c r="F15039" s="13"/>
      <c r="G15039" s="50"/>
      <c r="I15039" s="17"/>
      <c r="K15039" s="50"/>
      <c r="P15039" s="17"/>
    </row>
    <row r="15040" spans="6:16">
      <c r="F15040" s="13"/>
      <c r="G15040" s="50"/>
      <c r="I15040" s="17"/>
      <c r="K15040" s="50"/>
      <c r="P15040" s="17"/>
    </row>
    <row r="15041" spans="6:16">
      <c r="F15041" s="13"/>
      <c r="G15041" s="50"/>
      <c r="I15041" s="17"/>
      <c r="K15041" s="50"/>
      <c r="P15041" s="17"/>
    </row>
    <row r="15042" spans="6:16">
      <c r="F15042" s="13"/>
      <c r="G15042" s="50"/>
      <c r="I15042" s="17"/>
      <c r="K15042" s="50"/>
      <c r="P15042" s="17"/>
    </row>
    <row r="15043" spans="6:16">
      <c r="F15043" s="13"/>
      <c r="G15043" s="50"/>
      <c r="I15043" s="17"/>
      <c r="K15043" s="50"/>
      <c r="P15043" s="17"/>
    </row>
    <row r="15044" spans="6:16">
      <c r="F15044" s="13"/>
      <c r="G15044" s="50"/>
      <c r="I15044" s="17"/>
      <c r="K15044" s="50"/>
      <c r="P15044" s="17"/>
    </row>
    <row r="15045" spans="6:16">
      <c r="F15045" s="13"/>
      <c r="G15045" s="50"/>
      <c r="I15045" s="17"/>
      <c r="K15045" s="50"/>
      <c r="P15045" s="17"/>
    </row>
    <row r="15046" spans="6:16">
      <c r="F15046" s="13"/>
      <c r="G15046" s="50"/>
      <c r="I15046" s="17"/>
      <c r="K15046" s="50"/>
      <c r="P15046" s="17"/>
    </row>
    <row r="15047" spans="6:16">
      <c r="F15047" s="13"/>
      <c r="G15047" s="50"/>
      <c r="I15047" s="17"/>
      <c r="K15047" s="50"/>
      <c r="P15047" s="17"/>
    </row>
    <row r="15048" spans="6:16">
      <c r="F15048" s="13"/>
      <c r="G15048" s="50"/>
      <c r="I15048" s="17"/>
      <c r="K15048" s="50"/>
      <c r="P15048" s="17"/>
    </row>
    <row r="15049" spans="6:16">
      <c r="F15049" s="13"/>
      <c r="G15049" s="50"/>
      <c r="I15049" s="17"/>
      <c r="K15049" s="50"/>
      <c r="P15049" s="17"/>
    </row>
    <row r="15050" spans="6:16">
      <c r="F15050" s="13"/>
      <c r="G15050" s="50"/>
      <c r="I15050" s="17"/>
      <c r="K15050" s="50"/>
      <c r="P15050" s="17"/>
    </row>
    <row r="15051" spans="6:16">
      <c r="F15051" s="13"/>
      <c r="G15051" s="50"/>
      <c r="I15051" s="17"/>
      <c r="K15051" s="50"/>
      <c r="P15051" s="17"/>
    </row>
    <row r="15052" spans="6:16">
      <c r="F15052" s="13"/>
      <c r="G15052" s="50"/>
      <c r="I15052" s="17"/>
      <c r="K15052" s="50"/>
      <c r="P15052" s="17"/>
    </row>
    <row r="15053" spans="6:16">
      <c r="F15053" s="13"/>
      <c r="G15053" s="50"/>
      <c r="I15053" s="17"/>
      <c r="K15053" s="50"/>
      <c r="P15053" s="17"/>
    </row>
    <row r="15054" spans="6:16">
      <c r="F15054" s="13"/>
      <c r="G15054" s="50"/>
      <c r="I15054" s="17"/>
      <c r="K15054" s="50"/>
      <c r="P15054" s="17"/>
    </row>
    <row r="15055" spans="6:16">
      <c r="F15055" s="13"/>
      <c r="G15055" s="50"/>
      <c r="I15055" s="17"/>
      <c r="K15055" s="50"/>
      <c r="P15055" s="17"/>
    </row>
    <row r="15056" spans="6:16">
      <c r="F15056" s="13"/>
      <c r="G15056" s="50"/>
      <c r="I15056" s="17"/>
      <c r="K15056" s="50"/>
      <c r="P15056" s="17"/>
    </row>
    <row r="15057" spans="6:16">
      <c r="F15057" s="13"/>
      <c r="G15057" s="50"/>
      <c r="I15057" s="17"/>
      <c r="K15057" s="50"/>
      <c r="P15057" s="17"/>
    </row>
    <row r="15058" spans="6:16">
      <c r="F15058" s="13"/>
      <c r="G15058" s="50"/>
      <c r="I15058" s="17"/>
      <c r="K15058" s="50"/>
      <c r="P15058" s="17"/>
    </row>
    <row r="15059" spans="6:16">
      <c r="F15059" s="13"/>
      <c r="G15059" s="50"/>
      <c r="I15059" s="17"/>
      <c r="K15059" s="50"/>
      <c r="P15059" s="17"/>
    </row>
    <row r="15060" spans="6:16">
      <c r="F15060" s="13"/>
      <c r="G15060" s="50"/>
      <c r="I15060" s="17"/>
      <c r="K15060" s="50"/>
      <c r="P15060" s="17"/>
    </row>
    <row r="15061" spans="6:16">
      <c r="F15061" s="13"/>
      <c r="G15061" s="50"/>
      <c r="I15061" s="17"/>
      <c r="K15061" s="50"/>
      <c r="P15061" s="17"/>
    </row>
    <row r="15062" spans="6:16">
      <c r="F15062" s="13"/>
      <c r="G15062" s="50"/>
      <c r="I15062" s="17"/>
      <c r="K15062" s="50"/>
      <c r="P15062" s="17"/>
    </row>
    <row r="15063" spans="6:16">
      <c r="F15063" s="13"/>
      <c r="G15063" s="50"/>
      <c r="I15063" s="17"/>
      <c r="K15063" s="50"/>
      <c r="P15063" s="17"/>
    </row>
    <row r="15064" spans="6:16">
      <c r="F15064" s="13"/>
      <c r="G15064" s="50"/>
      <c r="I15064" s="17"/>
      <c r="K15064" s="50"/>
      <c r="P15064" s="17"/>
    </row>
    <row r="15065" spans="6:16">
      <c r="F15065" s="13"/>
      <c r="G15065" s="50"/>
      <c r="I15065" s="17"/>
      <c r="K15065" s="50"/>
      <c r="P15065" s="17"/>
    </row>
    <row r="15066" spans="6:16">
      <c r="F15066" s="13"/>
      <c r="G15066" s="50"/>
      <c r="I15066" s="17"/>
      <c r="K15066" s="50"/>
      <c r="P15066" s="17"/>
    </row>
    <row r="15067" spans="6:16">
      <c r="F15067" s="13"/>
      <c r="G15067" s="50"/>
      <c r="I15067" s="17"/>
      <c r="K15067" s="50"/>
      <c r="P15067" s="17"/>
    </row>
    <row r="15068" spans="6:16">
      <c r="F15068" s="13"/>
      <c r="G15068" s="50"/>
      <c r="I15068" s="17"/>
      <c r="K15068" s="50"/>
      <c r="P15068" s="17"/>
    </row>
    <row r="15069" spans="6:16">
      <c r="F15069" s="13"/>
      <c r="G15069" s="50"/>
      <c r="I15069" s="17"/>
      <c r="K15069" s="50"/>
      <c r="P15069" s="17"/>
    </row>
    <row r="15070" spans="6:16">
      <c r="F15070" s="13"/>
      <c r="G15070" s="50"/>
      <c r="I15070" s="17"/>
      <c r="K15070" s="50"/>
      <c r="P15070" s="17"/>
    </row>
    <row r="15071" spans="6:16">
      <c r="F15071" s="13"/>
      <c r="G15071" s="50"/>
      <c r="I15071" s="17"/>
      <c r="K15071" s="50"/>
      <c r="P15071" s="17"/>
    </row>
    <row r="15072" spans="6:16">
      <c r="F15072" s="13"/>
      <c r="G15072" s="50"/>
      <c r="I15072" s="17"/>
      <c r="K15072" s="50"/>
      <c r="P15072" s="17"/>
    </row>
    <row r="15073" spans="6:16">
      <c r="F15073" s="13"/>
      <c r="G15073" s="50"/>
      <c r="I15073" s="17"/>
      <c r="K15073" s="50"/>
      <c r="P15073" s="17"/>
    </row>
    <row r="15074" spans="6:16">
      <c r="F15074" s="13"/>
      <c r="G15074" s="50"/>
      <c r="I15074" s="17"/>
      <c r="K15074" s="50"/>
      <c r="P15074" s="17"/>
    </row>
    <row r="15075" spans="6:16">
      <c r="F15075" s="13"/>
      <c r="G15075" s="50"/>
      <c r="I15075" s="17"/>
      <c r="K15075" s="50"/>
      <c r="P15075" s="17"/>
    </row>
    <row r="15076" spans="6:16">
      <c r="F15076" s="13"/>
      <c r="G15076" s="50"/>
      <c r="I15076" s="17"/>
      <c r="K15076" s="50"/>
      <c r="P15076" s="17"/>
    </row>
    <row r="15077" spans="6:16">
      <c r="F15077" s="13"/>
      <c r="G15077" s="50"/>
      <c r="I15077" s="17"/>
      <c r="K15077" s="50"/>
      <c r="P15077" s="17"/>
    </row>
    <row r="15078" spans="6:16">
      <c r="F15078" s="13"/>
      <c r="G15078" s="50"/>
      <c r="I15078" s="17"/>
      <c r="K15078" s="50"/>
      <c r="P15078" s="17"/>
    </row>
    <row r="15079" spans="6:16">
      <c r="F15079" s="13"/>
      <c r="G15079" s="50"/>
      <c r="I15079" s="17"/>
      <c r="K15079" s="50"/>
      <c r="P15079" s="17"/>
    </row>
    <row r="15080" spans="6:16">
      <c r="F15080" s="13"/>
      <c r="G15080" s="50"/>
      <c r="I15080" s="17"/>
      <c r="K15080" s="50"/>
      <c r="P15080" s="17"/>
    </row>
    <row r="15081" spans="6:16">
      <c r="F15081" s="13"/>
      <c r="G15081" s="50"/>
      <c r="I15081" s="17"/>
      <c r="K15081" s="50"/>
      <c r="P15081" s="17"/>
    </row>
    <row r="15082" spans="6:16">
      <c r="F15082" s="13"/>
      <c r="G15082" s="50"/>
      <c r="I15082" s="17"/>
      <c r="K15082" s="50"/>
      <c r="P15082" s="17"/>
    </row>
    <row r="15083" spans="6:16">
      <c r="F15083" s="13"/>
      <c r="G15083" s="50"/>
      <c r="I15083" s="17"/>
      <c r="K15083" s="50"/>
      <c r="P15083" s="17"/>
    </row>
    <row r="15084" spans="6:16">
      <c r="F15084" s="13"/>
      <c r="G15084" s="50"/>
      <c r="I15084" s="17"/>
      <c r="K15084" s="50"/>
      <c r="P15084" s="17"/>
    </row>
    <row r="15085" spans="6:16">
      <c r="F15085" s="13"/>
      <c r="G15085" s="50"/>
      <c r="I15085" s="17"/>
      <c r="K15085" s="50"/>
      <c r="P15085" s="17"/>
    </row>
    <row r="15086" spans="6:16">
      <c r="F15086" s="13"/>
      <c r="G15086" s="50"/>
      <c r="I15086" s="17"/>
      <c r="K15086" s="50"/>
      <c r="P15086" s="17"/>
    </row>
    <row r="15087" spans="6:16">
      <c r="F15087" s="13"/>
      <c r="G15087" s="50"/>
      <c r="I15087" s="17"/>
      <c r="K15087" s="50"/>
      <c r="P15087" s="17"/>
    </row>
    <row r="15088" spans="6:16">
      <c r="F15088" s="13"/>
      <c r="G15088" s="50"/>
      <c r="I15088" s="17"/>
      <c r="K15088" s="50"/>
      <c r="P15088" s="17"/>
    </row>
    <row r="15089" spans="6:16">
      <c r="F15089" s="13"/>
      <c r="G15089" s="50"/>
      <c r="I15089" s="17"/>
      <c r="K15089" s="50"/>
      <c r="P15089" s="17"/>
    </row>
    <row r="15090" spans="6:16">
      <c r="F15090" s="13"/>
      <c r="G15090" s="50"/>
      <c r="I15090" s="17"/>
      <c r="K15090" s="50"/>
      <c r="P15090" s="17"/>
    </row>
    <row r="15091" spans="6:16">
      <c r="F15091" s="13"/>
      <c r="G15091" s="50"/>
      <c r="I15091" s="17"/>
      <c r="K15091" s="50"/>
      <c r="P15091" s="17"/>
    </row>
    <row r="15092" spans="6:16">
      <c r="F15092" s="13"/>
      <c r="G15092" s="50"/>
      <c r="I15092" s="17"/>
      <c r="K15092" s="50"/>
      <c r="P15092" s="17"/>
    </row>
    <row r="15093" spans="6:16">
      <c r="F15093" s="13"/>
      <c r="G15093" s="50"/>
      <c r="I15093" s="17"/>
      <c r="K15093" s="50"/>
      <c r="P15093" s="17"/>
    </row>
    <row r="15094" spans="6:16">
      <c r="F15094" s="13"/>
      <c r="G15094" s="50"/>
      <c r="I15094" s="17"/>
      <c r="K15094" s="50"/>
      <c r="P15094" s="17"/>
    </row>
    <row r="15095" spans="6:16">
      <c r="F15095" s="13"/>
      <c r="G15095" s="50"/>
      <c r="I15095" s="17"/>
      <c r="K15095" s="50"/>
      <c r="P15095" s="17"/>
    </row>
    <row r="15096" spans="6:16">
      <c r="F15096" s="13"/>
      <c r="G15096" s="50"/>
      <c r="I15096" s="17"/>
      <c r="K15096" s="50"/>
      <c r="P15096" s="17"/>
    </row>
    <row r="15097" spans="6:16">
      <c r="F15097" s="13"/>
      <c r="G15097" s="50"/>
      <c r="I15097" s="17"/>
      <c r="K15097" s="50"/>
      <c r="P15097" s="17"/>
    </row>
    <row r="15098" spans="6:16">
      <c r="F15098" s="13"/>
      <c r="G15098" s="50"/>
      <c r="I15098" s="17"/>
      <c r="K15098" s="50"/>
      <c r="P15098" s="17"/>
    </row>
    <row r="15099" spans="6:16">
      <c r="F15099" s="13"/>
      <c r="G15099" s="50"/>
      <c r="I15099" s="17"/>
      <c r="K15099" s="50"/>
      <c r="P15099" s="17"/>
    </row>
    <row r="15100" spans="6:16">
      <c r="F15100" s="13"/>
      <c r="G15100" s="50"/>
      <c r="I15100" s="17"/>
      <c r="K15100" s="50"/>
      <c r="P15100" s="17"/>
    </row>
    <row r="15101" spans="6:16">
      <c r="F15101" s="13"/>
      <c r="G15101" s="50"/>
      <c r="I15101" s="17"/>
      <c r="K15101" s="50"/>
      <c r="P15101" s="17"/>
    </row>
    <row r="15102" spans="6:16">
      <c r="F15102" s="13"/>
      <c r="G15102" s="50"/>
      <c r="I15102" s="17"/>
      <c r="K15102" s="50"/>
      <c r="P15102" s="17"/>
    </row>
    <row r="15103" spans="6:16">
      <c r="F15103" s="13"/>
      <c r="G15103" s="50"/>
      <c r="I15103" s="17"/>
      <c r="K15103" s="50"/>
      <c r="P15103" s="17"/>
    </row>
    <row r="15104" spans="6:16">
      <c r="F15104" s="13"/>
      <c r="G15104" s="50"/>
      <c r="I15104" s="17"/>
      <c r="K15104" s="50"/>
      <c r="P15104" s="17"/>
    </row>
    <row r="15105" spans="6:16">
      <c r="F15105" s="13"/>
      <c r="G15105" s="50"/>
      <c r="I15105" s="17"/>
      <c r="K15105" s="50"/>
      <c r="P15105" s="17"/>
    </row>
    <row r="15106" spans="6:16">
      <c r="F15106" s="13"/>
      <c r="G15106" s="50"/>
      <c r="I15106" s="17"/>
      <c r="K15106" s="50"/>
      <c r="P15106" s="17"/>
    </row>
    <row r="15107" spans="6:16">
      <c r="F15107" s="13"/>
      <c r="G15107" s="50"/>
      <c r="I15107" s="17"/>
      <c r="K15107" s="50"/>
      <c r="P15107" s="17"/>
    </row>
    <row r="15108" spans="6:16">
      <c r="F15108" s="13"/>
      <c r="G15108" s="50"/>
      <c r="I15108" s="17"/>
      <c r="K15108" s="50"/>
      <c r="P15108" s="17"/>
    </row>
    <row r="15109" spans="6:16">
      <c r="F15109" s="13"/>
      <c r="G15109" s="50"/>
      <c r="I15109" s="17"/>
      <c r="K15109" s="50"/>
      <c r="P15109" s="17"/>
    </row>
    <row r="15110" spans="6:16">
      <c r="F15110" s="13"/>
      <c r="G15110" s="50"/>
      <c r="I15110" s="17"/>
      <c r="K15110" s="50"/>
      <c r="P15110" s="17"/>
    </row>
    <row r="15111" spans="6:16">
      <c r="F15111" s="13"/>
      <c r="G15111" s="50"/>
      <c r="I15111" s="17"/>
      <c r="K15111" s="50"/>
      <c r="P15111" s="17"/>
    </row>
    <row r="15112" spans="6:16">
      <c r="F15112" s="13"/>
      <c r="G15112" s="50"/>
      <c r="I15112" s="17"/>
      <c r="K15112" s="50"/>
      <c r="P15112" s="17"/>
    </row>
    <row r="15113" spans="6:16">
      <c r="F15113" s="13"/>
      <c r="G15113" s="50"/>
      <c r="I15113" s="17"/>
      <c r="K15113" s="50"/>
      <c r="P15113" s="17"/>
    </row>
    <row r="15114" spans="6:16">
      <c r="F15114" s="13"/>
      <c r="G15114" s="50"/>
      <c r="I15114" s="17"/>
      <c r="K15114" s="50"/>
      <c r="P15114" s="17"/>
    </row>
    <row r="15115" spans="6:16">
      <c r="F15115" s="13"/>
      <c r="G15115" s="50"/>
      <c r="I15115" s="17"/>
      <c r="K15115" s="50"/>
      <c r="P15115" s="17"/>
    </row>
    <row r="15116" spans="6:16">
      <c r="F15116" s="13"/>
      <c r="G15116" s="50"/>
      <c r="I15116" s="17"/>
      <c r="K15116" s="50"/>
      <c r="P15116" s="17"/>
    </row>
    <row r="15117" spans="6:16">
      <c r="F15117" s="13"/>
      <c r="G15117" s="50"/>
      <c r="I15117" s="17"/>
      <c r="K15117" s="50"/>
      <c r="P15117" s="17"/>
    </row>
    <row r="15118" spans="6:16">
      <c r="F15118" s="13"/>
      <c r="G15118" s="50"/>
      <c r="I15118" s="17"/>
      <c r="K15118" s="50"/>
      <c r="P15118" s="17"/>
    </row>
    <row r="15119" spans="6:16">
      <c r="F15119" s="13"/>
      <c r="G15119" s="50"/>
      <c r="I15119" s="17"/>
      <c r="K15119" s="50"/>
      <c r="P15119" s="17"/>
    </row>
    <row r="15120" spans="6:16">
      <c r="F15120" s="13"/>
      <c r="G15120" s="50"/>
      <c r="I15120" s="17"/>
      <c r="K15120" s="50"/>
      <c r="P15120" s="17"/>
    </row>
    <row r="15121" spans="6:16">
      <c r="F15121" s="13"/>
      <c r="G15121" s="50"/>
      <c r="I15121" s="17"/>
      <c r="K15121" s="50"/>
      <c r="P15121" s="17"/>
    </row>
    <row r="15122" spans="6:16">
      <c r="F15122" s="13"/>
      <c r="G15122" s="50"/>
      <c r="I15122" s="17"/>
      <c r="K15122" s="50"/>
      <c r="P15122" s="17"/>
    </row>
    <row r="15123" spans="6:16">
      <c r="F15123" s="13"/>
      <c r="G15123" s="50"/>
      <c r="I15123" s="17"/>
      <c r="K15123" s="50"/>
      <c r="P15123" s="17"/>
    </row>
    <row r="15124" spans="6:16">
      <c r="F15124" s="13"/>
      <c r="G15124" s="50"/>
      <c r="I15124" s="17"/>
      <c r="K15124" s="50"/>
      <c r="P15124" s="17"/>
    </row>
    <row r="15125" spans="6:16">
      <c r="F15125" s="13"/>
      <c r="G15125" s="50"/>
      <c r="I15125" s="17"/>
      <c r="K15125" s="50"/>
      <c r="P15125" s="17"/>
    </row>
    <row r="15126" spans="6:16">
      <c r="F15126" s="13"/>
      <c r="G15126" s="50"/>
      <c r="I15126" s="17"/>
      <c r="K15126" s="50"/>
      <c r="P15126" s="17"/>
    </row>
    <row r="15127" spans="6:16">
      <c r="F15127" s="13"/>
      <c r="G15127" s="50"/>
      <c r="I15127" s="17"/>
      <c r="K15127" s="50"/>
      <c r="P15127" s="17"/>
    </row>
    <row r="15128" spans="6:16">
      <c r="F15128" s="13"/>
      <c r="G15128" s="50"/>
      <c r="I15128" s="17"/>
      <c r="K15128" s="50"/>
      <c r="P15128" s="17"/>
    </row>
    <row r="15129" spans="6:16">
      <c r="F15129" s="13"/>
      <c r="G15129" s="50"/>
      <c r="I15129" s="17"/>
      <c r="K15129" s="50"/>
      <c r="P15129" s="17"/>
    </row>
    <row r="15130" spans="6:16">
      <c r="F15130" s="13"/>
      <c r="G15130" s="50"/>
      <c r="I15130" s="17"/>
      <c r="K15130" s="50"/>
      <c r="P15130" s="17"/>
    </row>
    <row r="15131" spans="6:16">
      <c r="F15131" s="13"/>
      <c r="G15131" s="50"/>
      <c r="I15131" s="17"/>
      <c r="K15131" s="50"/>
      <c r="P15131" s="17"/>
    </row>
    <row r="15132" spans="6:16">
      <c r="F15132" s="13"/>
      <c r="G15132" s="50"/>
      <c r="I15132" s="17"/>
      <c r="K15132" s="50"/>
      <c r="P15132" s="17"/>
    </row>
    <row r="15133" spans="6:16">
      <c r="F15133" s="13"/>
      <c r="G15133" s="50"/>
      <c r="I15133" s="17"/>
      <c r="K15133" s="50"/>
      <c r="P15133" s="17"/>
    </row>
    <row r="15134" spans="6:16">
      <c r="F15134" s="13"/>
      <c r="G15134" s="50"/>
      <c r="I15134" s="17"/>
      <c r="K15134" s="50"/>
      <c r="P15134" s="17"/>
    </row>
    <row r="15135" spans="6:16">
      <c r="F15135" s="13"/>
      <c r="G15135" s="50"/>
      <c r="I15135" s="17"/>
      <c r="K15135" s="50"/>
      <c r="P15135" s="17"/>
    </row>
    <row r="15136" spans="6:16">
      <c r="F15136" s="13"/>
      <c r="G15136" s="50"/>
      <c r="I15136" s="17"/>
      <c r="K15136" s="50"/>
      <c r="P15136" s="17"/>
    </row>
    <row r="15137" spans="6:16">
      <c r="F15137" s="13"/>
      <c r="G15137" s="50"/>
      <c r="I15137" s="17"/>
      <c r="K15137" s="50"/>
      <c r="P15137" s="17"/>
    </row>
    <row r="15138" spans="6:16">
      <c r="F15138" s="13"/>
      <c r="G15138" s="50"/>
      <c r="I15138" s="17"/>
      <c r="K15138" s="50"/>
      <c r="P15138" s="17"/>
    </row>
    <row r="15139" spans="6:16">
      <c r="F15139" s="13"/>
      <c r="G15139" s="50"/>
      <c r="I15139" s="17"/>
      <c r="K15139" s="50"/>
      <c r="P15139" s="17"/>
    </row>
    <row r="15140" spans="6:16">
      <c r="F15140" s="13"/>
      <c r="G15140" s="50"/>
      <c r="I15140" s="17"/>
      <c r="K15140" s="50"/>
      <c r="P15140" s="17"/>
    </row>
    <row r="15141" spans="6:16">
      <c r="F15141" s="13"/>
      <c r="G15141" s="50"/>
      <c r="I15141" s="17"/>
      <c r="K15141" s="50"/>
      <c r="P15141" s="17"/>
    </row>
    <row r="15142" spans="6:16">
      <c r="F15142" s="13"/>
      <c r="G15142" s="50"/>
      <c r="I15142" s="17"/>
      <c r="K15142" s="50"/>
      <c r="P15142" s="17"/>
    </row>
    <row r="15143" spans="6:16">
      <c r="F15143" s="13"/>
      <c r="G15143" s="50"/>
      <c r="I15143" s="17"/>
      <c r="K15143" s="50"/>
      <c r="P15143" s="17"/>
    </row>
    <row r="15144" spans="6:16">
      <c r="F15144" s="13"/>
      <c r="G15144" s="50"/>
      <c r="I15144" s="17"/>
      <c r="K15144" s="50"/>
      <c r="P15144" s="17"/>
    </row>
    <row r="15145" spans="6:16">
      <c r="F15145" s="13"/>
      <c r="G15145" s="50"/>
      <c r="I15145" s="17"/>
      <c r="K15145" s="50"/>
      <c r="P15145" s="17"/>
    </row>
    <row r="15146" spans="6:16">
      <c r="F15146" s="13"/>
      <c r="G15146" s="50"/>
      <c r="I15146" s="17"/>
      <c r="K15146" s="50"/>
      <c r="P15146" s="17"/>
    </row>
    <row r="15147" spans="6:16">
      <c r="F15147" s="13"/>
      <c r="G15147" s="50"/>
      <c r="I15147" s="17"/>
      <c r="K15147" s="50"/>
      <c r="P15147" s="17"/>
    </row>
    <row r="15148" spans="6:16">
      <c r="F15148" s="13"/>
      <c r="G15148" s="50"/>
      <c r="I15148" s="17"/>
      <c r="K15148" s="50"/>
      <c r="P15148" s="17"/>
    </row>
    <row r="15149" spans="6:16">
      <c r="F15149" s="13"/>
      <c r="G15149" s="50"/>
      <c r="I15149" s="17"/>
      <c r="K15149" s="50"/>
      <c r="P15149" s="17"/>
    </row>
    <row r="15150" spans="6:16">
      <c r="F15150" s="13"/>
      <c r="G15150" s="50"/>
      <c r="I15150" s="17"/>
      <c r="K15150" s="50"/>
      <c r="P15150" s="17"/>
    </row>
    <row r="15151" spans="6:16">
      <c r="F15151" s="13"/>
      <c r="G15151" s="50"/>
      <c r="I15151" s="17"/>
      <c r="K15151" s="50"/>
      <c r="P15151" s="17"/>
    </row>
    <row r="15152" spans="6:16">
      <c r="F15152" s="13"/>
      <c r="G15152" s="50"/>
      <c r="I15152" s="17"/>
      <c r="K15152" s="50"/>
      <c r="P15152" s="17"/>
    </row>
    <row r="15153" spans="6:16">
      <c r="F15153" s="13"/>
      <c r="G15153" s="50"/>
      <c r="I15153" s="17"/>
      <c r="K15153" s="50"/>
      <c r="P15153" s="17"/>
    </row>
    <row r="15154" spans="6:16">
      <c r="F15154" s="13"/>
      <c r="G15154" s="50"/>
      <c r="I15154" s="17"/>
      <c r="K15154" s="50"/>
      <c r="P15154" s="17"/>
    </row>
    <row r="15155" spans="6:16">
      <c r="F15155" s="13"/>
      <c r="G15155" s="50"/>
      <c r="I15155" s="17"/>
      <c r="K15155" s="50"/>
      <c r="P15155" s="17"/>
    </row>
    <row r="15156" spans="6:16">
      <c r="F15156" s="13"/>
      <c r="G15156" s="50"/>
      <c r="I15156" s="17"/>
      <c r="K15156" s="50"/>
      <c r="P15156" s="17"/>
    </row>
    <row r="15157" spans="6:16">
      <c r="F15157" s="13"/>
      <c r="G15157" s="50"/>
      <c r="I15157" s="17"/>
      <c r="K15157" s="50"/>
      <c r="P15157" s="17"/>
    </row>
    <row r="15158" spans="6:16">
      <c r="F15158" s="13"/>
      <c r="G15158" s="50"/>
      <c r="I15158" s="17"/>
      <c r="K15158" s="50"/>
      <c r="P15158" s="17"/>
    </row>
    <row r="15159" spans="6:16">
      <c r="F15159" s="13"/>
      <c r="G15159" s="50"/>
      <c r="I15159" s="17"/>
      <c r="K15159" s="50"/>
      <c r="P15159" s="17"/>
    </row>
    <row r="15160" spans="6:16">
      <c r="F15160" s="13"/>
      <c r="G15160" s="50"/>
      <c r="I15160" s="17"/>
      <c r="K15160" s="50"/>
      <c r="P15160" s="17"/>
    </row>
    <row r="15161" spans="6:16">
      <c r="F15161" s="13"/>
      <c r="G15161" s="50"/>
      <c r="I15161" s="17"/>
      <c r="K15161" s="50"/>
      <c r="P15161" s="17"/>
    </row>
    <row r="15162" spans="6:16">
      <c r="F15162" s="13"/>
      <c r="G15162" s="50"/>
      <c r="I15162" s="17"/>
      <c r="K15162" s="50"/>
      <c r="P15162" s="17"/>
    </row>
    <row r="15163" spans="6:16">
      <c r="F15163" s="13"/>
      <c r="G15163" s="50"/>
      <c r="I15163" s="17"/>
      <c r="K15163" s="50"/>
      <c r="P15163" s="17"/>
    </row>
    <row r="15164" spans="6:16">
      <c r="F15164" s="13"/>
      <c r="G15164" s="50"/>
      <c r="I15164" s="17"/>
      <c r="K15164" s="50"/>
      <c r="P15164" s="17"/>
    </row>
    <row r="15165" spans="6:16">
      <c r="F15165" s="13"/>
      <c r="G15165" s="50"/>
      <c r="I15165" s="17"/>
      <c r="K15165" s="50"/>
      <c r="P15165" s="17"/>
    </row>
    <row r="15166" spans="6:16">
      <c r="F15166" s="13"/>
      <c r="G15166" s="50"/>
      <c r="I15166" s="17"/>
      <c r="K15166" s="50"/>
      <c r="P15166" s="17"/>
    </row>
    <row r="15167" spans="6:16">
      <c r="F15167" s="13"/>
      <c r="G15167" s="50"/>
      <c r="I15167" s="17"/>
      <c r="K15167" s="50"/>
      <c r="P15167" s="17"/>
    </row>
    <row r="15168" spans="6:16">
      <c r="F15168" s="13"/>
      <c r="G15168" s="50"/>
      <c r="I15168" s="17"/>
      <c r="K15168" s="50"/>
      <c r="P15168" s="17"/>
    </row>
    <row r="15169" spans="6:16">
      <c r="F15169" s="13"/>
      <c r="G15169" s="50"/>
      <c r="I15169" s="17"/>
      <c r="K15169" s="50"/>
      <c r="P15169" s="17"/>
    </row>
    <row r="15170" spans="6:16">
      <c r="F15170" s="13"/>
      <c r="G15170" s="50"/>
      <c r="I15170" s="17"/>
      <c r="K15170" s="50"/>
      <c r="P15170" s="17"/>
    </row>
    <row r="15171" spans="6:16">
      <c r="F15171" s="13"/>
      <c r="G15171" s="50"/>
      <c r="I15171" s="17"/>
      <c r="K15171" s="50"/>
      <c r="P15171" s="17"/>
    </row>
    <row r="15172" spans="6:16">
      <c r="F15172" s="13"/>
      <c r="G15172" s="50"/>
      <c r="I15172" s="17"/>
      <c r="K15172" s="50"/>
      <c r="P15172" s="17"/>
    </row>
    <row r="15173" spans="6:16">
      <c r="F15173" s="13"/>
      <c r="G15173" s="50"/>
      <c r="I15173" s="17"/>
      <c r="K15173" s="50"/>
      <c r="P15173" s="17"/>
    </row>
    <row r="15174" spans="6:16">
      <c r="F15174" s="13"/>
      <c r="G15174" s="50"/>
      <c r="I15174" s="17"/>
      <c r="K15174" s="50"/>
      <c r="P15174" s="17"/>
    </row>
    <row r="15175" spans="6:16">
      <c r="F15175" s="13"/>
      <c r="G15175" s="50"/>
      <c r="I15175" s="17"/>
      <c r="K15175" s="50"/>
      <c r="P15175" s="17"/>
    </row>
    <row r="15176" spans="6:16">
      <c r="F15176" s="13"/>
      <c r="G15176" s="50"/>
      <c r="I15176" s="17"/>
      <c r="K15176" s="50"/>
      <c r="P15176" s="17"/>
    </row>
    <row r="15177" spans="6:16">
      <c r="F15177" s="13"/>
      <c r="G15177" s="50"/>
      <c r="I15177" s="17"/>
      <c r="K15177" s="50"/>
      <c r="P15177" s="17"/>
    </row>
    <row r="15178" spans="6:16">
      <c r="F15178" s="13"/>
      <c r="G15178" s="50"/>
      <c r="I15178" s="17"/>
      <c r="K15178" s="50"/>
      <c r="P15178" s="17"/>
    </row>
    <row r="15179" spans="6:16">
      <c r="F15179" s="13"/>
      <c r="G15179" s="50"/>
      <c r="I15179" s="17"/>
      <c r="K15179" s="50"/>
      <c r="P15179" s="17"/>
    </row>
    <row r="15180" spans="6:16">
      <c r="F15180" s="13"/>
      <c r="G15180" s="50"/>
      <c r="I15180" s="17"/>
      <c r="K15180" s="50"/>
      <c r="P15180" s="17"/>
    </row>
    <row r="15181" spans="6:16">
      <c r="F15181" s="13"/>
      <c r="G15181" s="50"/>
      <c r="I15181" s="17"/>
      <c r="K15181" s="50"/>
      <c r="P15181" s="17"/>
    </row>
    <row r="15182" spans="6:16">
      <c r="F15182" s="13"/>
      <c r="G15182" s="50"/>
      <c r="I15182" s="17"/>
      <c r="K15182" s="50"/>
      <c r="P15182" s="17"/>
    </row>
    <row r="15183" spans="6:16">
      <c r="F15183" s="13"/>
      <c r="G15183" s="50"/>
      <c r="I15183" s="17"/>
      <c r="K15183" s="50"/>
      <c r="P15183" s="17"/>
    </row>
    <row r="15184" spans="6:16">
      <c r="F15184" s="13"/>
      <c r="G15184" s="50"/>
      <c r="I15184" s="17"/>
      <c r="K15184" s="50"/>
      <c r="P15184" s="17"/>
    </row>
    <row r="15185" spans="6:16">
      <c r="F15185" s="13"/>
      <c r="G15185" s="50"/>
      <c r="I15185" s="17"/>
      <c r="K15185" s="50"/>
      <c r="P15185" s="17"/>
    </row>
    <row r="15186" spans="6:16">
      <c r="F15186" s="13"/>
      <c r="G15186" s="50"/>
      <c r="I15186" s="17"/>
      <c r="K15186" s="50"/>
      <c r="P15186" s="17"/>
    </row>
    <row r="15187" spans="6:16">
      <c r="F15187" s="13"/>
      <c r="G15187" s="50"/>
      <c r="I15187" s="17"/>
      <c r="K15187" s="50"/>
      <c r="P15187" s="17"/>
    </row>
    <row r="15188" spans="6:16">
      <c r="F15188" s="13"/>
      <c r="G15188" s="50"/>
      <c r="I15188" s="17"/>
      <c r="K15188" s="50"/>
      <c r="P15188" s="17"/>
    </row>
    <row r="15189" spans="6:16">
      <c r="F15189" s="13"/>
      <c r="G15189" s="50"/>
      <c r="I15189" s="17"/>
      <c r="K15189" s="50"/>
      <c r="P15189" s="17"/>
    </row>
    <row r="15190" spans="6:16">
      <c r="F15190" s="13"/>
      <c r="G15190" s="50"/>
      <c r="I15190" s="17"/>
      <c r="K15190" s="50"/>
      <c r="P15190" s="17"/>
    </row>
    <row r="15191" spans="6:16">
      <c r="F15191" s="13"/>
      <c r="G15191" s="50"/>
      <c r="I15191" s="17"/>
      <c r="K15191" s="50"/>
      <c r="P15191" s="17"/>
    </row>
    <row r="15192" spans="6:16">
      <c r="F15192" s="13"/>
      <c r="G15192" s="50"/>
      <c r="I15192" s="17"/>
      <c r="K15192" s="50"/>
      <c r="P15192" s="17"/>
    </row>
    <row r="15193" spans="6:16">
      <c r="F15193" s="13"/>
      <c r="G15193" s="50"/>
      <c r="I15193" s="17"/>
      <c r="K15193" s="50"/>
      <c r="P15193" s="17"/>
    </row>
    <row r="15194" spans="6:16">
      <c r="F15194" s="13"/>
      <c r="G15194" s="50"/>
      <c r="I15194" s="17"/>
      <c r="K15194" s="50"/>
      <c r="P15194" s="17"/>
    </row>
    <row r="15195" spans="6:16">
      <c r="F15195" s="13"/>
      <c r="G15195" s="50"/>
      <c r="I15195" s="17"/>
      <c r="K15195" s="50"/>
      <c r="P15195" s="17"/>
    </row>
    <row r="15196" spans="6:16">
      <c r="F15196" s="13"/>
      <c r="G15196" s="50"/>
      <c r="I15196" s="17"/>
      <c r="K15196" s="50"/>
      <c r="P15196" s="17"/>
    </row>
    <row r="15197" spans="6:16">
      <c r="F15197" s="13"/>
      <c r="G15197" s="50"/>
      <c r="I15197" s="17"/>
      <c r="K15197" s="50"/>
      <c r="P15197" s="17"/>
    </row>
    <row r="15198" spans="6:16">
      <c r="F15198" s="13"/>
      <c r="G15198" s="50"/>
      <c r="I15198" s="17"/>
      <c r="K15198" s="50"/>
      <c r="P15198" s="17"/>
    </row>
    <row r="15199" spans="6:16">
      <c r="F15199" s="13"/>
      <c r="G15199" s="50"/>
      <c r="I15199" s="17"/>
      <c r="K15199" s="50"/>
      <c r="P15199" s="17"/>
    </row>
    <row r="15200" spans="6:16">
      <c r="F15200" s="13"/>
      <c r="G15200" s="50"/>
      <c r="I15200" s="17"/>
      <c r="K15200" s="50"/>
      <c r="P15200" s="17"/>
    </row>
    <row r="15201" spans="6:16">
      <c r="F15201" s="13"/>
      <c r="G15201" s="50"/>
      <c r="I15201" s="17"/>
      <c r="K15201" s="50"/>
      <c r="P15201" s="17"/>
    </row>
    <row r="15202" spans="6:16">
      <c r="F15202" s="13"/>
      <c r="G15202" s="50"/>
      <c r="I15202" s="17"/>
      <c r="K15202" s="50"/>
      <c r="P15202" s="17"/>
    </row>
    <row r="15203" spans="6:16">
      <c r="F15203" s="13"/>
      <c r="G15203" s="50"/>
      <c r="I15203" s="17"/>
      <c r="K15203" s="50"/>
      <c r="P15203" s="17"/>
    </row>
    <row r="15204" spans="6:16">
      <c r="F15204" s="13"/>
      <c r="G15204" s="50"/>
      <c r="I15204" s="17"/>
      <c r="K15204" s="50"/>
      <c r="P15204" s="17"/>
    </row>
    <row r="15205" spans="6:16">
      <c r="F15205" s="13"/>
      <c r="G15205" s="50"/>
      <c r="I15205" s="17"/>
      <c r="K15205" s="50"/>
      <c r="P15205" s="17"/>
    </row>
    <row r="15206" spans="6:16">
      <c r="F15206" s="13"/>
      <c r="G15206" s="50"/>
      <c r="I15206" s="17"/>
      <c r="K15206" s="50"/>
      <c r="P15206" s="17"/>
    </row>
    <row r="15207" spans="6:16">
      <c r="F15207" s="13"/>
      <c r="G15207" s="50"/>
      <c r="I15207" s="17"/>
      <c r="K15207" s="50"/>
      <c r="P15207" s="17"/>
    </row>
    <row r="15208" spans="6:16">
      <c r="F15208" s="13"/>
      <c r="G15208" s="50"/>
      <c r="I15208" s="17"/>
      <c r="K15208" s="50"/>
      <c r="P15208" s="17"/>
    </row>
    <row r="15209" spans="6:16">
      <c r="F15209" s="13"/>
      <c r="G15209" s="50"/>
      <c r="I15209" s="17"/>
      <c r="K15209" s="50"/>
      <c r="P15209" s="17"/>
    </row>
    <row r="15210" spans="6:16">
      <c r="F15210" s="13"/>
      <c r="G15210" s="50"/>
      <c r="I15210" s="17"/>
      <c r="K15210" s="50"/>
      <c r="P15210" s="17"/>
    </row>
    <row r="15211" spans="6:16">
      <c r="F15211" s="13"/>
      <c r="G15211" s="50"/>
      <c r="I15211" s="17"/>
      <c r="K15211" s="50"/>
      <c r="P15211" s="17"/>
    </row>
    <row r="15212" spans="6:16">
      <c r="F15212" s="13"/>
      <c r="G15212" s="50"/>
      <c r="I15212" s="17"/>
      <c r="K15212" s="50"/>
      <c r="P15212" s="17"/>
    </row>
    <row r="15213" spans="6:16">
      <c r="F15213" s="13"/>
      <c r="G15213" s="50"/>
      <c r="I15213" s="17"/>
      <c r="K15213" s="50"/>
      <c r="P15213" s="17"/>
    </row>
    <row r="15214" spans="6:16">
      <c r="F15214" s="13"/>
      <c r="G15214" s="50"/>
      <c r="I15214" s="17"/>
      <c r="K15214" s="50"/>
      <c r="P15214" s="17"/>
    </row>
    <row r="15215" spans="6:16">
      <c r="F15215" s="13"/>
      <c r="G15215" s="50"/>
      <c r="I15215" s="17"/>
      <c r="K15215" s="50"/>
      <c r="P15215" s="17"/>
    </row>
    <row r="15216" spans="6:16">
      <c r="F15216" s="13"/>
      <c r="G15216" s="50"/>
      <c r="I15216" s="17"/>
      <c r="K15216" s="50"/>
      <c r="P15216" s="17"/>
    </row>
    <row r="15217" spans="6:16">
      <c r="F15217" s="13"/>
      <c r="G15217" s="50"/>
      <c r="I15217" s="17"/>
      <c r="K15217" s="50"/>
      <c r="P15217" s="17"/>
    </row>
    <row r="15218" spans="6:16">
      <c r="F15218" s="13"/>
      <c r="G15218" s="50"/>
      <c r="I15218" s="17"/>
      <c r="K15218" s="50"/>
      <c r="P15218" s="17"/>
    </row>
    <row r="15219" spans="6:16">
      <c r="F15219" s="13"/>
      <c r="G15219" s="50"/>
      <c r="I15219" s="17"/>
      <c r="K15219" s="50"/>
      <c r="P15219" s="17"/>
    </row>
    <row r="15220" spans="6:16">
      <c r="F15220" s="13"/>
      <c r="G15220" s="50"/>
      <c r="I15220" s="17"/>
      <c r="K15220" s="50"/>
      <c r="P15220" s="17"/>
    </row>
    <row r="15221" spans="6:16">
      <c r="F15221" s="13"/>
      <c r="G15221" s="50"/>
      <c r="I15221" s="17"/>
      <c r="K15221" s="50"/>
      <c r="P15221" s="17"/>
    </row>
    <row r="15222" spans="6:16">
      <c r="F15222" s="13"/>
      <c r="G15222" s="50"/>
      <c r="I15222" s="17"/>
      <c r="K15222" s="50"/>
      <c r="P15222" s="17"/>
    </row>
    <row r="15223" spans="6:16">
      <c r="F15223" s="13"/>
      <c r="G15223" s="50"/>
      <c r="I15223" s="17"/>
      <c r="K15223" s="50"/>
      <c r="P15223" s="17"/>
    </row>
    <row r="15224" spans="6:16">
      <c r="F15224" s="13"/>
      <c r="G15224" s="50"/>
      <c r="I15224" s="17"/>
      <c r="K15224" s="50"/>
      <c r="P15224" s="17"/>
    </row>
    <row r="15225" spans="6:16">
      <c r="F15225" s="13"/>
      <c r="G15225" s="50"/>
      <c r="I15225" s="17"/>
      <c r="K15225" s="50"/>
      <c r="P15225" s="17"/>
    </row>
    <row r="15226" spans="6:16">
      <c r="F15226" s="13"/>
      <c r="G15226" s="50"/>
      <c r="I15226" s="17"/>
      <c r="K15226" s="50"/>
      <c r="P15226" s="17"/>
    </row>
    <row r="15227" spans="6:16">
      <c r="F15227" s="13"/>
      <c r="G15227" s="50"/>
      <c r="I15227" s="17"/>
      <c r="K15227" s="50"/>
      <c r="P15227" s="17"/>
    </row>
    <row r="15228" spans="6:16">
      <c r="F15228" s="13"/>
      <c r="G15228" s="50"/>
      <c r="I15228" s="17"/>
      <c r="K15228" s="50"/>
      <c r="P15228" s="17"/>
    </row>
    <row r="15229" spans="6:16">
      <c r="F15229" s="13"/>
      <c r="G15229" s="50"/>
      <c r="I15229" s="17"/>
      <c r="K15229" s="50"/>
      <c r="P15229" s="17"/>
    </row>
    <row r="15230" spans="6:16">
      <c r="F15230" s="13"/>
      <c r="G15230" s="50"/>
      <c r="I15230" s="17"/>
      <c r="K15230" s="50"/>
      <c r="P15230" s="17"/>
    </row>
    <row r="15231" spans="6:16">
      <c r="F15231" s="13"/>
      <c r="G15231" s="50"/>
      <c r="I15231" s="17"/>
      <c r="K15231" s="50"/>
      <c r="P15231" s="17"/>
    </row>
    <row r="15232" spans="6:16">
      <c r="F15232" s="13"/>
      <c r="G15232" s="50"/>
      <c r="I15232" s="17"/>
      <c r="K15232" s="50"/>
      <c r="P15232" s="17"/>
    </row>
    <row r="15233" spans="6:16">
      <c r="F15233" s="13"/>
      <c r="G15233" s="50"/>
      <c r="I15233" s="17"/>
      <c r="K15233" s="50"/>
      <c r="P15233" s="17"/>
    </row>
    <row r="15234" spans="6:16">
      <c r="F15234" s="13"/>
      <c r="G15234" s="50"/>
      <c r="I15234" s="17"/>
      <c r="K15234" s="50"/>
      <c r="P15234" s="17"/>
    </row>
    <row r="15235" spans="6:16">
      <c r="F15235" s="13"/>
      <c r="G15235" s="50"/>
      <c r="I15235" s="17"/>
      <c r="K15235" s="50"/>
      <c r="P15235" s="17"/>
    </row>
    <row r="15236" spans="6:16">
      <c r="F15236" s="13"/>
      <c r="G15236" s="50"/>
      <c r="I15236" s="17"/>
      <c r="K15236" s="50"/>
      <c r="P15236" s="17"/>
    </row>
    <row r="15237" spans="6:16">
      <c r="F15237" s="13"/>
      <c r="G15237" s="50"/>
      <c r="I15237" s="17"/>
      <c r="K15237" s="50"/>
      <c r="P15237" s="17"/>
    </row>
    <row r="15238" spans="6:16">
      <c r="F15238" s="13"/>
      <c r="G15238" s="50"/>
      <c r="I15238" s="17"/>
      <c r="K15238" s="50"/>
      <c r="P15238" s="17"/>
    </row>
    <row r="15239" spans="6:16">
      <c r="F15239" s="13"/>
      <c r="G15239" s="50"/>
      <c r="I15239" s="17"/>
      <c r="K15239" s="50"/>
      <c r="P15239" s="17"/>
    </row>
    <row r="15240" spans="6:16">
      <c r="F15240" s="13"/>
      <c r="G15240" s="50"/>
      <c r="I15240" s="17"/>
      <c r="K15240" s="50"/>
      <c r="P15240" s="17"/>
    </row>
    <row r="15241" spans="6:16">
      <c r="F15241" s="13"/>
      <c r="G15241" s="50"/>
      <c r="I15241" s="17"/>
      <c r="K15241" s="50"/>
      <c r="P15241" s="17"/>
    </row>
    <row r="15242" spans="6:16">
      <c r="F15242" s="13"/>
      <c r="G15242" s="50"/>
      <c r="I15242" s="17"/>
      <c r="K15242" s="50"/>
      <c r="P15242" s="17"/>
    </row>
    <row r="15243" spans="6:16">
      <c r="F15243" s="13"/>
      <c r="G15243" s="50"/>
      <c r="I15243" s="17"/>
      <c r="K15243" s="50"/>
      <c r="P15243" s="17"/>
    </row>
    <row r="15244" spans="6:16">
      <c r="F15244" s="13"/>
      <c r="G15244" s="50"/>
      <c r="I15244" s="17"/>
      <c r="K15244" s="50"/>
      <c r="P15244" s="17"/>
    </row>
    <row r="15245" spans="6:16">
      <c r="F15245" s="13"/>
      <c r="G15245" s="50"/>
      <c r="I15245" s="17"/>
      <c r="K15245" s="50"/>
      <c r="P15245" s="17"/>
    </row>
    <row r="15246" spans="6:16">
      <c r="F15246" s="13"/>
      <c r="G15246" s="50"/>
      <c r="I15246" s="17"/>
      <c r="K15246" s="50"/>
      <c r="P15246" s="17"/>
    </row>
    <row r="15247" spans="6:16">
      <c r="F15247" s="13"/>
      <c r="G15247" s="50"/>
      <c r="I15247" s="17"/>
      <c r="K15247" s="50"/>
      <c r="P15247" s="17"/>
    </row>
    <row r="15248" spans="6:16">
      <c r="F15248" s="13"/>
      <c r="G15248" s="50"/>
      <c r="I15248" s="17"/>
      <c r="K15248" s="50"/>
      <c r="P15248" s="17"/>
    </row>
    <row r="15249" spans="6:16">
      <c r="F15249" s="13"/>
      <c r="G15249" s="50"/>
      <c r="I15249" s="17"/>
      <c r="K15249" s="50"/>
      <c r="P15249" s="17"/>
    </row>
    <row r="15250" spans="6:16">
      <c r="F15250" s="13"/>
      <c r="G15250" s="50"/>
      <c r="I15250" s="17"/>
      <c r="K15250" s="50"/>
      <c r="P15250" s="17"/>
    </row>
    <row r="15251" spans="6:16">
      <c r="F15251" s="13"/>
      <c r="G15251" s="50"/>
      <c r="I15251" s="17"/>
      <c r="K15251" s="50"/>
      <c r="P15251" s="17"/>
    </row>
    <row r="15252" spans="6:16">
      <c r="F15252" s="13"/>
      <c r="G15252" s="50"/>
      <c r="I15252" s="17"/>
      <c r="K15252" s="50"/>
      <c r="P15252" s="17"/>
    </row>
    <row r="15253" spans="6:16">
      <c r="F15253" s="13"/>
      <c r="G15253" s="50"/>
      <c r="I15253" s="17"/>
      <c r="K15253" s="50"/>
      <c r="P15253" s="17"/>
    </row>
    <row r="15254" spans="6:16">
      <c r="F15254" s="13"/>
      <c r="G15254" s="50"/>
      <c r="I15254" s="17"/>
      <c r="K15254" s="50"/>
      <c r="P15254" s="17"/>
    </row>
    <row r="15255" spans="6:16">
      <c r="F15255" s="13"/>
      <c r="G15255" s="50"/>
      <c r="I15255" s="17"/>
      <c r="K15255" s="50"/>
      <c r="P15255" s="17"/>
    </row>
    <row r="15256" spans="6:16">
      <c r="F15256" s="13"/>
      <c r="G15256" s="50"/>
      <c r="I15256" s="17"/>
      <c r="K15256" s="50"/>
      <c r="P15256" s="17"/>
    </row>
    <row r="15257" spans="6:16">
      <c r="F15257" s="13"/>
      <c r="G15257" s="50"/>
      <c r="I15257" s="17"/>
      <c r="K15257" s="50"/>
      <c r="P15257" s="17"/>
    </row>
    <row r="15258" spans="6:16">
      <c r="F15258" s="13"/>
      <c r="G15258" s="50"/>
      <c r="I15258" s="17"/>
      <c r="K15258" s="50"/>
      <c r="P15258" s="17"/>
    </row>
    <row r="15259" spans="6:16">
      <c r="F15259" s="13"/>
      <c r="G15259" s="50"/>
      <c r="I15259" s="17"/>
      <c r="K15259" s="50"/>
      <c r="P15259" s="17"/>
    </row>
    <row r="15260" spans="6:16">
      <c r="F15260" s="13"/>
      <c r="G15260" s="50"/>
      <c r="I15260" s="17"/>
      <c r="K15260" s="50"/>
      <c r="P15260" s="17"/>
    </row>
    <row r="15261" spans="6:16">
      <c r="F15261" s="13"/>
      <c r="G15261" s="50"/>
      <c r="I15261" s="17"/>
      <c r="K15261" s="50"/>
      <c r="P15261" s="17"/>
    </row>
    <row r="15262" spans="6:16">
      <c r="F15262" s="13"/>
      <c r="G15262" s="50"/>
      <c r="I15262" s="17"/>
      <c r="K15262" s="50"/>
      <c r="P15262" s="17"/>
    </row>
    <row r="15263" spans="6:16">
      <c r="F15263" s="13"/>
      <c r="G15263" s="50"/>
      <c r="I15263" s="17"/>
      <c r="K15263" s="50"/>
      <c r="P15263" s="17"/>
    </row>
    <row r="15264" spans="6:16">
      <c r="F15264" s="13"/>
      <c r="G15264" s="50"/>
      <c r="I15264" s="17"/>
      <c r="K15264" s="50"/>
      <c r="P15264" s="17"/>
    </row>
    <row r="15265" spans="6:16">
      <c r="F15265" s="13"/>
      <c r="G15265" s="50"/>
      <c r="I15265" s="17"/>
      <c r="K15265" s="50"/>
      <c r="P15265" s="17"/>
    </row>
    <row r="15266" spans="6:16">
      <c r="F15266" s="13"/>
      <c r="G15266" s="50"/>
      <c r="I15266" s="17"/>
      <c r="K15266" s="50"/>
      <c r="P15266" s="17"/>
    </row>
    <row r="15267" spans="6:16">
      <c r="F15267" s="13"/>
      <c r="G15267" s="50"/>
      <c r="I15267" s="17"/>
      <c r="K15267" s="50"/>
      <c r="P15267" s="17"/>
    </row>
    <row r="15268" spans="6:16">
      <c r="F15268" s="13"/>
      <c r="G15268" s="50"/>
      <c r="I15268" s="17"/>
      <c r="K15268" s="50"/>
      <c r="P15268" s="17"/>
    </row>
    <row r="15269" spans="6:16">
      <c r="F15269" s="13"/>
      <c r="G15269" s="50"/>
      <c r="I15269" s="17"/>
      <c r="K15269" s="50"/>
      <c r="P15269" s="17"/>
    </row>
    <row r="15270" spans="6:16">
      <c r="F15270" s="13"/>
      <c r="G15270" s="50"/>
      <c r="I15270" s="17"/>
      <c r="K15270" s="50"/>
      <c r="P15270" s="17"/>
    </row>
    <row r="15271" spans="6:16">
      <c r="F15271" s="13"/>
      <c r="G15271" s="50"/>
      <c r="I15271" s="17"/>
      <c r="K15271" s="50"/>
      <c r="P15271" s="17"/>
    </row>
    <row r="15272" spans="6:16">
      <c r="F15272" s="13"/>
      <c r="G15272" s="50"/>
      <c r="I15272" s="17"/>
      <c r="K15272" s="50"/>
      <c r="P15272" s="17"/>
    </row>
    <row r="15273" spans="6:16">
      <c r="F15273" s="13"/>
      <c r="G15273" s="50"/>
      <c r="I15273" s="17"/>
      <c r="K15273" s="50"/>
      <c r="P15273" s="17"/>
    </row>
    <row r="15274" spans="6:16">
      <c r="F15274" s="13"/>
      <c r="G15274" s="50"/>
      <c r="I15274" s="17"/>
      <c r="K15274" s="50"/>
      <c r="P15274" s="17"/>
    </row>
    <row r="15275" spans="6:16">
      <c r="F15275" s="13"/>
      <c r="G15275" s="50"/>
      <c r="I15275" s="17"/>
      <c r="K15275" s="50"/>
      <c r="P15275" s="17"/>
    </row>
    <row r="15276" spans="6:16">
      <c r="F15276" s="13"/>
      <c r="G15276" s="50"/>
      <c r="I15276" s="17"/>
      <c r="K15276" s="50"/>
      <c r="P15276" s="17"/>
    </row>
    <row r="15277" spans="6:16">
      <c r="F15277" s="13"/>
      <c r="G15277" s="50"/>
      <c r="I15277" s="17"/>
      <c r="K15277" s="50"/>
      <c r="P15277" s="17"/>
    </row>
    <row r="15278" spans="6:16">
      <c r="F15278" s="13"/>
      <c r="G15278" s="50"/>
      <c r="I15278" s="17"/>
      <c r="K15278" s="50"/>
      <c r="P15278" s="17"/>
    </row>
    <row r="15279" spans="6:16">
      <c r="F15279" s="13"/>
      <c r="G15279" s="50"/>
      <c r="I15279" s="17"/>
      <c r="K15279" s="50"/>
      <c r="P15279" s="17"/>
    </row>
    <row r="15280" spans="6:16">
      <c r="F15280" s="13"/>
      <c r="G15280" s="50"/>
      <c r="I15280" s="17"/>
      <c r="K15280" s="50"/>
      <c r="P15280" s="17"/>
    </row>
    <row r="15281" spans="6:16">
      <c r="F15281" s="13"/>
      <c r="G15281" s="50"/>
      <c r="I15281" s="17"/>
      <c r="K15281" s="50"/>
      <c r="P15281" s="17"/>
    </row>
    <row r="15282" spans="6:16">
      <c r="F15282" s="13"/>
      <c r="G15282" s="50"/>
      <c r="I15282" s="17"/>
      <c r="K15282" s="50"/>
      <c r="P15282" s="17"/>
    </row>
    <row r="15283" spans="6:16">
      <c r="F15283" s="13"/>
      <c r="G15283" s="50"/>
      <c r="I15283" s="17"/>
      <c r="K15283" s="50"/>
      <c r="P15283" s="17"/>
    </row>
    <row r="15284" spans="6:16">
      <c r="F15284" s="13"/>
      <c r="G15284" s="50"/>
      <c r="I15284" s="17"/>
      <c r="K15284" s="50"/>
      <c r="P15284" s="17"/>
    </row>
    <row r="15285" spans="6:16">
      <c r="F15285" s="13"/>
      <c r="G15285" s="50"/>
      <c r="I15285" s="17"/>
      <c r="K15285" s="50"/>
      <c r="P15285" s="17"/>
    </row>
    <row r="15286" spans="6:16">
      <c r="F15286" s="13"/>
      <c r="G15286" s="50"/>
      <c r="I15286" s="17"/>
      <c r="K15286" s="50"/>
      <c r="P15286" s="17"/>
    </row>
    <row r="15287" spans="6:16">
      <c r="F15287" s="13"/>
      <c r="G15287" s="50"/>
      <c r="I15287" s="17"/>
      <c r="K15287" s="50"/>
      <c r="P15287" s="17"/>
    </row>
    <row r="15288" spans="6:16">
      <c r="F15288" s="13"/>
      <c r="G15288" s="50"/>
      <c r="I15288" s="17"/>
      <c r="K15288" s="50"/>
      <c r="P15288" s="17"/>
    </row>
    <row r="15289" spans="6:16">
      <c r="F15289" s="13"/>
      <c r="G15289" s="50"/>
      <c r="I15289" s="17"/>
      <c r="K15289" s="50"/>
      <c r="P15289" s="17"/>
    </row>
    <row r="15290" spans="6:16">
      <c r="F15290" s="13"/>
      <c r="G15290" s="50"/>
      <c r="I15290" s="17"/>
      <c r="K15290" s="50"/>
      <c r="P15290" s="17"/>
    </row>
    <row r="15291" spans="6:16">
      <c r="F15291" s="13"/>
      <c r="G15291" s="50"/>
      <c r="I15291" s="17"/>
      <c r="K15291" s="50"/>
      <c r="P15291" s="17"/>
    </row>
    <row r="15292" spans="6:16">
      <c r="F15292" s="13"/>
      <c r="G15292" s="50"/>
      <c r="I15292" s="17"/>
      <c r="K15292" s="50"/>
      <c r="P15292" s="17"/>
    </row>
    <row r="15293" spans="6:16">
      <c r="F15293" s="13"/>
      <c r="G15293" s="50"/>
      <c r="I15293" s="17"/>
      <c r="K15293" s="50"/>
      <c r="P15293" s="17"/>
    </row>
    <row r="15294" spans="6:16">
      <c r="F15294" s="13"/>
      <c r="G15294" s="50"/>
      <c r="I15294" s="17"/>
      <c r="K15294" s="50"/>
      <c r="P15294" s="17"/>
    </row>
    <row r="15295" spans="6:16">
      <c r="F15295" s="13"/>
      <c r="G15295" s="50"/>
      <c r="I15295" s="17"/>
      <c r="K15295" s="50"/>
      <c r="P15295" s="17"/>
    </row>
    <row r="15296" spans="6:16">
      <c r="F15296" s="13"/>
      <c r="G15296" s="50"/>
      <c r="I15296" s="17"/>
      <c r="K15296" s="50"/>
      <c r="P15296" s="17"/>
    </row>
    <row r="15297" spans="6:16">
      <c r="F15297" s="13"/>
      <c r="G15297" s="50"/>
      <c r="I15297" s="17"/>
      <c r="K15297" s="50"/>
      <c r="P15297" s="17"/>
    </row>
    <row r="15298" spans="6:16">
      <c r="F15298" s="13"/>
      <c r="G15298" s="50"/>
      <c r="I15298" s="17"/>
      <c r="K15298" s="50"/>
      <c r="P15298" s="17"/>
    </row>
    <row r="15299" spans="6:16">
      <c r="F15299" s="13"/>
      <c r="G15299" s="50"/>
      <c r="I15299" s="17"/>
      <c r="K15299" s="50"/>
      <c r="P15299" s="17"/>
    </row>
    <row r="15300" spans="6:16">
      <c r="F15300" s="13"/>
      <c r="G15300" s="50"/>
      <c r="I15300" s="17"/>
      <c r="K15300" s="50"/>
      <c r="P15300" s="17"/>
    </row>
    <row r="15301" spans="6:16">
      <c r="F15301" s="13"/>
      <c r="G15301" s="50"/>
      <c r="I15301" s="17"/>
      <c r="K15301" s="50"/>
      <c r="P15301" s="17"/>
    </row>
    <row r="15302" spans="6:16">
      <c r="F15302" s="13"/>
      <c r="G15302" s="50"/>
      <c r="I15302" s="17"/>
      <c r="K15302" s="50"/>
      <c r="P15302" s="17"/>
    </row>
    <row r="15303" spans="6:16">
      <c r="F15303" s="13"/>
      <c r="G15303" s="50"/>
      <c r="I15303" s="17"/>
      <c r="K15303" s="50"/>
      <c r="P15303" s="17"/>
    </row>
    <row r="15304" spans="6:16">
      <c r="F15304" s="13"/>
      <c r="G15304" s="50"/>
      <c r="I15304" s="17"/>
      <c r="K15304" s="50"/>
      <c r="P15304" s="17"/>
    </row>
    <row r="15305" spans="6:16">
      <c r="F15305" s="13"/>
      <c r="G15305" s="50"/>
      <c r="I15305" s="17"/>
      <c r="K15305" s="50"/>
      <c r="P15305" s="17"/>
    </row>
    <row r="15306" spans="6:16">
      <c r="F15306" s="13"/>
      <c r="G15306" s="50"/>
      <c r="I15306" s="17"/>
      <c r="K15306" s="50"/>
      <c r="P15306" s="17"/>
    </row>
    <row r="15307" spans="6:16">
      <c r="F15307" s="13"/>
      <c r="G15307" s="50"/>
      <c r="I15307" s="17"/>
      <c r="K15307" s="50"/>
      <c r="P15307" s="17"/>
    </row>
    <row r="15308" spans="6:16">
      <c r="F15308" s="13"/>
      <c r="G15308" s="50"/>
      <c r="I15308" s="17"/>
      <c r="K15308" s="50"/>
      <c r="P15308" s="17"/>
    </row>
    <row r="15309" spans="6:16">
      <c r="F15309" s="13"/>
      <c r="G15309" s="50"/>
      <c r="I15309" s="17"/>
      <c r="K15309" s="50"/>
      <c r="P15309" s="17"/>
    </row>
    <row r="15310" spans="6:16">
      <c r="F15310" s="13"/>
      <c r="G15310" s="50"/>
      <c r="I15310" s="17"/>
      <c r="K15310" s="50"/>
      <c r="P15310" s="17"/>
    </row>
    <row r="15311" spans="6:16">
      <c r="F15311" s="13"/>
      <c r="G15311" s="50"/>
      <c r="I15311" s="17"/>
      <c r="K15311" s="50"/>
      <c r="P15311" s="17"/>
    </row>
    <row r="15312" spans="6:16">
      <c r="F15312" s="13"/>
      <c r="G15312" s="50"/>
      <c r="I15312" s="17"/>
      <c r="K15312" s="50"/>
      <c r="P15312" s="17"/>
    </row>
    <row r="15313" spans="6:16">
      <c r="F15313" s="13"/>
      <c r="G15313" s="50"/>
      <c r="I15313" s="17"/>
      <c r="K15313" s="50"/>
      <c r="P15313" s="17"/>
    </row>
    <row r="15314" spans="6:16">
      <c r="F15314" s="13"/>
      <c r="G15314" s="50"/>
      <c r="I15314" s="17"/>
      <c r="K15314" s="50"/>
      <c r="P15314" s="17"/>
    </row>
    <row r="15315" spans="6:16">
      <c r="F15315" s="13"/>
      <c r="G15315" s="50"/>
      <c r="I15315" s="17"/>
      <c r="K15315" s="50"/>
      <c r="P15315" s="17"/>
    </row>
    <row r="15316" spans="6:16">
      <c r="F15316" s="13"/>
      <c r="G15316" s="50"/>
      <c r="I15316" s="17"/>
      <c r="K15316" s="50"/>
      <c r="P15316" s="17"/>
    </row>
    <row r="15317" spans="6:16">
      <c r="F15317" s="13"/>
      <c r="G15317" s="50"/>
      <c r="I15317" s="17"/>
      <c r="K15317" s="50"/>
      <c r="P15317" s="17"/>
    </row>
    <row r="15318" spans="6:16">
      <c r="F15318" s="13"/>
      <c r="G15318" s="50"/>
      <c r="I15318" s="17"/>
      <c r="K15318" s="50"/>
      <c r="P15318" s="17"/>
    </row>
    <row r="15319" spans="6:16">
      <c r="F15319" s="13"/>
      <c r="G15319" s="50"/>
      <c r="I15319" s="17"/>
      <c r="K15319" s="50"/>
      <c r="P15319" s="17"/>
    </row>
    <row r="15320" spans="6:16">
      <c r="F15320" s="13"/>
      <c r="G15320" s="50"/>
      <c r="I15320" s="17"/>
      <c r="K15320" s="50"/>
      <c r="P15320" s="17"/>
    </row>
    <row r="15321" spans="6:16">
      <c r="F15321" s="13"/>
      <c r="G15321" s="50"/>
      <c r="I15321" s="17"/>
      <c r="K15321" s="50"/>
      <c r="P15321" s="17"/>
    </row>
    <row r="15322" spans="6:16">
      <c r="F15322" s="13"/>
      <c r="G15322" s="50"/>
      <c r="I15322" s="17"/>
      <c r="K15322" s="50"/>
      <c r="P15322" s="17"/>
    </row>
    <row r="15323" spans="6:16">
      <c r="F15323" s="13"/>
      <c r="G15323" s="50"/>
      <c r="I15323" s="17"/>
      <c r="K15323" s="50"/>
      <c r="P15323" s="17"/>
    </row>
    <row r="15324" spans="6:16">
      <c r="F15324" s="13"/>
      <c r="G15324" s="50"/>
      <c r="I15324" s="17"/>
      <c r="K15324" s="50"/>
      <c r="P15324" s="17"/>
    </row>
    <row r="15325" spans="6:16">
      <c r="F15325" s="13"/>
      <c r="G15325" s="50"/>
      <c r="I15325" s="17"/>
      <c r="K15325" s="50"/>
      <c r="P15325" s="17"/>
    </row>
    <row r="15326" spans="6:16">
      <c r="F15326" s="13"/>
      <c r="G15326" s="50"/>
      <c r="I15326" s="17"/>
      <c r="K15326" s="50"/>
      <c r="P15326" s="17"/>
    </row>
    <row r="15327" spans="6:16">
      <c r="F15327" s="13"/>
      <c r="G15327" s="50"/>
      <c r="I15327" s="17"/>
      <c r="K15327" s="50"/>
      <c r="P15327" s="17"/>
    </row>
    <row r="15328" spans="6:16">
      <c r="F15328" s="13"/>
      <c r="G15328" s="50"/>
      <c r="I15328" s="17"/>
      <c r="K15328" s="50"/>
      <c r="P15328" s="17"/>
    </row>
    <row r="15329" spans="6:16">
      <c r="F15329" s="13"/>
      <c r="G15329" s="50"/>
      <c r="I15329" s="17"/>
      <c r="K15329" s="50"/>
      <c r="P15329" s="17"/>
    </row>
    <row r="15330" spans="6:16">
      <c r="F15330" s="13"/>
      <c r="G15330" s="50"/>
      <c r="I15330" s="17"/>
      <c r="K15330" s="50"/>
      <c r="P15330" s="17"/>
    </row>
    <row r="15331" spans="6:16">
      <c r="F15331" s="13"/>
      <c r="G15331" s="50"/>
      <c r="I15331" s="17"/>
      <c r="K15331" s="50"/>
      <c r="P15331" s="17"/>
    </row>
    <row r="15332" spans="6:16">
      <c r="F15332" s="13"/>
      <c r="G15332" s="50"/>
      <c r="I15332" s="17"/>
      <c r="K15332" s="50"/>
      <c r="P15332" s="17"/>
    </row>
    <row r="15333" spans="6:16">
      <c r="F15333" s="13"/>
      <c r="G15333" s="50"/>
      <c r="I15333" s="17"/>
      <c r="K15333" s="50"/>
      <c r="P15333" s="17"/>
    </row>
    <row r="15334" spans="6:16">
      <c r="F15334" s="13"/>
      <c r="G15334" s="50"/>
      <c r="I15334" s="17"/>
      <c r="K15334" s="50"/>
      <c r="P15334" s="17"/>
    </row>
    <row r="15335" spans="6:16">
      <c r="F15335" s="13"/>
      <c r="G15335" s="50"/>
      <c r="I15335" s="17"/>
      <c r="K15335" s="50"/>
      <c r="P15335" s="17"/>
    </row>
    <row r="15336" spans="6:16">
      <c r="F15336" s="13"/>
      <c r="G15336" s="50"/>
      <c r="I15336" s="17"/>
      <c r="K15336" s="50"/>
      <c r="P15336" s="17"/>
    </row>
    <row r="15337" spans="6:16">
      <c r="F15337" s="13"/>
      <c r="G15337" s="50"/>
      <c r="I15337" s="17"/>
      <c r="K15337" s="50"/>
      <c r="P15337" s="17"/>
    </row>
    <row r="15338" spans="6:16">
      <c r="F15338" s="13"/>
      <c r="G15338" s="50"/>
      <c r="I15338" s="17"/>
      <c r="K15338" s="50"/>
      <c r="P15338" s="17"/>
    </row>
    <row r="15339" spans="6:16">
      <c r="F15339" s="13"/>
      <c r="G15339" s="50"/>
      <c r="I15339" s="17"/>
      <c r="K15339" s="50"/>
      <c r="P15339" s="17"/>
    </row>
    <row r="15340" spans="6:16">
      <c r="F15340" s="13"/>
      <c r="G15340" s="50"/>
      <c r="I15340" s="17"/>
      <c r="K15340" s="50"/>
      <c r="P15340" s="17"/>
    </row>
    <row r="15341" spans="6:16">
      <c r="F15341" s="13"/>
      <c r="G15341" s="50"/>
      <c r="I15341" s="17"/>
      <c r="K15341" s="50"/>
      <c r="P15341" s="17"/>
    </row>
    <row r="15342" spans="6:16">
      <c r="F15342" s="13"/>
      <c r="G15342" s="50"/>
      <c r="I15342" s="17"/>
      <c r="K15342" s="50"/>
      <c r="P15342" s="17"/>
    </row>
    <row r="15343" spans="6:16">
      <c r="F15343" s="13"/>
      <c r="G15343" s="50"/>
      <c r="I15343" s="17"/>
      <c r="K15343" s="50"/>
      <c r="P15343" s="17"/>
    </row>
    <row r="15344" spans="6:16">
      <c r="F15344" s="13"/>
      <c r="G15344" s="50"/>
      <c r="I15344" s="17"/>
      <c r="K15344" s="50"/>
      <c r="P15344" s="17"/>
    </row>
    <row r="15345" spans="6:16">
      <c r="F15345" s="13"/>
      <c r="G15345" s="50"/>
      <c r="I15345" s="17"/>
      <c r="K15345" s="50"/>
      <c r="P15345" s="17"/>
    </row>
    <row r="15346" spans="6:16">
      <c r="F15346" s="13"/>
      <c r="G15346" s="50"/>
      <c r="I15346" s="17"/>
      <c r="K15346" s="50"/>
      <c r="P15346" s="17"/>
    </row>
    <row r="15347" spans="6:16">
      <c r="F15347" s="13"/>
      <c r="G15347" s="50"/>
      <c r="I15347" s="17"/>
      <c r="K15347" s="50"/>
      <c r="P15347" s="17"/>
    </row>
    <row r="15348" spans="6:16">
      <c r="F15348" s="13"/>
      <c r="G15348" s="50"/>
      <c r="I15348" s="17"/>
      <c r="K15348" s="50"/>
      <c r="P15348" s="17"/>
    </row>
    <row r="15349" spans="6:16">
      <c r="F15349" s="13"/>
      <c r="G15349" s="50"/>
      <c r="I15349" s="17"/>
      <c r="K15349" s="50"/>
      <c r="P15349" s="17"/>
    </row>
    <row r="15350" spans="6:16">
      <c r="F15350" s="13"/>
      <c r="G15350" s="50"/>
      <c r="I15350" s="17"/>
      <c r="K15350" s="50"/>
      <c r="P15350" s="17"/>
    </row>
    <row r="15351" spans="6:16">
      <c r="F15351" s="13"/>
      <c r="G15351" s="50"/>
      <c r="I15351" s="17"/>
      <c r="K15351" s="50"/>
      <c r="P15351" s="17"/>
    </row>
    <row r="15352" spans="6:16">
      <c r="F15352" s="13"/>
      <c r="G15352" s="50"/>
      <c r="I15352" s="17"/>
      <c r="K15352" s="50"/>
      <c r="P15352" s="17"/>
    </row>
    <row r="15353" spans="6:16">
      <c r="F15353" s="13"/>
      <c r="G15353" s="50"/>
      <c r="I15353" s="17"/>
      <c r="K15353" s="50"/>
      <c r="P15353" s="17"/>
    </row>
    <row r="15354" spans="6:16">
      <c r="F15354" s="13"/>
      <c r="G15354" s="50"/>
      <c r="I15354" s="17"/>
      <c r="K15354" s="50"/>
      <c r="P15354" s="17"/>
    </row>
    <row r="15355" spans="6:16">
      <c r="F15355" s="13"/>
      <c r="G15355" s="50"/>
      <c r="I15355" s="17"/>
      <c r="K15355" s="50"/>
      <c r="P15355" s="17"/>
    </row>
    <row r="15356" spans="6:16">
      <c r="F15356" s="13"/>
      <c r="G15356" s="50"/>
      <c r="I15356" s="17"/>
      <c r="K15356" s="50"/>
      <c r="P15356" s="17"/>
    </row>
    <row r="15357" spans="6:16">
      <c r="F15357" s="13"/>
      <c r="G15357" s="50"/>
      <c r="I15357" s="17"/>
      <c r="K15357" s="50"/>
      <c r="P15357" s="17"/>
    </row>
    <row r="15358" spans="6:16">
      <c r="F15358" s="13"/>
      <c r="G15358" s="50"/>
      <c r="I15358" s="17"/>
      <c r="K15358" s="50"/>
      <c r="P15358" s="17"/>
    </row>
    <row r="15359" spans="6:16">
      <c r="F15359" s="13"/>
      <c r="G15359" s="50"/>
      <c r="I15359" s="17"/>
      <c r="K15359" s="50"/>
      <c r="P15359" s="17"/>
    </row>
    <row r="15360" spans="6:16">
      <c r="F15360" s="13"/>
      <c r="G15360" s="50"/>
      <c r="I15360" s="17"/>
      <c r="K15360" s="50"/>
      <c r="P15360" s="17"/>
    </row>
    <row r="15361" spans="6:16">
      <c r="F15361" s="13"/>
      <c r="G15361" s="50"/>
      <c r="I15361" s="17"/>
      <c r="K15361" s="50"/>
      <c r="P15361" s="17"/>
    </row>
    <row r="15362" spans="6:16">
      <c r="F15362" s="13"/>
      <c r="G15362" s="50"/>
      <c r="I15362" s="17"/>
      <c r="K15362" s="50"/>
      <c r="P15362" s="17"/>
    </row>
    <row r="15363" spans="6:16">
      <c r="F15363" s="13"/>
      <c r="G15363" s="50"/>
      <c r="I15363" s="17"/>
      <c r="K15363" s="50"/>
      <c r="P15363" s="17"/>
    </row>
    <row r="15364" spans="6:16">
      <c r="F15364" s="13"/>
      <c r="G15364" s="50"/>
      <c r="I15364" s="17"/>
      <c r="K15364" s="50"/>
      <c r="P15364" s="17"/>
    </row>
    <row r="15365" spans="6:16">
      <c r="F15365" s="13"/>
      <c r="G15365" s="50"/>
      <c r="I15365" s="17"/>
      <c r="K15365" s="50"/>
      <c r="P15365" s="17"/>
    </row>
    <row r="15366" spans="6:16">
      <c r="F15366" s="13"/>
      <c r="G15366" s="50"/>
      <c r="I15366" s="17"/>
      <c r="K15366" s="50"/>
      <c r="P15366" s="17"/>
    </row>
    <row r="15367" spans="6:16">
      <c r="F15367" s="13"/>
      <c r="G15367" s="50"/>
      <c r="I15367" s="17"/>
      <c r="K15367" s="50"/>
      <c r="P15367" s="17"/>
    </row>
    <row r="15368" spans="6:16">
      <c r="F15368" s="13"/>
      <c r="G15368" s="50"/>
      <c r="I15368" s="17"/>
      <c r="K15368" s="50"/>
      <c r="P15368" s="17"/>
    </row>
    <row r="15369" spans="6:16">
      <c r="F15369" s="13"/>
      <c r="G15369" s="50"/>
      <c r="I15369" s="17"/>
      <c r="K15369" s="50"/>
      <c r="P15369" s="17"/>
    </row>
    <row r="15370" spans="6:16">
      <c r="F15370" s="13"/>
      <c r="G15370" s="50"/>
      <c r="I15370" s="17"/>
      <c r="K15370" s="50"/>
      <c r="P15370" s="17"/>
    </row>
    <row r="15371" spans="6:16">
      <c r="F15371" s="13"/>
      <c r="G15371" s="50"/>
      <c r="I15371" s="17"/>
      <c r="K15371" s="50"/>
      <c r="P15371" s="17"/>
    </row>
    <row r="15372" spans="6:16">
      <c r="F15372" s="13"/>
      <c r="G15372" s="50"/>
      <c r="I15372" s="17"/>
      <c r="K15372" s="50"/>
      <c r="P15372" s="17"/>
    </row>
    <row r="15373" spans="6:16">
      <c r="F15373" s="13"/>
      <c r="G15373" s="50"/>
      <c r="I15373" s="17"/>
      <c r="K15373" s="50"/>
      <c r="P15373" s="17"/>
    </row>
    <row r="15374" spans="6:16">
      <c r="F15374" s="13"/>
      <c r="G15374" s="50"/>
      <c r="I15374" s="17"/>
      <c r="K15374" s="50"/>
      <c r="P15374" s="17"/>
    </row>
    <row r="15375" spans="6:16">
      <c r="F15375" s="13"/>
      <c r="G15375" s="50"/>
      <c r="I15375" s="17"/>
      <c r="K15375" s="50"/>
      <c r="P15375" s="17"/>
    </row>
    <row r="15376" spans="6:16">
      <c r="F15376" s="13"/>
      <c r="G15376" s="50"/>
      <c r="I15376" s="17"/>
      <c r="K15376" s="50"/>
      <c r="P15376" s="17"/>
    </row>
    <row r="15377" spans="6:16">
      <c r="F15377" s="13"/>
      <c r="G15377" s="50"/>
      <c r="I15377" s="17"/>
      <c r="K15377" s="50"/>
      <c r="P15377" s="17"/>
    </row>
    <row r="15378" spans="6:16">
      <c r="F15378" s="13"/>
      <c r="G15378" s="50"/>
      <c r="I15378" s="17"/>
      <c r="K15378" s="50"/>
      <c r="P15378" s="17"/>
    </row>
    <row r="15379" spans="6:16">
      <c r="F15379" s="13"/>
      <c r="G15379" s="50"/>
      <c r="I15379" s="17"/>
      <c r="K15379" s="50"/>
      <c r="P15379" s="17"/>
    </row>
    <row r="15380" spans="6:16">
      <c r="F15380" s="13"/>
      <c r="G15380" s="50"/>
      <c r="I15380" s="17"/>
      <c r="K15380" s="50"/>
      <c r="P15380" s="17"/>
    </row>
    <row r="15381" spans="6:16">
      <c r="F15381" s="13"/>
      <c r="G15381" s="50"/>
      <c r="I15381" s="17"/>
      <c r="K15381" s="50"/>
      <c r="P15381" s="17"/>
    </row>
    <row r="15382" spans="6:16">
      <c r="F15382" s="13"/>
      <c r="G15382" s="50"/>
      <c r="I15382" s="17"/>
      <c r="K15382" s="50"/>
      <c r="P15382" s="17"/>
    </row>
    <row r="15383" spans="6:16">
      <c r="F15383" s="13"/>
      <c r="G15383" s="50"/>
      <c r="I15383" s="17"/>
      <c r="K15383" s="50"/>
      <c r="P15383" s="17"/>
    </row>
    <row r="15384" spans="6:16">
      <c r="F15384" s="13"/>
      <c r="G15384" s="50"/>
      <c r="I15384" s="17"/>
      <c r="K15384" s="50"/>
      <c r="P15384" s="17"/>
    </row>
    <row r="15385" spans="6:16">
      <c r="F15385" s="13"/>
      <c r="G15385" s="50"/>
      <c r="I15385" s="17"/>
      <c r="K15385" s="50"/>
      <c r="P15385" s="17"/>
    </row>
    <row r="15386" spans="6:16">
      <c r="F15386" s="13"/>
      <c r="G15386" s="50"/>
      <c r="I15386" s="17"/>
      <c r="K15386" s="50"/>
      <c r="P15386" s="17"/>
    </row>
    <row r="15387" spans="6:16">
      <c r="F15387" s="13"/>
      <c r="G15387" s="50"/>
      <c r="I15387" s="17"/>
      <c r="K15387" s="50"/>
      <c r="P15387" s="17"/>
    </row>
    <row r="15388" spans="6:16">
      <c r="F15388" s="13"/>
      <c r="G15388" s="50"/>
      <c r="I15388" s="17"/>
      <c r="K15388" s="50"/>
      <c r="P15388" s="17"/>
    </row>
    <row r="15389" spans="6:16">
      <c r="F15389" s="13"/>
      <c r="G15389" s="50"/>
      <c r="I15389" s="17"/>
      <c r="K15389" s="50"/>
      <c r="P15389" s="17"/>
    </row>
    <row r="15390" spans="6:16">
      <c r="F15390" s="13"/>
      <c r="G15390" s="50"/>
      <c r="I15390" s="17"/>
      <c r="K15390" s="50"/>
      <c r="P15390" s="17"/>
    </row>
    <row r="15391" spans="6:16">
      <c r="F15391" s="13"/>
      <c r="G15391" s="50"/>
      <c r="I15391" s="17"/>
      <c r="K15391" s="50"/>
      <c r="P15391" s="17"/>
    </row>
    <row r="15392" spans="6:16">
      <c r="F15392" s="13"/>
      <c r="G15392" s="50"/>
      <c r="I15392" s="17"/>
      <c r="K15392" s="50"/>
      <c r="P15392" s="17"/>
    </row>
    <row r="15393" spans="6:16">
      <c r="F15393" s="13"/>
      <c r="G15393" s="50"/>
      <c r="I15393" s="17"/>
      <c r="K15393" s="50"/>
      <c r="P15393" s="17"/>
    </row>
    <row r="15394" spans="6:16">
      <c r="F15394" s="13"/>
      <c r="G15394" s="50"/>
      <c r="I15394" s="17"/>
      <c r="K15394" s="50"/>
      <c r="P15394" s="17"/>
    </row>
    <row r="15395" spans="6:16">
      <c r="F15395" s="13"/>
      <c r="G15395" s="50"/>
      <c r="I15395" s="17"/>
      <c r="K15395" s="50"/>
      <c r="P15395" s="17"/>
    </row>
    <row r="15396" spans="6:16">
      <c r="F15396" s="13"/>
      <c r="G15396" s="50"/>
      <c r="I15396" s="17"/>
      <c r="K15396" s="50"/>
      <c r="P15396" s="17"/>
    </row>
    <row r="15397" spans="6:16">
      <c r="F15397" s="13"/>
      <c r="G15397" s="50"/>
      <c r="I15397" s="17"/>
      <c r="K15397" s="50"/>
      <c r="P15397" s="17"/>
    </row>
    <row r="15398" spans="6:16">
      <c r="F15398" s="13"/>
      <c r="G15398" s="50"/>
      <c r="I15398" s="17"/>
      <c r="K15398" s="50"/>
      <c r="P15398" s="17"/>
    </row>
    <row r="15399" spans="6:16">
      <c r="F15399" s="13"/>
      <c r="G15399" s="50"/>
      <c r="I15399" s="17"/>
      <c r="K15399" s="50"/>
      <c r="P15399" s="17"/>
    </row>
    <row r="15400" spans="6:16">
      <c r="F15400" s="13"/>
      <c r="G15400" s="50"/>
      <c r="I15400" s="17"/>
      <c r="K15400" s="50"/>
      <c r="P15400" s="17"/>
    </row>
    <row r="15401" spans="6:16">
      <c r="F15401" s="13"/>
      <c r="G15401" s="50"/>
      <c r="I15401" s="17"/>
      <c r="K15401" s="50"/>
      <c r="P15401" s="17"/>
    </row>
    <row r="15402" spans="6:16">
      <c r="F15402" s="13"/>
      <c r="G15402" s="50"/>
      <c r="I15402" s="17"/>
      <c r="K15402" s="50"/>
      <c r="P15402" s="17"/>
    </row>
    <row r="15403" spans="6:16">
      <c r="F15403" s="13"/>
      <c r="G15403" s="50"/>
      <c r="I15403" s="17"/>
      <c r="K15403" s="50"/>
      <c r="P15403" s="17"/>
    </row>
    <row r="15404" spans="6:16">
      <c r="F15404" s="13"/>
      <c r="G15404" s="50"/>
      <c r="I15404" s="17"/>
      <c r="K15404" s="50"/>
      <c r="P15404" s="17"/>
    </row>
    <row r="15405" spans="6:16">
      <c r="F15405" s="13"/>
      <c r="G15405" s="50"/>
      <c r="I15405" s="17"/>
      <c r="K15405" s="50"/>
      <c r="P15405" s="17"/>
    </row>
    <row r="15406" spans="6:16">
      <c r="F15406" s="13"/>
      <c r="G15406" s="50"/>
      <c r="I15406" s="17"/>
      <c r="K15406" s="50"/>
      <c r="P15406" s="17"/>
    </row>
    <row r="15407" spans="6:16">
      <c r="F15407" s="13"/>
      <c r="G15407" s="50"/>
      <c r="I15407" s="17"/>
      <c r="K15407" s="50"/>
      <c r="P15407" s="17"/>
    </row>
    <row r="15408" spans="6:16">
      <c r="F15408" s="13"/>
      <c r="G15408" s="50"/>
      <c r="I15408" s="17"/>
      <c r="K15408" s="50"/>
      <c r="P15408" s="17"/>
    </row>
    <row r="15409" spans="6:16">
      <c r="F15409" s="13"/>
      <c r="G15409" s="50"/>
      <c r="I15409" s="17"/>
      <c r="K15409" s="50"/>
      <c r="P15409" s="17"/>
    </row>
    <row r="15410" spans="6:16">
      <c r="F15410" s="13"/>
      <c r="G15410" s="50"/>
      <c r="I15410" s="17"/>
      <c r="K15410" s="50"/>
      <c r="P15410" s="17"/>
    </row>
    <row r="15411" spans="6:16">
      <c r="F15411" s="13"/>
      <c r="G15411" s="50"/>
      <c r="I15411" s="17"/>
      <c r="K15411" s="50"/>
      <c r="P15411" s="17"/>
    </row>
    <row r="15412" spans="6:16">
      <c r="F15412" s="13"/>
      <c r="G15412" s="50"/>
      <c r="I15412" s="17"/>
      <c r="K15412" s="50"/>
      <c r="P15412" s="17"/>
    </row>
    <row r="15413" spans="6:16">
      <c r="F15413" s="13"/>
      <c r="G15413" s="50"/>
      <c r="I15413" s="17"/>
      <c r="K15413" s="50"/>
      <c r="P15413" s="17"/>
    </row>
    <row r="15414" spans="6:16">
      <c r="F15414" s="13"/>
      <c r="G15414" s="50"/>
      <c r="I15414" s="17"/>
      <c r="K15414" s="50"/>
      <c r="P15414" s="17"/>
    </row>
    <row r="15415" spans="6:16">
      <c r="F15415" s="13"/>
      <c r="G15415" s="50"/>
      <c r="I15415" s="17"/>
      <c r="K15415" s="50"/>
      <c r="P15415" s="17"/>
    </row>
    <row r="15416" spans="6:16">
      <c r="F15416" s="13"/>
      <c r="G15416" s="50"/>
      <c r="I15416" s="17"/>
      <c r="K15416" s="50"/>
      <c r="P15416" s="17"/>
    </row>
    <row r="15417" spans="6:16">
      <c r="F15417" s="13"/>
      <c r="G15417" s="50"/>
      <c r="I15417" s="17"/>
      <c r="K15417" s="50"/>
      <c r="P15417" s="17"/>
    </row>
    <row r="15418" spans="6:16">
      <c r="F15418" s="13"/>
      <c r="G15418" s="50"/>
      <c r="I15418" s="17"/>
      <c r="K15418" s="50"/>
      <c r="P15418" s="17"/>
    </row>
    <row r="15419" spans="6:16">
      <c r="F15419" s="13"/>
      <c r="G15419" s="50"/>
      <c r="I15419" s="17"/>
      <c r="K15419" s="50"/>
      <c r="P15419" s="17"/>
    </row>
    <row r="15420" spans="6:16">
      <c r="F15420" s="13"/>
      <c r="G15420" s="50"/>
      <c r="I15420" s="17"/>
      <c r="K15420" s="50"/>
      <c r="P15420" s="17"/>
    </row>
    <row r="15421" spans="6:16">
      <c r="F15421" s="13"/>
      <c r="G15421" s="50"/>
      <c r="I15421" s="17"/>
      <c r="K15421" s="50"/>
      <c r="P15421" s="17"/>
    </row>
    <row r="15422" spans="6:16">
      <c r="F15422" s="13"/>
      <c r="G15422" s="50"/>
      <c r="I15422" s="17"/>
      <c r="K15422" s="50"/>
      <c r="P15422" s="17"/>
    </row>
    <row r="15423" spans="6:16">
      <c r="F15423" s="13"/>
      <c r="G15423" s="50"/>
      <c r="I15423" s="17"/>
      <c r="K15423" s="50"/>
      <c r="P15423" s="17"/>
    </row>
    <row r="15424" spans="6:16">
      <c r="F15424" s="13"/>
      <c r="G15424" s="50"/>
      <c r="I15424" s="17"/>
      <c r="K15424" s="50"/>
      <c r="P15424" s="17"/>
    </row>
    <row r="15425" spans="6:16">
      <c r="F15425" s="13"/>
      <c r="G15425" s="50"/>
      <c r="I15425" s="17"/>
      <c r="K15425" s="50"/>
      <c r="P15425" s="17"/>
    </row>
    <row r="15426" spans="6:16">
      <c r="F15426" s="13"/>
      <c r="G15426" s="50"/>
      <c r="I15426" s="17"/>
      <c r="K15426" s="50"/>
      <c r="P15426" s="17"/>
    </row>
    <row r="15427" spans="6:16">
      <c r="F15427" s="13"/>
      <c r="G15427" s="50"/>
      <c r="I15427" s="17"/>
      <c r="K15427" s="50"/>
      <c r="P15427" s="17"/>
    </row>
    <row r="15428" spans="6:16">
      <c r="F15428" s="13"/>
      <c r="G15428" s="50"/>
      <c r="I15428" s="17"/>
      <c r="K15428" s="50"/>
      <c r="P15428" s="17"/>
    </row>
    <row r="15429" spans="6:16">
      <c r="F15429" s="13"/>
      <c r="G15429" s="50"/>
      <c r="I15429" s="17"/>
      <c r="K15429" s="50"/>
      <c r="P15429" s="17"/>
    </row>
    <row r="15430" spans="6:16">
      <c r="F15430" s="13"/>
      <c r="G15430" s="50"/>
      <c r="I15430" s="17"/>
      <c r="K15430" s="50"/>
      <c r="P15430" s="17"/>
    </row>
    <row r="15431" spans="6:16">
      <c r="F15431" s="13"/>
      <c r="G15431" s="50"/>
      <c r="I15431" s="17"/>
      <c r="K15431" s="50"/>
      <c r="P15431" s="17"/>
    </row>
    <row r="15432" spans="6:16">
      <c r="F15432" s="13"/>
      <c r="G15432" s="50"/>
      <c r="I15432" s="17"/>
      <c r="K15432" s="50"/>
      <c r="P15432" s="17"/>
    </row>
    <row r="15433" spans="6:16">
      <c r="F15433" s="13"/>
      <c r="G15433" s="50"/>
      <c r="I15433" s="17"/>
      <c r="K15433" s="50"/>
      <c r="P15433" s="17"/>
    </row>
    <row r="15434" spans="6:16">
      <c r="F15434" s="13"/>
      <c r="G15434" s="50"/>
      <c r="I15434" s="17"/>
      <c r="K15434" s="50"/>
      <c r="P15434" s="17"/>
    </row>
    <row r="15435" spans="6:16">
      <c r="F15435" s="13"/>
      <c r="G15435" s="50"/>
      <c r="I15435" s="17"/>
      <c r="K15435" s="50"/>
      <c r="P15435" s="17"/>
    </row>
    <row r="15436" spans="6:16">
      <c r="F15436" s="13"/>
      <c r="G15436" s="50"/>
      <c r="I15436" s="17"/>
      <c r="K15436" s="50"/>
      <c r="P15436" s="17"/>
    </row>
    <row r="15437" spans="6:16">
      <c r="F15437" s="13"/>
      <c r="G15437" s="50"/>
      <c r="I15437" s="17"/>
      <c r="K15437" s="50"/>
      <c r="P15437" s="17"/>
    </row>
    <row r="15438" spans="6:16">
      <c r="F15438" s="13"/>
      <c r="G15438" s="50"/>
      <c r="I15438" s="17"/>
      <c r="K15438" s="50"/>
      <c r="P15438" s="17"/>
    </row>
    <row r="15439" spans="6:16">
      <c r="F15439" s="13"/>
      <c r="G15439" s="50"/>
      <c r="I15439" s="17"/>
      <c r="K15439" s="50"/>
      <c r="P15439" s="17"/>
    </row>
    <row r="15440" spans="6:16">
      <c r="F15440" s="13"/>
      <c r="G15440" s="50"/>
      <c r="I15440" s="17"/>
      <c r="K15440" s="50"/>
      <c r="P15440" s="17"/>
    </row>
    <row r="15441" spans="6:16">
      <c r="F15441" s="13"/>
      <c r="G15441" s="50"/>
      <c r="I15441" s="17"/>
      <c r="K15441" s="50"/>
      <c r="P15441" s="17"/>
    </row>
    <row r="15442" spans="6:16">
      <c r="F15442" s="13"/>
      <c r="G15442" s="50"/>
      <c r="I15442" s="17"/>
      <c r="K15442" s="50"/>
      <c r="P15442" s="17"/>
    </row>
    <row r="15443" spans="6:16">
      <c r="F15443" s="13"/>
      <c r="G15443" s="50"/>
      <c r="I15443" s="17"/>
      <c r="K15443" s="50"/>
      <c r="P15443" s="17"/>
    </row>
    <row r="15444" spans="6:16">
      <c r="F15444" s="13"/>
      <c r="G15444" s="50"/>
      <c r="I15444" s="17"/>
      <c r="K15444" s="50"/>
      <c r="P15444" s="17"/>
    </row>
    <row r="15445" spans="6:16">
      <c r="F15445" s="13"/>
      <c r="G15445" s="50"/>
      <c r="I15445" s="17"/>
      <c r="K15445" s="50"/>
      <c r="P15445" s="17"/>
    </row>
    <row r="15446" spans="6:16">
      <c r="F15446" s="13"/>
      <c r="G15446" s="50"/>
      <c r="I15446" s="17"/>
      <c r="K15446" s="50"/>
      <c r="P15446" s="17"/>
    </row>
    <row r="15447" spans="6:16">
      <c r="F15447" s="13"/>
      <c r="G15447" s="50"/>
      <c r="I15447" s="17"/>
      <c r="K15447" s="50"/>
      <c r="P15447" s="17"/>
    </row>
    <row r="15448" spans="6:16">
      <c r="F15448" s="13"/>
      <c r="G15448" s="50"/>
      <c r="I15448" s="17"/>
      <c r="K15448" s="50"/>
      <c r="P15448" s="17"/>
    </row>
    <row r="15449" spans="6:16">
      <c r="F15449" s="13"/>
      <c r="G15449" s="50"/>
      <c r="I15449" s="17"/>
      <c r="K15449" s="50"/>
      <c r="P15449" s="17"/>
    </row>
    <row r="15450" spans="6:16">
      <c r="F15450" s="13"/>
      <c r="G15450" s="50"/>
      <c r="I15450" s="17"/>
      <c r="K15450" s="50"/>
      <c r="P15450" s="17"/>
    </row>
    <row r="15451" spans="6:16">
      <c r="F15451" s="13"/>
      <c r="G15451" s="50"/>
      <c r="I15451" s="17"/>
      <c r="K15451" s="50"/>
      <c r="P15451" s="17"/>
    </row>
    <row r="15452" spans="6:16">
      <c r="F15452" s="13"/>
      <c r="G15452" s="50"/>
      <c r="I15452" s="17"/>
      <c r="K15452" s="50"/>
      <c r="P15452" s="17"/>
    </row>
    <row r="15453" spans="6:16">
      <c r="F15453" s="13"/>
      <c r="G15453" s="50"/>
      <c r="I15453" s="17"/>
      <c r="K15453" s="50"/>
      <c r="P15453" s="17"/>
    </row>
    <row r="15454" spans="6:16">
      <c r="F15454" s="13"/>
      <c r="G15454" s="50"/>
      <c r="I15454" s="17"/>
      <c r="K15454" s="50"/>
      <c r="P15454" s="17"/>
    </row>
    <row r="15455" spans="6:16">
      <c r="F15455" s="13"/>
      <c r="G15455" s="50"/>
      <c r="I15455" s="17"/>
      <c r="K15455" s="50"/>
      <c r="P15455" s="17"/>
    </row>
    <row r="15456" spans="6:16">
      <c r="F15456" s="13"/>
      <c r="G15456" s="50"/>
      <c r="I15456" s="17"/>
      <c r="K15456" s="50"/>
      <c r="P15456" s="17"/>
    </row>
    <row r="15457" spans="6:16">
      <c r="F15457" s="13"/>
      <c r="G15457" s="50"/>
      <c r="I15457" s="17"/>
      <c r="K15457" s="50"/>
      <c r="P15457" s="17"/>
    </row>
    <row r="15458" spans="6:16">
      <c r="F15458" s="13"/>
      <c r="G15458" s="50"/>
      <c r="I15458" s="17"/>
      <c r="K15458" s="50"/>
      <c r="P15458" s="17"/>
    </row>
    <row r="15459" spans="6:16">
      <c r="F15459" s="13"/>
      <c r="G15459" s="50"/>
      <c r="I15459" s="17"/>
      <c r="K15459" s="50"/>
      <c r="P15459" s="17"/>
    </row>
    <row r="15460" spans="6:16">
      <c r="F15460" s="13"/>
      <c r="G15460" s="50"/>
      <c r="I15460" s="17"/>
      <c r="K15460" s="50"/>
      <c r="P15460" s="17"/>
    </row>
    <row r="15461" spans="6:16">
      <c r="F15461" s="13"/>
      <c r="G15461" s="50"/>
      <c r="I15461" s="17"/>
      <c r="K15461" s="50"/>
      <c r="P15461" s="17"/>
    </row>
    <row r="15462" spans="6:16">
      <c r="F15462" s="13"/>
      <c r="G15462" s="50"/>
      <c r="I15462" s="17"/>
      <c r="K15462" s="50"/>
      <c r="P15462" s="17"/>
    </row>
    <row r="15463" spans="6:16">
      <c r="F15463" s="13"/>
      <c r="G15463" s="50"/>
      <c r="I15463" s="17"/>
      <c r="K15463" s="50"/>
      <c r="P15463" s="17"/>
    </row>
    <row r="15464" spans="6:16">
      <c r="F15464" s="13"/>
      <c r="G15464" s="50"/>
      <c r="I15464" s="17"/>
      <c r="K15464" s="50"/>
      <c r="P15464" s="17"/>
    </row>
    <row r="15465" spans="6:16">
      <c r="F15465" s="13"/>
      <c r="G15465" s="50"/>
      <c r="I15465" s="17"/>
      <c r="K15465" s="50"/>
      <c r="P15465" s="17"/>
    </row>
    <row r="15466" spans="6:16">
      <c r="F15466" s="13"/>
      <c r="G15466" s="50"/>
      <c r="I15466" s="17"/>
      <c r="K15466" s="50"/>
      <c r="P15466" s="17"/>
    </row>
    <row r="15467" spans="6:16">
      <c r="F15467" s="13"/>
      <c r="G15467" s="50"/>
      <c r="I15467" s="17"/>
      <c r="K15467" s="50"/>
      <c r="P15467" s="17"/>
    </row>
    <row r="15468" spans="6:16">
      <c r="F15468" s="13"/>
      <c r="G15468" s="50"/>
      <c r="I15468" s="17"/>
      <c r="K15468" s="50"/>
      <c r="P15468" s="17"/>
    </row>
    <row r="15469" spans="6:16">
      <c r="F15469" s="13"/>
      <c r="G15469" s="50"/>
      <c r="I15469" s="17"/>
      <c r="K15469" s="50"/>
      <c r="P15469" s="17"/>
    </row>
    <row r="15470" spans="6:16">
      <c r="F15470" s="13"/>
      <c r="G15470" s="50"/>
      <c r="I15470" s="17"/>
      <c r="K15470" s="50"/>
      <c r="P15470" s="17"/>
    </row>
    <row r="15471" spans="6:16">
      <c r="F15471" s="13"/>
      <c r="G15471" s="50"/>
      <c r="I15471" s="17"/>
      <c r="K15471" s="50"/>
      <c r="P15471" s="17"/>
    </row>
    <row r="15472" spans="6:16">
      <c r="F15472" s="13"/>
      <c r="G15472" s="50"/>
      <c r="I15472" s="17"/>
      <c r="K15472" s="50"/>
      <c r="P15472" s="17"/>
    </row>
    <row r="15473" spans="6:16">
      <c r="F15473" s="13"/>
      <c r="G15473" s="50"/>
      <c r="I15473" s="17"/>
      <c r="K15473" s="50"/>
      <c r="P15473" s="17"/>
    </row>
    <row r="15474" spans="6:16">
      <c r="F15474" s="13"/>
      <c r="G15474" s="50"/>
      <c r="I15474" s="17"/>
      <c r="K15474" s="50"/>
      <c r="P15474" s="17"/>
    </row>
    <row r="15475" spans="6:16">
      <c r="F15475" s="13"/>
      <c r="G15475" s="50"/>
      <c r="I15475" s="17"/>
      <c r="K15475" s="50"/>
      <c r="P15475" s="17"/>
    </row>
    <row r="15476" spans="6:16">
      <c r="F15476" s="13"/>
      <c r="G15476" s="50"/>
      <c r="I15476" s="17"/>
      <c r="K15476" s="50"/>
      <c r="P15476" s="17"/>
    </row>
    <row r="15477" spans="6:16">
      <c r="F15477" s="13"/>
      <c r="G15477" s="50"/>
      <c r="I15477" s="17"/>
      <c r="K15477" s="50"/>
      <c r="P15477" s="17"/>
    </row>
    <row r="15478" spans="6:16">
      <c r="F15478" s="13"/>
      <c r="G15478" s="50"/>
      <c r="I15478" s="17"/>
      <c r="K15478" s="50"/>
      <c r="P15478" s="17"/>
    </row>
    <row r="15479" spans="6:16">
      <c r="F15479" s="13"/>
      <c r="G15479" s="50"/>
      <c r="I15479" s="17"/>
      <c r="K15479" s="50"/>
      <c r="P15479" s="17"/>
    </row>
    <row r="15480" spans="6:16">
      <c r="F15480" s="13"/>
      <c r="G15480" s="50"/>
      <c r="I15480" s="17"/>
      <c r="K15480" s="50"/>
      <c r="P15480" s="17"/>
    </row>
    <row r="15481" spans="6:16">
      <c r="F15481" s="13"/>
      <c r="G15481" s="50"/>
      <c r="I15481" s="17"/>
      <c r="K15481" s="50"/>
      <c r="P15481" s="17"/>
    </row>
    <row r="15482" spans="6:16">
      <c r="F15482" s="13"/>
      <c r="G15482" s="50"/>
      <c r="I15482" s="17"/>
      <c r="K15482" s="50"/>
      <c r="P15482" s="17"/>
    </row>
    <row r="15483" spans="6:16">
      <c r="F15483" s="13"/>
      <c r="G15483" s="50"/>
      <c r="I15483" s="17"/>
      <c r="K15483" s="50"/>
      <c r="P15483" s="17"/>
    </row>
    <row r="15484" spans="6:16">
      <c r="F15484" s="13"/>
      <c r="G15484" s="50"/>
      <c r="I15484" s="17"/>
      <c r="K15484" s="50"/>
      <c r="P15484" s="17"/>
    </row>
    <row r="15485" spans="6:16">
      <c r="F15485" s="13"/>
      <c r="G15485" s="50"/>
      <c r="I15485" s="17"/>
      <c r="K15485" s="50"/>
      <c r="P15485" s="17"/>
    </row>
    <row r="15486" spans="6:16">
      <c r="F15486" s="13"/>
      <c r="G15486" s="50"/>
      <c r="I15486" s="17"/>
      <c r="K15486" s="50"/>
      <c r="P15486" s="17"/>
    </row>
    <row r="15487" spans="6:16">
      <c r="F15487" s="13"/>
      <c r="G15487" s="50"/>
      <c r="I15487" s="17"/>
      <c r="K15487" s="50"/>
      <c r="P15487" s="17"/>
    </row>
    <row r="15488" spans="6:16">
      <c r="F15488" s="13"/>
      <c r="G15488" s="50"/>
      <c r="I15488" s="17"/>
      <c r="K15488" s="50"/>
      <c r="P15488" s="17"/>
    </row>
    <row r="15489" spans="6:16">
      <c r="F15489" s="13"/>
      <c r="G15489" s="50"/>
      <c r="I15489" s="17"/>
      <c r="K15489" s="50"/>
      <c r="P15489" s="17"/>
    </row>
    <row r="15490" spans="6:16">
      <c r="F15490" s="13"/>
      <c r="G15490" s="50"/>
      <c r="I15490" s="17"/>
      <c r="K15490" s="50"/>
      <c r="P15490" s="17"/>
    </row>
    <row r="15491" spans="6:16">
      <c r="F15491" s="13"/>
      <c r="G15491" s="50"/>
      <c r="I15491" s="17"/>
      <c r="K15491" s="50"/>
      <c r="P15491" s="17"/>
    </row>
    <row r="15492" spans="6:16">
      <c r="F15492" s="13"/>
      <c r="G15492" s="50"/>
      <c r="I15492" s="17"/>
      <c r="K15492" s="50"/>
      <c r="P15492" s="17"/>
    </row>
    <row r="15493" spans="6:16">
      <c r="F15493" s="13"/>
      <c r="G15493" s="50"/>
      <c r="I15493" s="17"/>
      <c r="K15493" s="50"/>
      <c r="P15493" s="17"/>
    </row>
    <row r="15494" spans="6:16">
      <c r="F15494" s="13"/>
      <c r="G15494" s="50"/>
      <c r="I15494" s="17"/>
      <c r="K15494" s="50"/>
      <c r="P15494" s="17"/>
    </row>
    <row r="15495" spans="6:16">
      <c r="F15495" s="13"/>
      <c r="G15495" s="50"/>
      <c r="I15495" s="17"/>
      <c r="K15495" s="50"/>
      <c r="P15495" s="17"/>
    </row>
    <row r="15496" spans="6:16">
      <c r="F15496" s="13"/>
      <c r="G15496" s="50"/>
      <c r="I15496" s="17"/>
      <c r="K15496" s="50"/>
      <c r="P15496" s="17"/>
    </row>
    <row r="15497" spans="6:16">
      <c r="F15497" s="13"/>
      <c r="G15497" s="50"/>
      <c r="I15497" s="17"/>
      <c r="K15497" s="50"/>
      <c r="P15497" s="17"/>
    </row>
    <row r="15498" spans="6:16">
      <c r="F15498" s="13"/>
      <c r="G15498" s="50"/>
      <c r="I15498" s="17"/>
      <c r="K15498" s="50"/>
      <c r="P15498" s="17"/>
    </row>
    <row r="15499" spans="6:16">
      <c r="F15499" s="13"/>
      <c r="G15499" s="50"/>
      <c r="I15499" s="17"/>
      <c r="K15499" s="50"/>
      <c r="P15499" s="17"/>
    </row>
    <row r="15500" spans="6:16">
      <c r="F15500" s="13"/>
      <c r="G15500" s="50"/>
      <c r="I15500" s="17"/>
      <c r="K15500" s="50"/>
      <c r="P15500" s="17"/>
    </row>
    <row r="15501" spans="6:16">
      <c r="F15501" s="13"/>
      <c r="G15501" s="50"/>
      <c r="I15501" s="17"/>
      <c r="K15501" s="50"/>
      <c r="P15501" s="17"/>
    </row>
    <row r="15502" spans="6:16">
      <c r="F15502" s="13"/>
      <c r="G15502" s="50"/>
      <c r="I15502" s="17"/>
      <c r="K15502" s="50"/>
      <c r="P15502" s="17"/>
    </row>
    <row r="15503" spans="6:16">
      <c r="F15503" s="13"/>
      <c r="G15503" s="50"/>
      <c r="I15503" s="17"/>
      <c r="K15503" s="50"/>
      <c r="P15503" s="17"/>
    </row>
    <row r="15504" spans="6:16">
      <c r="F15504" s="13"/>
      <c r="G15504" s="50"/>
      <c r="I15504" s="17"/>
      <c r="K15504" s="50"/>
      <c r="P15504" s="17"/>
    </row>
    <row r="15505" spans="6:16">
      <c r="F15505" s="13"/>
      <c r="G15505" s="50"/>
      <c r="I15505" s="17"/>
      <c r="K15505" s="50"/>
      <c r="P15505" s="17"/>
    </row>
    <row r="15506" spans="6:16">
      <c r="F15506" s="13"/>
      <c r="G15506" s="50"/>
      <c r="I15506" s="17"/>
      <c r="K15506" s="50"/>
      <c r="P15506" s="17"/>
    </row>
    <row r="15507" spans="6:16">
      <c r="F15507" s="13"/>
      <c r="G15507" s="50"/>
      <c r="I15507" s="17"/>
      <c r="K15507" s="50"/>
      <c r="P15507" s="17"/>
    </row>
    <row r="15508" spans="6:16">
      <c r="F15508" s="13"/>
      <c r="G15508" s="50"/>
      <c r="I15508" s="17"/>
      <c r="K15508" s="50"/>
      <c r="P15508" s="17"/>
    </row>
    <row r="15509" spans="6:16">
      <c r="F15509" s="13"/>
      <c r="G15509" s="50"/>
      <c r="I15509" s="17"/>
      <c r="K15509" s="50"/>
      <c r="P15509" s="17"/>
    </row>
    <row r="15510" spans="6:16">
      <c r="F15510" s="13"/>
      <c r="G15510" s="50"/>
      <c r="I15510" s="17"/>
      <c r="K15510" s="50"/>
      <c r="P15510" s="17"/>
    </row>
    <row r="15511" spans="6:16">
      <c r="F15511" s="13"/>
      <c r="G15511" s="50"/>
      <c r="I15511" s="17"/>
      <c r="K15511" s="50"/>
      <c r="P15511" s="17"/>
    </row>
    <row r="15512" spans="6:16">
      <c r="F15512" s="13"/>
      <c r="G15512" s="50"/>
      <c r="I15512" s="17"/>
      <c r="K15512" s="50"/>
      <c r="P15512" s="17"/>
    </row>
    <row r="15513" spans="6:16">
      <c r="F15513" s="13"/>
      <c r="G15513" s="50"/>
      <c r="I15513" s="17"/>
      <c r="K15513" s="50"/>
      <c r="P15513" s="17"/>
    </row>
    <row r="15514" spans="6:16">
      <c r="F15514" s="13"/>
      <c r="G15514" s="50"/>
      <c r="I15514" s="17"/>
      <c r="K15514" s="50"/>
      <c r="P15514" s="17"/>
    </row>
    <row r="15515" spans="6:16">
      <c r="F15515" s="13"/>
      <c r="G15515" s="50"/>
      <c r="I15515" s="17"/>
      <c r="K15515" s="50"/>
      <c r="P15515" s="17"/>
    </row>
    <row r="15516" spans="6:16">
      <c r="F15516" s="13"/>
      <c r="G15516" s="50"/>
      <c r="I15516" s="17"/>
      <c r="K15516" s="50"/>
      <c r="P15516" s="17"/>
    </row>
    <row r="15517" spans="6:16">
      <c r="F15517" s="13"/>
      <c r="G15517" s="50"/>
      <c r="I15517" s="17"/>
      <c r="K15517" s="50"/>
      <c r="P15517" s="17"/>
    </row>
    <row r="15518" spans="6:16">
      <c r="F15518" s="13"/>
      <c r="G15518" s="50"/>
      <c r="I15518" s="17"/>
      <c r="K15518" s="50"/>
      <c r="P15518" s="17"/>
    </row>
    <row r="15519" spans="6:16">
      <c r="F15519" s="13"/>
      <c r="G15519" s="50"/>
      <c r="I15519" s="17"/>
      <c r="K15519" s="50"/>
      <c r="P15519" s="17"/>
    </row>
    <row r="15520" spans="6:16">
      <c r="F15520" s="13"/>
      <c r="G15520" s="50"/>
      <c r="I15520" s="17"/>
      <c r="K15520" s="50"/>
      <c r="P15520" s="17"/>
    </row>
    <row r="15521" spans="6:16">
      <c r="F15521" s="13"/>
      <c r="G15521" s="50"/>
      <c r="I15521" s="17"/>
      <c r="K15521" s="50"/>
      <c r="P15521" s="17"/>
    </row>
    <row r="15522" spans="6:16">
      <c r="F15522" s="13"/>
      <c r="G15522" s="50"/>
      <c r="I15522" s="17"/>
      <c r="K15522" s="50"/>
      <c r="P15522" s="17"/>
    </row>
    <row r="15523" spans="6:16">
      <c r="F15523" s="13"/>
      <c r="G15523" s="50"/>
      <c r="I15523" s="17"/>
      <c r="K15523" s="50"/>
      <c r="P15523" s="17"/>
    </row>
    <row r="15524" spans="6:16">
      <c r="F15524" s="13"/>
      <c r="G15524" s="50"/>
      <c r="I15524" s="17"/>
      <c r="K15524" s="50"/>
      <c r="P15524" s="17"/>
    </row>
    <row r="15525" spans="6:16">
      <c r="F15525" s="13"/>
      <c r="G15525" s="50"/>
      <c r="I15525" s="17"/>
      <c r="K15525" s="50"/>
      <c r="P15525" s="17"/>
    </row>
    <row r="15526" spans="6:16">
      <c r="F15526" s="13"/>
      <c r="G15526" s="50"/>
      <c r="I15526" s="17"/>
      <c r="K15526" s="50"/>
      <c r="P15526" s="17"/>
    </row>
    <row r="15527" spans="6:16">
      <c r="F15527" s="13"/>
      <c r="G15527" s="50"/>
      <c r="I15527" s="17"/>
      <c r="K15527" s="50"/>
      <c r="P15527" s="17"/>
    </row>
    <row r="15528" spans="6:16">
      <c r="F15528" s="13"/>
      <c r="G15528" s="50"/>
      <c r="I15528" s="17"/>
      <c r="K15528" s="50"/>
      <c r="P15528" s="17"/>
    </row>
    <row r="15529" spans="6:16">
      <c r="F15529" s="13"/>
      <c r="G15529" s="50"/>
      <c r="I15529" s="17"/>
      <c r="K15529" s="50"/>
      <c r="P15529" s="17"/>
    </row>
    <row r="15530" spans="6:16">
      <c r="F15530" s="13"/>
      <c r="G15530" s="50"/>
      <c r="I15530" s="17"/>
      <c r="K15530" s="50"/>
      <c r="P15530" s="17"/>
    </row>
    <row r="15531" spans="6:16">
      <c r="F15531" s="13"/>
      <c r="G15531" s="50"/>
      <c r="I15531" s="17"/>
      <c r="K15531" s="50"/>
      <c r="P15531" s="17"/>
    </row>
    <row r="15532" spans="6:16">
      <c r="F15532" s="13"/>
      <c r="G15532" s="50"/>
      <c r="I15532" s="17"/>
      <c r="K15532" s="50"/>
      <c r="P15532" s="17"/>
    </row>
    <row r="15533" spans="6:16">
      <c r="F15533" s="13"/>
      <c r="G15533" s="50"/>
      <c r="I15533" s="17"/>
      <c r="K15533" s="50"/>
      <c r="P15533" s="17"/>
    </row>
    <row r="15534" spans="6:16">
      <c r="F15534" s="13"/>
      <c r="G15534" s="50"/>
      <c r="I15534" s="17"/>
      <c r="K15534" s="50"/>
      <c r="P15534" s="17"/>
    </row>
    <row r="15535" spans="6:16">
      <c r="F15535" s="13"/>
      <c r="G15535" s="50"/>
      <c r="I15535" s="17"/>
      <c r="K15535" s="50"/>
      <c r="P15535" s="17"/>
    </row>
    <row r="15536" spans="6:16">
      <c r="F15536" s="13"/>
      <c r="G15536" s="50"/>
      <c r="I15536" s="17"/>
      <c r="K15536" s="50"/>
      <c r="P15536" s="17"/>
    </row>
    <row r="15537" spans="6:16">
      <c r="F15537" s="13"/>
      <c r="G15537" s="50"/>
      <c r="I15537" s="17"/>
      <c r="K15537" s="50"/>
      <c r="P15537" s="17"/>
    </row>
    <row r="15538" spans="6:16">
      <c r="F15538" s="13"/>
      <c r="G15538" s="50"/>
      <c r="I15538" s="17"/>
      <c r="K15538" s="50"/>
      <c r="P15538" s="17"/>
    </row>
    <row r="15539" spans="6:16">
      <c r="F15539" s="13"/>
      <c r="G15539" s="50"/>
      <c r="I15539" s="17"/>
      <c r="K15539" s="50"/>
      <c r="P15539" s="17"/>
    </row>
    <row r="15540" spans="6:16">
      <c r="F15540" s="13"/>
      <c r="G15540" s="50"/>
      <c r="I15540" s="17"/>
      <c r="K15540" s="50"/>
      <c r="P15540" s="17"/>
    </row>
    <row r="15541" spans="6:16">
      <c r="F15541" s="13"/>
      <c r="G15541" s="50"/>
      <c r="I15541" s="17"/>
      <c r="K15541" s="50"/>
      <c r="P15541" s="17"/>
    </row>
    <row r="15542" spans="6:16">
      <c r="F15542" s="13"/>
      <c r="G15542" s="50"/>
      <c r="I15542" s="17"/>
      <c r="K15542" s="50"/>
      <c r="P15542" s="17"/>
    </row>
    <row r="15543" spans="6:16">
      <c r="F15543" s="13"/>
      <c r="G15543" s="50"/>
      <c r="I15543" s="17"/>
      <c r="K15543" s="50"/>
      <c r="P15543" s="17"/>
    </row>
    <row r="15544" spans="6:16">
      <c r="F15544" s="13"/>
      <c r="G15544" s="50"/>
      <c r="I15544" s="17"/>
      <c r="K15544" s="50"/>
      <c r="P15544" s="17"/>
    </row>
    <row r="15545" spans="6:16">
      <c r="F15545" s="13"/>
      <c r="G15545" s="50"/>
      <c r="I15545" s="17"/>
      <c r="K15545" s="50"/>
      <c r="P15545" s="17"/>
    </row>
    <row r="15546" spans="6:16">
      <c r="F15546" s="13"/>
      <c r="G15546" s="50"/>
      <c r="I15546" s="17"/>
      <c r="K15546" s="50"/>
      <c r="P15546" s="17"/>
    </row>
    <row r="15547" spans="6:16">
      <c r="F15547" s="13"/>
      <c r="G15547" s="50"/>
      <c r="I15547" s="17"/>
      <c r="K15547" s="50"/>
      <c r="P15547" s="17"/>
    </row>
    <row r="15548" spans="6:16">
      <c r="F15548" s="13"/>
      <c r="G15548" s="50"/>
      <c r="I15548" s="17"/>
      <c r="K15548" s="50"/>
      <c r="P15548" s="17"/>
    </row>
    <row r="15549" spans="6:16">
      <c r="F15549" s="13"/>
      <c r="G15549" s="50"/>
      <c r="I15549" s="17"/>
      <c r="K15549" s="50"/>
      <c r="P15549" s="17"/>
    </row>
    <row r="15550" spans="6:16">
      <c r="F15550" s="13"/>
      <c r="G15550" s="50"/>
      <c r="I15550" s="17"/>
      <c r="K15550" s="50"/>
      <c r="P15550" s="17"/>
    </row>
    <row r="15551" spans="6:16">
      <c r="F15551" s="13"/>
      <c r="G15551" s="50"/>
      <c r="I15551" s="17"/>
      <c r="K15551" s="50"/>
      <c r="P15551" s="17"/>
    </row>
    <row r="15552" spans="6:16">
      <c r="F15552" s="13"/>
      <c r="G15552" s="50"/>
      <c r="I15552" s="17"/>
      <c r="K15552" s="50"/>
      <c r="P15552" s="17"/>
    </row>
    <row r="15553" spans="6:16">
      <c r="F15553" s="13"/>
      <c r="G15553" s="50"/>
      <c r="I15553" s="17"/>
      <c r="K15553" s="50"/>
      <c r="P15553" s="17"/>
    </row>
    <row r="15554" spans="6:16">
      <c r="F15554" s="13"/>
      <c r="G15554" s="50"/>
      <c r="I15554" s="17"/>
      <c r="K15554" s="50"/>
      <c r="P15554" s="17"/>
    </row>
    <row r="15555" spans="6:16">
      <c r="F15555" s="13"/>
      <c r="G15555" s="50"/>
      <c r="I15555" s="17"/>
      <c r="K15555" s="50"/>
      <c r="P15555" s="17"/>
    </row>
    <row r="15556" spans="6:16">
      <c r="F15556" s="13"/>
      <c r="G15556" s="50"/>
      <c r="I15556" s="17"/>
      <c r="K15556" s="50"/>
      <c r="P15556" s="17"/>
    </row>
    <row r="15557" spans="6:16">
      <c r="F15557" s="13"/>
      <c r="G15557" s="50"/>
      <c r="I15557" s="17"/>
      <c r="K15557" s="50"/>
      <c r="P15557" s="17"/>
    </row>
    <row r="15558" spans="6:16">
      <c r="F15558" s="13"/>
      <c r="G15558" s="50"/>
      <c r="I15558" s="17"/>
      <c r="K15558" s="50"/>
      <c r="P15558" s="17"/>
    </row>
    <row r="15559" spans="6:16">
      <c r="F15559" s="13"/>
      <c r="G15559" s="50"/>
      <c r="I15559" s="17"/>
      <c r="K15559" s="50"/>
      <c r="P15559" s="17"/>
    </row>
    <row r="15560" spans="6:16">
      <c r="F15560" s="13"/>
      <c r="G15560" s="50"/>
      <c r="I15560" s="17"/>
      <c r="K15560" s="50"/>
      <c r="P15560" s="17"/>
    </row>
    <row r="15561" spans="6:16">
      <c r="F15561" s="13"/>
      <c r="G15561" s="50"/>
      <c r="I15561" s="17"/>
      <c r="K15561" s="50"/>
      <c r="P15561" s="17"/>
    </row>
    <row r="15562" spans="6:16">
      <c r="F15562" s="13"/>
      <c r="G15562" s="50"/>
      <c r="I15562" s="17"/>
      <c r="K15562" s="50"/>
      <c r="P15562" s="17"/>
    </row>
    <row r="15563" spans="6:16">
      <c r="F15563" s="13"/>
      <c r="G15563" s="50"/>
      <c r="I15563" s="17"/>
      <c r="K15563" s="50"/>
      <c r="P15563" s="17"/>
    </row>
    <row r="15564" spans="6:16">
      <c r="F15564" s="13"/>
      <c r="G15564" s="50"/>
      <c r="I15564" s="17"/>
      <c r="K15564" s="50"/>
      <c r="P15564" s="17"/>
    </row>
    <row r="15565" spans="6:16">
      <c r="F15565" s="13"/>
      <c r="G15565" s="50"/>
      <c r="I15565" s="17"/>
      <c r="K15565" s="50"/>
      <c r="P15565" s="17"/>
    </row>
    <row r="15566" spans="6:16">
      <c r="F15566" s="13"/>
      <c r="G15566" s="50"/>
      <c r="I15566" s="17"/>
      <c r="K15566" s="50"/>
      <c r="P15566" s="17"/>
    </row>
    <row r="15567" spans="6:16">
      <c r="F15567" s="13"/>
      <c r="G15567" s="50"/>
      <c r="I15567" s="17"/>
      <c r="K15567" s="50"/>
      <c r="P15567" s="17"/>
    </row>
    <row r="15568" spans="6:16">
      <c r="F15568" s="13"/>
      <c r="G15568" s="50"/>
      <c r="I15568" s="17"/>
      <c r="K15568" s="50"/>
      <c r="P15568" s="17"/>
    </row>
    <row r="15569" spans="6:16">
      <c r="F15569" s="13"/>
      <c r="G15569" s="50"/>
      <c r="I15569" s="17"/>
      <c r="K15569" s="50"/>
      <c r="P15569" s="17"/>
    </row>
    <row r="15570" spans="6:16">
      <c r="F15570" s="13"/>
      <c r="G15570" s="50"/>
      <c r="I15570" s="17"/>
      <c r="K15570" s="50"/>
      <c r="P15570" s="17"/>
    </row>
    <row r="15571" spans="6:16">
      <c r="F15571" s="13"/>
      <c r="G15571" s="50"/>
      <c r="I15571" s="17"/>
      <c r="K15571" s="50"/>
      <c r="P15571" s="17"/>
    </row>
    <row r="15572" spans="6:16">
      <c r="F15572" s="13"/>
      <c r="G15572" s="50"/>
      <c r="I15572" s="17"/>
      <c r="K15572" s="50"/>
      <c r="P15572" s="17"/>
    </row>
    <row r="15573" spans="6:16">
      <c r="F15573" s="13"/>
      <c r="G15573" s="50"/>
      <c r="I15573" s="17"/>
      <c r="K15573" s="50"/>
      <c r="P15573" s="17"/>
    </row>
    <row r="15574" spans="6:16">
      <c r="F15574" s="13"/>
      <c r="G15574" s="50"/>
      <c r="I15574" s="17"/>
      <c r="K15574" s="50"/>
      <c r="P15574" s="17"/>
    </row>
    <row r="15575" spans="6:16">
      <c r="F15575" s="13"/>
      <c r="G15575" s="50"/>
      <c r="I15575" s="17"/>
      <c r="K15575" s="50"/>
      <c r="P15575" s="17"/>
    </row>
    <row r="15576" spans="6:16">
      <c r="F15576" s="13"/>
      <c r="G15576" s="50"/>
      <c r="I15576" s="17"/>
      <c r="K15576" s="50"/>
      <c r="P15576" s="17"/>
    </row>
    <row r="15577" spans="6:16">
      <c r="F15577" s="13"/>
      <c r="G15577" s="50"/>
      <c r="I15577" s="17"/>
      <c r="K15577" s="50"/>
      <c r="P15577" s="17"/>
    </row>
    <row r="15578" spans="6:16">
      <c r="F15578" s="13"/>
      <c r="G15578" s="50"/>
      <c r="I15578" s="17"/>
      <c r="K15578" s="50"/>
      <c r="P15578" s="17"/>
    </row>
    <row r="15579" spans="6:16">
      <c r="F15579" s="13"/>
      <c r="G15579" s="50"/>
      <c r="I15579" s="17"/>
      <c r="K15579" s="50"/>
      <c r="P15579" s="17"/>
    </row>
    <row r="15580" spans="6:16">
      <c r="F15580" s="13"/>
      <c r="G15580" s="50"/>
      <c r="I15580" s="17"/>
      <c r="K15580" s="50"/>
      <c r="P15580" s="17"/>
    </row>
    <row r="15581" spans="6:16">
      <c r="F15581" s="13"/>
      <c r="G15581" s="50"/>
      <c r="I15581" s="17"/>
      <c r="K15581" s="50"/>
      <c r="P15581" s="17"/>
    </row>
    <row r="15582" spans="6:16">
      <c r="F15582" s="13"/>
      <c r="G15582" s="50"/>
      <c r="I15582" s="17"/>
      <c r="K15582" s="50"/>
      <c r="P15582" s="17"/>
    </row>
    <row r="15583" spans="6:16">
      <c r="F15583" s="13"/>
      <c r="G15583" s="50"/>
      <c r="I15583" s="17"/>
      <c r="K15583" s="50"/>
      <c r="P15583" s="17"/>
    </row>
    <row r="15584" spans="6:16">
      <c r="F15584" s="13"/>
      <c r="G15584" s="50"/>
      <c r="I15584" s="17"/>
      <c r="K15584" s="50"/>
      <c r="P15584" s="17"/>
    </row>
    <row r="15585" spans="6:16">
      <c r="F15585" s="13"/>
      <c r="G15585" s="50"/>
      <c r="I15585" s="17"/>
      <c r="K15585" s="50"/>
      <c r="P15585" s="17"/>
    </row>
    <row r="15586" spans="6:16">
      <c r="F15586" s="13"/>
      <c r="G15586" s="50"/>
      <c r="I15586" s="17"/>
      <c r="K15586" s="50"/>
      <c r="P15586" s="17"/>
    </row>
    <row r="15587" spans="6:16">
      <c r="F15587" s="13"/>
      <c r="G15587" s="50"/>
      <c r="I15587" s="17"/>
      <c r="K15587" s="50"/>
      <c r="P15587" s="17"/>
    </row>
    <row r="15588" spans="6:16">
      <c r="F15588" s="13"/>
      <c r="G15588" s="50"/>
      <c r="I15588" s="17"/>
      <c r="K15588" s="50"/>
      <c r="P15588" s="17"/>
    </row>
    <row r="15589" spans="6:16">
      <c r="F15589" s="13"/>
      <c r="G15589" s="50"/>
      <c r="I15589" s="17"/>
      <c r="K15589" s="50"/>
      <c r="P15589" s="17"/>
    </row>
    <row r="15590" spans="6:16">
      <c r="F15590" s="13"/>
      <c r="G15590" s="50"/>
      <c r="I15590" s="17"/>
      <c r="K15590" s="50"/>
      <c r="P15590" s="17"/>
    </row>
    <row r="15591" spans="6:16">
      <c r="F15591" s="13"/>
      <c r="G15591" s="50"/>
      <c r="I15591" s="17"/>
      <c r="K15591" s="50"/>
      <c r="P15591" s="17"/>
    </row>
    <row r="15592" spans="6:16">
      <c r="F15592" s="13"/>
      <c r="G15592" s="50"/>
      <c r="I15592" s="17"/>
      <c r="K15592" s="50"/>
      <c r="P15592" s="17"/>
    </row>
    <row r="15593" spans="6:16">
      <c r="F15593" s="13"/>
      <c r="G15593" s="50"/>
      <c r="I15593" s="17"/>
      <c r="K15593" s="50"/>
      <c r="P15593" s="17"/>
    </row>
    <row r="15594" spans="6:16">
      <c r="F15594" s="13"/>
      <c r="G15594" s="50"/>
      <c r="I15594" s="17"/>
      <c r="K15594" s="50"/>
      <c r="P15594" s="17"/>
    </row>
    <row r="15595" spans="6:16">
      <c r="F15595" s="13"/>
      <c r="G15595" s="50"/>
      <c r="I15595" s="17"/>
      <c r="K15595" s="50"/>
      <c r="P15595" s="17"/>
    </row>
    <row r="15596" spans="6:16">
      <c r="F15596" s="13"/>
      <c r="G15596" s="50"/>
      <c r="I15596" s="17"/>
      <c r="K15596" s="50"/>
      <c r="P15596" s="17"/>
    </row>
    <row r="15597" spans="6:16">
      <c r="F15597" s="13"/>
      <c r="G15597" s="50"/>
      <c r="I15597" s="17"/>
      <c r="K15597" s="50"/>
      <c r="P15597" s="17"/>
    </row>
    <row r="15598" spans="6:16">
      <c r="F15598" s="13"/>
      <c r="G15598" s="50"/>
      <c r="I15598" s="17"/>
      <c r="K15598" s="50"/>
      <c r="P15598" s="17"/>
    </row>
    <row r="15599" spans="6:16">
      <c r="F15599" s="13"/>
      <c r="G15599" s="50"/>
      <c r="I15599" s="17"/>
      <c r="K15599" s="50"/>
      <c r="P15599" s="17"/>
    </row>
    <row r="15600" spans="6:16">
      <c r="F15600" s="13"/>
      <c r="G15600" s="50"/>
      <c r="I15600" s="17"/>
      <c r="K15600" s="50"/>
      <c r="P15600" s="17"/>
    </row>
    <row r="15601" spans="6:16">
      <c r="F15601" s="13"/>
      <c r="G15601" s="50"/>
      <c r="I15601" s="17"/>
      <c r="K15601" s="50"/>
      <c r="P15601" s="17"/>
    </row>
    <row r="15602" spans="6:16">
      <c r="F15602" s="13"/>
      <c r="G15602" s="50"/>
      <c r="I15602" s="17"/>
      <c r="K15602" s="50"/>
      <c r="P15602" s="17"/>
    </row>
    <row r="15603" spans="6:16">
      <c r="F15603" s="13"/>
      <c r="G15603" s="50"/>
      <c r="I15603" s="17"/>
      <c r="K15603" s="50"/>
      <c r="P15603" s="17"/>
    </row>
    <row r="15604" spans="6:16">
      <c r="F15604" s="13"/>
      <c r="G15604" s="50"/>
      <c r="I15604" s="17"/>
      <c r="K15604" s="50"/>
      <c r="P15604" s="17"/>
    </row>
    <row r="15605" spans="6:16">
      <c r="F15605" s="13"/>
      <c r="G15605" s="50"/>
      <c r="I15605" s="17"/>
      <c r="K15605" s="50"/>
      <c r="P15605" s="17"/>
    </row>
    <row r="15606" spans="6:16">
      <c r="F15606" s="13"/>
      <c r="G15606" s="50"/>
      <c r="I15606" s="17"/>
      <c r="K15606" s="50"/>
      <c r="P15606" s="17"/>
    </row>
    <row r="15607" spans="6:16">
      <c r="F15607" s="13"/>
      <c r="G15607" s="50"/>
      <c r="I15607" s="17"/>
      <c r="K15607" s="50"/>
      <c r="P15607" s="17"/>
    </row>
    <row r="15608" spans="6:16">
      <c r="F15608" s="13"/>
      <c r="G15608" s="50"/>
      <c r="I15608" s="17"/>
      <c r="K15608" s="50"/>
      <c r="P15608" s="17"/>
    </row>
    <row r="15609" spans="6:16">
      <c r="F15609" s="13"/>
      <c r="G15609" s="50"/>
      <c r="I15609" s="17"/>
      <c r="K15609" s="50"/>
      <c r="P15609" s="17"/>
    </row>
    <row r="15610" spans="6:16">
      <c r="F15610" s="13"/>
      <c r="G15610" s="50"/>
      <c r="I15610" s="17"/>
      <c r="K15610" s="50"/>
      <c r="P15610" s="17"/>
    </row>
    <row r="15611" spans="6:16">
      <c r="F15611" s="13"/>
      <c r="G15611" s="50"/>
      <c r="I15611" s="17"/>
      <c r="K15611" s="50"/>
      <c r="P15611" s="17"/>
    </row>
    <row r="15612" spans="6:16">
      <c r="F15612" s="13"/>
      <c r="G15612" s="50"/>
      <c r="I15612" s="17"/>
      <c r="K15612" s="50"/>
      <c r="P15612" s="17"/>
    </row>
    <row r="15613" spans="6:16">
      <c r="F15613" s="13"/>
      <c r="G15613" s="50"/>
      <c r="I15613" s="17"/>
      <c r="K15613" s="50"/>
      <c r="P15613" s="17"/>
    </row>
    <row r="15614" spans="6:16">
      <c r="F15614" s="13"/>
      <c r="G15614" s="50"/>
      <c r="I15614" s="17"/>
      <c r="K15614" s="50"/>
      <c r="P15614" s="17"/>
    </row>
    <row r="15615" spans="6:16">
      <c r="F15615" s="13"/>
      <c r="G15615" s="50"/>
      <c r="I15615" s="17"/>
      <c r="K15615" s="50"/>
      <c r="P15615" s="17"/>
    </row>
    <row r="15616" spans="6:16">
      <c r="F15616" s="13"/>
      <c r="G15616" s="50"/>
      <c r="I15616" s="17"/>
      <c r="K15616" s="50"/>
      <c r="P15616" s="17"/>
    </row>
    <row r="15617" spans="6:16">
      <c r="F15617" s="13"/>
      <c r="G15617" s="50"/>
      <c r="I15617" s="17"/>
      <c r="K15617" s="50"/>
      <c r="P15617" s="17"/>
    </row>
    <row r="15618" spans="6:16">
      <c r="F15618" s="13"/>
      <c r="G15618" s="50"/>
      <c r="I15618" s="17"/>
      <c r="K15618" s="50"/>
      <c r="P15618" s="17"/>
    </row>
    <row r="15619" spans="6:16">
      <c r="F15619" s="13"/>
      <c r="G15619" s="50"/>
      <c r="I15619" s="17"/>
      <c r="K15619" s="50"/>
      <c r="P15619" s="17"/>
    </row>
    <row r="15620" spans="6:16">
      <c r="F15620" s="13"/>
      <c r="G15620" s="50"/>
      <c r="I15620" s="17"/>
      <c r="K15620" s="50"/>
      <c r="P15620" s="17"/>
    </row>
    <row r="15621" spans="6:16">
      <c r="F15621" s="13"/>
      <c r="G15621" s="50"/>
      <c r="I15621" s="17"/>
      <c r="K15621" s="50"/>
      <c r="P15621" s="17"/>
    </row>
    <row r="15622" spans="6:16">
      <c r="F15622" s="13"/>
      <c r="G15622" s="50"/>
      <c r="I15622" s="17"/>
      <c r="K15622" s="50"/>
      <c r="P15622" s="17"/>
    </row>
    <row r="15623" spans="6:16">
      <c r="F15623" s="13"/>
      <c r="G15623" s="50"/>
      <c r="I15623" s="17"/>
      <c r="K15623" s="50"/>
      <c r="P15623" s="17"/>
    </row>
    <row r="15624" spans="6:16">
      <c r="F15624" s="13"/>
      <c r="G15624" s="50"/>
      <c r="I15624" s="17"/>
      <c r="K15624" s="50"/>
      <c r="P15624" s="17"/>
    </row>
    <row r="15625" spans="6:16">
      <c r="F15625" s="13"/>
      <c r="G15625" s="50"/>
      <c r="I15625" s="17"/>
      <c r="K15625" s="50"/>
      <c r="P15625" s="17"/>
    </row>
    <row r="15626" spans="6:16">
      <c r="F15626" s="13"/>
      <c r="G15626" s="50"/>
      <c r="I15626" s="17"/>
      <c r="K15626" s="50"/>
      <c r="P15626" s="17"/>
    </row>
    <row r="15627" spans="6:16">
      <c r="F15627" s="13"/>
      <c r="G15627" s="50"/>
      <c r="I15627" s="17"/>
      <c r="K15627" s="50"/>
      <c r="P15627" s="17"/>
    </row>
    <row r="15628" spans="6:16">
      <c r="F15628" s="13"/>
      <c r="G15628" s="50"/>
      <c r="I15628" s="17"/>
      <c r="K15628" s="50"/>
      <c r="P15628" s="17"/>
    </row>
    <row r="15629" spans="6:16">
      <c r="F15629" s="13"/>
      <c r="G15629" s="50"/>
      <c r="I15629" s="17"/>
      <c r="K15629" s="50"/>
      <c r="P15629" s="17"/>
    </row>
    <row r="15630" spans="6:16">
      <c r="F15630" s="13"/>
      <c r="G15630" s="50"/>
      <c r="I15630" s="17"/>
      <c r="K15630" s="50"/>
      <c r="P15630" s="17"/>
    </row>
    <row r="15631" spans="6:16">
      <c r="F15631" s="13"/>
      <c r="G15631" s="50"/>
      <c r="I15631" s="17"/>
      <c r="K15631" s="50"/>
      <c r="P15631" s="17"/>
    </row>
    <row r="15632" spans="6:16">
      <c r="F15632" s="13"/>
      <c r="G15632" s="50"/>
      <c r="I15632" s="17"/>
      <c r="K15632" s="50"/>
      <c r="P15632" s="17"/>
    </row>
    <row r="15633" spans="6:16">
      <c r="F15633" s="13"/>
      <c r="G15633" s="50"/>
      <c r="I15633" s="17"/>
      <c r="K15633" s="50"/>
      <c r="P15633" s="17"/>
    </row>
    <row r="15634" spans="6:16">
      <c r="F15634" s="13"/>
      <c r="G15634" s="50"/>
      <c r="I15634" s="17"/>
      <c r="K15634" s="50"/>
      <c r="P15634" s="17"/>
    </row>
    <row r="15635" spans="6:16">
      <c r="F15635" s="13"/>
      <c r="G15635" s="50"/>
      <c r="I15635" s="17"/>
      <c r="K15635" s="50"/>
      <c r="P15635" s="17"/>
    </row>
    <row r="15636" spans="6:16">
      <c r="F15636" s="13"/>
      <c r="G15636" s="50"/>
      <c r="I15636" s="17"/>
      <c r="K15636" s="50"/>
      <c r="P15636" s="17"/>
    </row>
    <row r="15637" spans="6:16">
      <c r="F15637" s="13"/>
      <c r="G15637" s="50"/>
      <c r="I15637" s="17"/>
      <c r="K15637" s="50"/>
      <c r="P15637" s="17"/>
    </row>
    <row r="15638" spans="6:16">
      <c r="F15638" s="13"/>
      <c r="G15638" s="50"/>
      <c r="I15638" s="17"/>
      <c r="K15638" s="50"/>
      <c r="P15638" s="17"/>
    </row>
    <row r="15639" spans="6:16">
      <c r="F15639" s="13"/>
      <c r="G15639" s="50"/>
      <c r="I15639" s="17"/>
      <c r="K15639" s="50"/>
      <c r="P15639" s="17"/>
    </row>
    <row r="15640" spans="6:16">
      <c r="F15640" s="13"/>
      <c r="G15640" s="50"/>
      <c r="I15640" s="17"/>
      <c r="K15640" s="50"/>
      <c r="P15640" s="17"/>
    </row>
    <row r="15641" spans="6:16">
      <c r="F15641" s="13"/>
      <c r="G15641" s="50"/>
      <c r="I15641" s="17"/>
      <c r="K15641" s="50"/>
      <c r="P15641" s="17"/>
    </row>
    <row r="15642" spans="6:16">
      <c r="F15642" s="13"/>
      <c r="G15642" s="50"/>
      <c r="I15642" s="17"/>
      <c r="K15642" s="50"/>
      <c r="P15642" s="17"/>
    </row>
    <row r="15643" spans="6:16">
      <c r="F15643" s="13"/>
      <c r="G15643" s="50"/>
      <c r="I15643" s="17"/>
      <c r="K15643" s="50"/>
      <c r="P15643" s="17"/>
    </row>
    <row r="15644" spans="6:16">
      <c r="F15644" s="13"/>
      <c r="G15644" s="50"/>
      <c r="I15644" s="17"/>
      <c r="K15644" s="50"/>
      <c r="P15644" s="17"/>
    </row>
    <row r="15645" spans="6:16">
      <c r="F15645" s="13"/>
      <c r="G15645" s="50"/>
      <c r="I15645" s="17"/>
      <c r="K15645" s="50"/>
      <c r="P15645" s="17"/>
    </row>
    <row r="15646" spans="6:16">
      <c r="F15646" s="13"/>
      <c r="G15646" s="50"/>
      <c r="I15646" s="17"/>
      <c r="K15646" s="50"/>
      <c r="P15646" s="17"/>
    </row>
    <row r="15647" spans="6:16">
      <c r="F15647" s="13"/>
      <c r="G15647" s="50"/>
      <c r="I15647" s="17"/>
      <c r="K15647" s="50"/>
      <c r="P15647" s="17"/>
    </row>
    <row r="15648" spans="6:16">
      <c r="F15648" s="13"/>
      <c r="G15648" s="50"/>
      <c r="I15648" s="17"/>
      <c r="K15648" s="50"/>
      <c r="P15648" s="17"/>
    </row>
    <row r="15649" spans="6:16">
      <c r="F15649" s="13"/>
      <c r="G15649" s="50"/>
      <c r="I15649" s="17"/>
      <c r="K15649" s="50"/>
      <c r="P15649" s="17"/>
    </row>
    <row r="15650" spans="6:16">
      <c r="F15650" s="13"/>
      <c r="G15650" s="50"/>
      <c r="I15650" s="17"/>
      <c r="K15650" s="50"/>
      <c r="P15650" s="17"/>
    </row>
    <row r="15651" spans="6:16">
      <c r="F15651" s="13"/>
      <c r="G15651" s="50"/>
      <c r="I15651" s="17"/>
      <c r="K15651" s="50"/>
      <c r="P15651" s="17"/>
    </row>
    <row r="15652" spans="6:16">
      <c r="F15652" s="13"/>
      <c r="G15652" s="50"/>
      <c r="I15652" s="17"/>
      <c r="K15652" s="50"/>
      <c r="P15652" s="17"/>
    </row>
    <row r="15653" spans="6:16">
      <c r="F15653" s="13"/>
      <c r="G15653" s="50"/>
      <c r="I15653" s="17"/>
      <c r="K15653" s="50"/>
      <c r="P15653" s="17"/>
    </row>
    <row r="15654" spans="6:16">
      <c r="F15654" s="13"/>
      <c r="G15654" s="50"/>
      <c r="I15654" s="17"/>
      <c r="K15654" s="50"/>
      <c r="P15654" s="17"/>
    </row>
    <row r="15655" spans="6:16">
      <c r="F15655" s="13"/>
      <c r="G15655" s="50"/>
      <c r="I15655" s="17"/>
      <c r="K15655" s="50"/>
      <c r="P15655" s="17"/>
    </row>
    <row r="15656" spans="6:16">
      <c r="F15656" s="13"/>
      <c r="G15656" s="50"/>
      <c r="I15656" s="17"/>
      <c r="K15656" s="50"/>
      <c r="P15656" s="17"/>
    </row>
    <row r="15657" spans="6:16">
      <c r="F15657" s="13"/>
      <c r="G15657" s="50"/>
      <c r="I15657" s="17"/>
      <c r="K15657" s="50"/>
      <c r="P15657" s="17"/>
    </row>
    <row r="15658" spans="6:16">
      <c r="F15658" s="13"/>
      <c r="G15658" s="50"/>
      <c r="I15658" s="17"/>
      <c r="K15658" s="50"/>
      <c r="P15658" s="17"/>
    </row>
    <row r="15659" spans="6:16">
      <c r="F15659" s="13"/>
      <c r="G15659" s="50"/>
      <c r="I15659" s="17"/>
      <c r="K15659" s="50"/>
      <c r="P15659" s="17"/>
    </row>
    <row r="15660" spans="6:16">
      <c r="F15660" s="13"/>
      <c r="G15660" s="50"/>
      <c r="I15660" s="17"/>
      <c r="K15660" s="50"/>
      <c r="P15660" s="17"/>
    </row>
    <row r="15661" spans="6:16">
      <c r="F15661" s="13"/>
      <c r="G15661" s="50"/>
      <c r="I15661" s="17"/>
      <c r="K15661" s="50"/>
      <c r="P15661" s="17"/>
    </row>
    <row r="15662" spans="6:16">
      <c r="F15662" s="13"/>
      <c r="G15662" s="50"/>
      <c r="I15662" s="17"/>
      <c r="K15662" s="50"/>
      <c r="P15662" s="17"/>
    </row>
    <row r="15663" spans="6:16">
      <c r="F15663" s="13"/>
      <c r="G15663" s="50"/>
      <c r="I15663" s="17"/>
      <c r="K15663" s="50"/>
      <c r="P15663" s="17"/>
    </row>
    <row r="15664" spans="6:16">
      <c r="F15664" s="13"/>
      <c r="G15664" s="50"/>
      <c r="I15664" s="17"/>
      <c r="K15664" s="50"/>
      <c r="P15664" s="17"/>
    </row>
    <row r="15665" spans="6:16">
      <c r="F15665" s="13"/>
      <c r="G15665" s="50"/>
      <c r="I15665" s="17"/>
      <c r="K15665" s="50"/>
      <c r="P15665" s="17"/>
    </row>
    <row r="15666" spans="6:16">
      <c r="F15666" s="13"/>
      <c r="G15666" s="50"/>
      <c r="I15666" s="17"/>
      <c r="K15666" s="50"/>
      <c r="P15666" s="17"/>
    </row>
    <row r="15667" spans="6:16">
      <c r="F15667" s="13"/>
      <c r="G15667" s="50"/>
      <c r="I15667" s="17"/>
      <c r="K15667" s="50"/>
      <c r="P15667" s="17"/>
    </row>
    <row r="15668" spans="6:16">
      <c r="F15668" s="13"/>
      <c r="G15668" s="50"/>
      <c r="I15668" s="17"/>
      <c r="K15668" s="50"/>
      <c r="P15668" s="17"/>
    </row>
    <row r="15669" spans="6:16">
      <c r="F15669" s="13"/>
      <c r="G15669" s="50"/>
      <c r="I15669" s="17"/>
      <c r="K15669" s="50"/>
      <c r="P15669" s="17"/>
    </row>
    <row r="15670" spans="6:16">
      <c r="F15670" s="13"/>
      <c r="G15670" s="50"/>
      <c r="I15670" s="17"/>
      <c r="K15670" s="50"/>
      <c r="P15670" s="17"/>
    </row>
    <row r="15671" spans="6:16">
      <c r="F15671" s="13"/>
      <c r="G15671" s="50"/>
      <c r="I15671" s="17"/>
      <c r="K15671" s="50"/>
      <c r="P15671" s="17"/>
    </row>
    <row r="15672" spans="6:16">
      <c r="F15672" s="13"/>
      <c r="G15672" s="50"/>
      <c r="I15672" s="17"/>
      <c r="K15672" s="50"/>
      <c r="P15672" s="17"/>
    </row>
    <row r="15673" spans="6:16">
      <c r="F15673" s="13"/>
      <c r="G15673" s="50"/>
      <c r="I15673" s="17"/>
      <c r="K15673" s="50"/>
      <c r="P15673" s="17"/>
    </row>
    <row r="15674" spans="6:16">
      <c r="F15674" s="13"/>
      <c r="G15674" s="50"/>
      <c r="I15674" s="17"/>
      <c r="K15674" s="50"/>
      <c r="P15674" s="17"/>
    </row>
    <row r="15675" spans="6:16">
      <c r="F15675" s="13"/>
      <c r="G15675" s="50"/>
      <c r="I15675" s="17"/>
      <c r="K15675" s="50"/>
      <c r="P15675" s="17"/>
    </row>
    <row r="15676" spans="6:16">
      <c r="F15676" s="13"/>
      <c r="G15676" s="50"/>
      <c r="I15676" s="17"/>
      <c r="K15676" s="50"/>
      <c r="P15676" s="17"/>
    </row>
    <row r="15677" spans="6:16">
      <c r="F15677" s="13"/>
      <c r="G15677" s="50"/>
      <c r="I15677" s="17"/>
      <c r="K15677" s="50"/>
      <c r="P15677" s="17"/>
    </row>
    <row r="15678" spans="6:16">
      <c r="F15678" s="13"/>
      <c r="G15678" s="50"/>
      <c r="I15678" s="17"/>
      <c r="K15678" s="50"/>
      <c r="P15678" s="17"/>
    </row>
    <row r="15679" spans="6:16">
      <c r="F15679" s="13"/>
      <c r="G15679" s="50"/>
      <c r="I15679" s="17"/>
      <c r="K15679" s="50"/>
      <c r="P15679" s="17"/>
    </row>
    <row r="15680" spans="6:16">
      <c r="F15680" s="13"/>
      <c r="G15680" s="50"/>
      <c r="I15680" s="17"/>
      <c r="K15680" s="50"/>
      <c r="P15680" s="17"/>
    </row>
    <row r="15681" spans="6:16">
      <c r="F15681" s="13"/>
      <c r="G15681" s="50"/>
      <c r="I15681" s="17"/>
      <c r="K15681" s="50"/>
      <c r="P15681" s="17"/>
    </row>
    <row r="15682" spans="6:16">
      <c r="F15682" s="13"/>
      <c r="G15682" s="50"/>
      <c r="I15682" s="17"/>
      <c r="K15682" s="50"/>
      <c r="P15682" s="17"/>
    </row>
    <row r="15683" spans="6:16">
      <c r="F15683" s="13"/>
      <c r="G15683" s="50"/>
      <c r="I15683" s="17"/>
      <c r="K15683" s="50"/>
      <c r="P15683" s="17"/>
    </row>
    <row r="15684" spans="6:16">
      <c r="F15684" s="13"/>
      <c r="G15684" s="50"/>
      <c r="I15684" s="17"/>
      <c r="K15684" s="50"/>
      <c r="P15684" s="17"/>
    </row>
    <row r="15685" spans="6:16">
      <c r="F15685" s="13"/>
      <c r="G15685" s="50"/>
      <c r="I15685" s="17"/>
      <c r="K15685" s="50"/>
      <c r="P15685" s="17"/>
    </row>
    <row r="15686" spans="6:16">
      <c r="F15686" s="13"/>
      <c r="G15686" s="50"/>
      <c r="I15686" s="17"/>
      <c r="K15686" s="50"/>
      <c r="P15686" s="17"/>
    </row>
    <row r="15687" spans="6:16">
      <c r="F15687" s="13"/>
      <c r="G15687" s="50"/>
      <c r="I15687" s="17"/>
      <c r="K15687" s="50"/>
      <c r="P15687" s="17"/>
    </row>
    <row r="15688" spans="6:16">
      <c r="F15688" s="13"/>
      <c r="G15688" s="50"/>
      <c r="I15688" s="17"/>
      <c r="K15688" s="50"/>
      <c r="P15688" s="17"/>
    </row>
    <row r="15689" spans="6:16">
      <c r="F15689" s="13"/>
      <c r="G15689" s="50"/>
      <c r="I15689" s="17"/>
      <c r="K15689" s="50"/>
      <c r="P15689" s="17"/>
    </row>
    <row r="15690" spans="6:16">
      <c r="F15690" s="13"/>
      <c r="G15690" s="50"/>
      <c r="I15690" s="17"/>
      <c r="K15690" s="50"/>
      <c r="P15690" s="17"/>
    </row>
    <row r="15691" spans="6:16">
      <c r="F15691" s="13"/>
      <c r="G15691" s="50"/>
      <c r="I15691" s="17"/>
      <c r="K15691" s="50"/>
      <c r="P15691" s="17"/>
    </row>
    <row r="15692" spans="6:16">
      <c r="F15692" s="13"/>
      <c r="G15692" s="50"/>
      <c r="I15692" s="17"/>
      <c r="K15692" s="50"/>
      <c r="P15692" s="17"/>
    </row>
    <row r="15693" spans="6:16">
      <c r="F15693" s="13"/>
      <c r="G15693" s="50"/>
      <c r="I15693" s="17"/>
      <c r="K15693" s="50"/>
      <c r="P15693" s="17"/>
    </row>
    <row r="15694" spans="6:16">
      <c r="F15694" s="13"/>
      <c r="G15694" s="50"/>
      <c r="I15694" s="17"/>
      <c r="K15694" s="50"/>
      <c r="P15694" s="17"/>
    </row>
    <row r="15695" spans="6:16">
      <c r="F15695" s="13"/>
      <c r="G15695" s="50"/>
      <c r="I15695" s="17"/>
      <c r="K15695" s="50"/>
      <c r="P15695" s="17"/>
    </row>
    <row r="15696" spans="6:16">
      <c r="F15696" s="13"/>
      <c r="G15696" s="50"/>
      <c r="I15696" s="17"/>
      <c r="K15696" s="50"/>
      <c r="P15696" s="17"/>
    </row>
    <row r="15697" spans="6:16">
      <c r="F15697" s="13"/>
      <c r="G15697" s="50"/>
      <c r="I15697" s="17"/>
      <c r="K15697" s="50"/>
      <c r="P15697" s="17"/>
    </row>
    <row r="15698" spans="6:16">
      <c r="F15698" s="13"/>
      <c r="G15698" s="50"/>
      <c r="I15698" s="17"/>
      <c r="K15698" s="50"/>
      <c r="P15698" s="17"/>
    </row>
    <row r="15699" spans="6:16">
      <c r="F15699" s="13"/>
      <c r="G15699" s="50"/>
      <c r="I15699" s="17"/>
      <c r="K15699" s="50"/>
      <c r="P15699" s="17"/>
    </row>
    <row r="15700" spans="6:16">
      <c r="F15700" s="13"/>
      <c r="G15700" s="50"/>
      <c r="I15700" s="17"/>
      <c r="K15700" s="50"/>
      <c r="P15700" s="17"/>
    </row>
    <row r="15701" spans="6:16">
      <c r="F15701" s="13"/>
      <c r="G15701" s="50"/>
      <c r="I15701" s="17"/>
      <c r="K15701" s="50"/>
      <c r="P15701" s="17"/>
    </row>
    <row r="15702" spans="6:16">
      <c r="F15702" s="13"/>
      <c r="G15702" s="50"/>
      <c r="I15702" s="17"/>
      <c r="K15702" s="50"/>
      <c r="P15702" s="17"/>
    </row>
    <row r="15703" spans="6:16">
      <c r="F15703" s="13"/>
      <c r="G15703" s="50"/>
      <c r="I15703" s="17"/>
      <c r="K15703" s="50"/>
      <c r="P15703" s="17"/>
    </row>
    <row r="15704" spans="6:16">
      <c r="F15704" s="13"/>
      <c r="G15704" s="50"/>
      <c r="I15704" s="17"/>
      <c r="K15704" s="50"/>
      <c r="P15704" s="17"/>
    </row>
    <row r="15705" spans="6:16">
      <c r="F15705" s="13"/>
      <c r="G15705" s="50"/>
      <c r="I15705" s="17"/>
      <c r="K15705" s="50"/>
      <c r="P15705" s="17"/>
    </row>
    <row r="15706" spans="6:16">
      <c r="F15706" s="13"/>
      <c r="G15706" s="50"/>
      <c r="I15706" s="17"/>
      <c r="K15706" s="50"/>
      <c r="P15706" s="17"/>
    </row>
    <row r="15707" spans="6:16">
      <c r="F15707" s="13"/>
      <c r="G15707" s="50"/>
      <c r="I15707" s="17"/>
      <c r="K15707" s="50"/>
      <c r="P15707" s="17"/>
    </row>
    <row r="15708" spans="6:16">
      <c r="F15708" s="13"/>
      <c r="G15708" s="50"/>
      <c r="I15708" s="17"/>
      <c r="K15708" s="50"/>
      <c r="P15708" s="17"/>
    </row>
    <row r="15709" spans="6:16">
      <c r="F15709" s="13"/>
      <c r="G15709" s="50"/>
      <c r="I15709" s="17"/>
      <c r="K15709" s="50"/>
      <c r="P15709" s="17"/>
    </row>
    <row r="15710" spans="6:16">
      <c r="F15710" s="13"/>
      <c r="G15710" s="50"/>
      <c r="I15710" s="17"/>
      <c r="K15710" s="50"/>
      <c r="P15710" s="17"/>
    </row>
    <row r="15711" spans="6:16">
      <c r="F15711" s="13"/>
      <c r="G15711" s="50"/>
      <c r="I15711" s="17"/>
      <c r="K15711" s="50"/>
      <c r="P15711" s="17"/>
    </row>
    <row r="15712" spans="6:16">
      <c r="F15712" s="13"/>
      <c r="G15712" s="50"/>
      <c r="I15712" s="17"/>
      <c r="K15712" s="50"/>
      <c r="P15712" s="17"/>
    </row>
    <row r="15713" spans="6:16">
      <c r="F15713" s="13"/>
      <c r="G15713" s="50"/>
      <c r="I15713" s="17"/>
      <c r="K15713" s="50"/>
      <c r="P15713" s="17"/>
    </row>
    <row r="15714" spans="6:16">
      <c r="F15714" s="13"/>
      <c r="G15714" s="50"/>
      <c r="I15714" s="17"/>
      <c r="K15714" s="50"/>
      <c r="P15714" s="17"/>
    </row>
    <row r="15715" spans="6:16">
      <c r="F15715" s="13"/>
      <c r="G15715" s="50"/>
      <c r="I15715" s="17"/>
      <c r="K15715" s="50"/>
      <c r="P15715" s="17"/>
    </row>
    <row r="15716" spans="6:16">
      <c r="F15716" s="13"/>
      <c r="G15716" s="50"/>
      <c r="I15716" s="17"/>
      <c r="K15716" s="50"/>
      <c r="P15716" s="17"/>
    </row>
    <row r="15717" spans="6:16">
      <c r="F15717" s="13"/>
      <c r="G15717" s="50"/>
      <c r="I15717" s="17"/>
      <c r="K15717" s="50"/>
      <c r="P15717" s="17"/>
    </row>
    <row r="15718" spans="6:16">
      <c r="F15718" s="13"/>
      <c r="G15718" s="50"/>
      <c r="I15718" s="17"/>
      <c r="K15718" s="50"/>
      <c r="P15718" s="17"/>
    </row>
    <row r="15719" spans="6:16">
      <c r="F15719" s="13"/>
      <c r="G15719" s="50"/>
      <c r="I15719" s="17"/>
      <c r="K15719" s="50"/>
      <c r="P15719" s="17"/>
    </row>
    <row r="15720" spans="6:16">
      <c r="F15720" s="13"/>
      <c r="G15720" s="50"/>
      <c r="I15720" s="17"/>
      <c r="K15720" s="50"/>
      <c r="P15720" s="17"/>
    </row>
    <row r="15721" spans="6:16">
      <c r="F15721" s="13"/>
      <c r="G15721" s="50"/>
      <c r="I15721" s="17"/>
      <c r="K15721" s="50"/>
      <c r="P15721" s="17"/>
    </row>
    <row r="15722" spans="6:16">
      <c r="F15722" s="13"/>
      <c r="G15722" s="50"/>
      <c r="I15722" s="17"/>
      <c r="K15722" s="50"/>
      <c r="P15722" s="17"/>
    </row>
    <row r="15723" spans="6:16">
      <c r="F15723" s="13"/>
      <c r="G15723" s="50"/>
      <c r="I15723" s="17"/>
      <c r="K15723" s="50"/>
      <c r="P15723" s="17"/>
    </row>
    <row r="15724" spans="6:16">
      <c r="F15724" s="13"/>
      <c r="G15724" s="50"/>
      <c r="I15724" s="17"/>
      <c r="K15724" s="50"/>
      <c r="P15724" s="17"/>
    </row>
    <row r="15725" spans="6:16">
      <c r="F15725" s="13"/>
      <c r="G15725" s="50"/>
      <c r="I15725" s="17"/>
      <c r="K15725" s="50"/>
      <c r="P15725" s="17"/>
    </row>
    <row r="15726" spans="6:16">
      <c r="F15726" s="13"/>
      <c r="G15726" s="50"/>
      <c r="I15726" s="17"/>
      <c r="K15726" s="50"/>
      <c r="P15726" s="17"/>
    </row>
    <row r="15727" spans="6:16">
      <c r="F15727" s="13"/>
      <c r="G15727" s="50"/>
      <c r="I15727" s="17"/>
      <c r="K15727" s="50"/>
      <c r="P15727" s="17"/>
    </row>
    <row r="15728" spans="6:16">
      <c r="F15728" s="13"/>
      <c r="G15728" s="50"/>
      <c r="I15728" s="17"/>
      <c r="K15728" s="50"/>
      <c r="P15728" s="17"/>
    </row>
    <row r="15729" spans="6:16">
      <c r="F15729" s="13"/>
      <c r="G15729" s="50"/>
      <c r="I15729" s="17"/>
      <c r="K15729" s="50"/>
      <c r="P15729" s="17"/>
    </row>
    <row r="15730" spans="6:16">
      <c r="F15730" s="13"/>
      <c r="G15730" s="50"/>
      <c r="I15730" s="17"/>
      <c r="K15730" s="50"/>
      <c r="P15730" s="17"/>
    </row>
    <row r="15731" spans="6:16">
      <c r="F15731" s="13"/>
      <c r="G15731" s="50"/>
      <c r="I15731" s="17"/>
      <c r="K15731" s="50"/>
      <c r="P15731" s="17"/>
    </row>
    <row r="15732" spans="6:16">
      <c r="F15732" s="13"/>
      <c r="G15732" s="50"/>
      <c r="I15732" s="17"/>
      <c r="K15732" s="50"/>
      <c r="P15732" s="17"/>
    </row>
    <row r="15733" spans="6:16">
      <c r="F15733" s="13"/>
      <c r="G15733" s="50"/>
      <c r="I15733" s="17"/>
      <c r="K15733" s="50"/>
      <c r="P15733" s="17"/>
    </row>
    <row r="15734" spans="6:16">
      <c r="F15734" s="13"/>
      <c r="G15734" s="50"/>
      <c r="I15734" s="17"/>
      <c r="K15734" s="50"/>
      <c r="P15734" s="17"/>
    </row>
    <row r="15735" spans="6:16">
      <c r="F15735" s="13"/>
      <c r="G15735" s="50"/>
      <c r="I15735" s="17"/>
      <c r="K15735" s="50"/>
      <c r="P15735" s="17"/>
    </row>
    <row r="15736" spans="6:16">
      <c r="F15736" s="13"/>
      <c r="G15736" s="50"/>
      <c r="I15736" s="17"/>
      <c r="K15736" s="50"/>
      <c r="P15736" s="17"/>
    </row>
    <row r="15737" spans="6:16">
      <c r="F15737" s="13"/>
      <c r="G15737" s="50"/>
      <c r="I15737" s="17"/>
      <c r="K15737" s="50"/>
      <c r="P15737" s="17"/>
    </row>
    <row r="15738" spans="6:16">
      <c r="F15738" s="13"/>
      <c r="G15738" s="50"/>
      <c r="I15738" s="17"/>
      <c r="K15738" s="50"/>
      <c r="P15738" s="17"/>
    </row>
    <row r="15739" spans="6:16">
      <c r="F15739" s="13"/>
      <c r="G15739" s="50"/>
      <c r="I15739" s="17"/>
      <c r="K15739" s="50"/>
      <c r="P15739" s="17"/>
    </row>
    <row r="15740" spans="6:16">
      <c r="F15740" s="13"/>
      <c r="G15740" s="50"/>
      <c r="I15740" s="17"/>
      <c r="K15740" s="50"/>
      <c r="P15740" s="17"/>
    </row>
    <row r="15741" spans="6:16">
      <c r="F15741" s="13"/>
      <c r="G15741" s="50"/>
      <c r="I15741" s="17"/>
      <c r="K15741" s="50"/>
      <c r="P15741" s="17"/>
    </row>
    <row r="15742" spans="6:16">
      <c r="F15742" s="13"/>
      <c r="G15742" s="50"/>
      <c r="I15742" s="17"/>
      <c r="K15742" s="50"/>
      <c r="P15742" s="17"/>
    </row>
    <row r="15743" spans="6:16">
      <c r="F15743" s="13"/>
      <c r="G15743" s="50"/>
      <c r="I15743" s="17"/>
      <c r="K15743" s="50"/>
      <c r="P15743" s="17"/>
    </row>
    <row r="15744" spans="6:16">
      <c r="F15744" s="13"/>
      <c r="G15744" s="50"/>
      <c r="I15744" s="17"/>
      <c r="K15744" s="50"/>
      <c r="P15744" s="17"/>
    </row>
    <row r="15745" spans="6:16">
      <c r="F15745" s="13"/>
      <c r="G15745" s="50"/>
      <c r="I15745" s="17"/>
      <c r="K15745" s="50"/>
      <c r="P15745" s="17"/>
    </row>
    <row r="15746" spans="6:16">
      <c r="F15746" s="13"/>
      <c r="G15746" s="50"/>
      <c r="I15746" s="17"/>
      <c r="K15746" s="50"/>
      <c r="P15746" s="17"/>
    </row>
    <row r="15747" spans="6:16">
      <c r="F15747" s="13"/>
      <c r="G15747" s="50"/>
      <c r="I15747" s="17"/>
      <c r="K15747" s="50"/>
      <c r="P15747" s="17"/>
    </row>
    <row r="15748" spans="6:16">
      <c r="F15748" s="13"/>
      <c r="G15748" s="50"/>
      <c r="I15748" s="17"/>
      <c r="K15748" s="50"/>
      <c r="P15748" s="17"/>
    </row>
    <row r="15749" spans="6:16">
      <c r="F15749" s="13"/>
      <c r="G15749" s="50"/>
      <c r="I15749" s="17"/>
      <c r="K15749" s="50"/>
      <c r="P15749" s="17"/>
    </row>
    <row r="15750" spans="6:16">
      <c r="F15750" s="13"/>
      <c r="G15750" s="50"/>
      <c r="I15750" s="17"/>
      <c r="K15750" s="50"/>
      <c r="P15750" s="17"/>
    </row>
    <row r="15751" spans="6:16">
      <c r="F15751" s="13"/>
      <c r="G15751" s="50"/>
      <c r="I15751" s="17"/>
      <c r="K15751" s="50"/>
      <c r="P15751" s="17"/>
    </row>
    <row r="15752" spans="6:16">
      <c r="F15752" s="13"/>
      <c r="G15752" s="50"/>
      <c r="I15752" s="17"/>
      <c r="K15752" s="50"/>
      <c r="P15752" s="17"/>
    </row>
    <row r="15753" spans="6:16">
      <c r="F15753" s="13"/>
      <c r="G15753" s="50"/>
      <c r="I15753" s="17"/>
      <c r="K15753" s="50"/>
      <c r="P15753" s="17"/>
    </row>
    <row r="15754" spans="6:16">
      <c r="F15754" s="13"/>
      <c r="G15754" s="50"/>
      <c r="I15754" s="17"/>
      <c r="K15754" s="50"/>
      <c r="P15754" s="17"/>
    </row>
    <row r="15755" spans="6:16">
      <c r="F15755" s="13"/>
      <c r="G15755" s="50"/>
      <c r="I15755" s="17"/>
      <c r="K15755" s="50"/>
      <c r="P15755" s="17"/>
    </row>
    <row r="15756" spans="6:16">
      <c r="F15756" s="13"/>
      <c r="G15756" s="50"/>
      <c r="I15756" s="17"/>
      <c r="K15756" s="50"/>
      <c r="P15756" s="17"/>
    </row>
    <row r="15757" spans="6:16">
      <c r="F15757" s="13"/>
      <c r="G15757" s="50"/>
      <c r="I15757" s="17"/>
      <c r="K15757" s="50"/>
      <c r="P15757" s="17"/>
    </row>
    <row r="15758" spans="6:16">
      <c r="F15758" s="13"/>
      <c r="G15758" s="50"/>
      <c r="I15758" s="17"/>
      <c r="K15758" s="50"/>
      <c r="P15758" s="17"/>
    </row>
    <row r="15759" spans="6:16">
      <c r="F15759" s="13"/>
      <c r="G15759" s="50"/>
      <c r="I15759" s="17"/>
      <c r="K15759" s="50"/>
      <c r="P15759" s="17"/>
    </row>
    <row r="15760" spans="6:16">
      <c r="F15760" s="13"/>
      <c r="G15760" s="50"/>
      <c r="I15760" s="17"/>
      <c r="K15760" s="50"/>
      <c r="P15760" s="17"/>
    </row>
    <row r="15761" spans="6:16">
      <c r="F15761" s="13"/>
      <c r="G15761" s="50"/>
      <c r="I15761" s="17"/>
      <c r="K15761" s="50"/>
      <c r="P15761" s="17"/>
    </row>
    <row r="15762" spans="6:16">
      <c r="F15762" s="13"/>
      <c r="G15762" s="50"/>
      <c r="I15762" s="17"/>
      <c r="K15762" s="50"/>
      <c r="P15762" s="17"/>
    </row>
    <row r="15763" spans="6:16">
      <c r="F15763" s="13"/>
      <c r="G15763" s="50"/>
      <c r="I15763" s="17"/>
      <c r="K15763" s="50"/>
      <c r="P15763" s="17"/>
    </row>
    <row r="15764" spans="6:16">
      <c r="F15764" s="13"/>
      <c r="G15764" s="50"/>
      <c r="I15764" s="17"/>
      <c r="K15764" s="50"/>
      <c r="P15764" s="17"/>
    </row>
    <row r="15765" spans="6:16">
      <c r="F15765" s="13"/>
      <c r="G15765" s="50"/>
      <c r="I15765" s="17"/>
      <c r="K15765" s="50"/>
      <c r="P15765" s="17"/>
    </row>
    <row r="15766" spans="6:16">
      <c r="F15766" s="13"/>
      <c r="G15766" s="50"/>
      <c r="I15766" s="17"/>
      <c r="K15766" s="50"/>
      <c r="P15766" s="17"/>
    </row>
    <row r="15767" spans="6:16">
      <c r="F15767" s="13"/>
      <c r="G15767" s="50"/>
      <c r="I15767" s="17"/>
      <c r="K15767" s="50"/>
      <c r="P15767" s="17"/>
    </row>
    <row r="15768" spans="6:16">
      <c r="F15768" s="13"/>
      <c r="G15768" s="50"/>
      <c r="I15768" s="17"/>
      <c r="K15768" s="50"/>
      <c r="P15768" s="17"/>
    </row>
    <row r="15769" spans="6:16">
      <c r="F15769" s="13"/>
      <c r="G15769" s="50"/>
      <c r="I15769" s="17"/>
      <c r="K15769" s="50"/>
      <c r="P15769" s="17"/>
    </row>
    <row r="15770" spans="6:16">
      <c r="F15770" s="13"/>
      <c r="G15770" s="50"/>
      <c r="I15770" s="17"/>
      <c r="K15770" s="50"/>
      <c r="P15770" s="17"/>
    </row>
    <row r="15771" spans="6:16">
      <c r="F15771" s="13"/>
      <c r="G15771" s="50"/>
      <c r="I15771" s="17"/>
      <c r="K15771" s="50"/>
      <c r="P15771" s="17"/>
    </row>
    <row r="15772" spans="6:16">
      <c r="F15772" s="13"/>
      <c r="G15772" s="50"/>
      <c r="I15772" s="17"/>
      <c r="K15772" s="50"/>
      <c r="P15772" s="17"/>
    </row>
    <row r="15773" spans="6:16">
      <c r="F15773" s="13"/>
      <c r="G15773" s="50"/>
      <c r="I15773" s="17"/>
      <c r="K15773" s="50"/>
      <c r="P15773" s="17"/>
    </row>
    <row r="15774" spans="6:16">
      <c r="F15774" s="13"/>
      <c r="G15774" s="50"/>
      <c r="I15774" s="17"/>
      <c r="K15774" s="50"/>
      <c r="P15774" s="17"/>
    </row>
    <row r="15775" spans="6:16">
      <c r="F15775" s="13"/>
      <c r="G15775" s="50"/>
      <c r="I15775" s="17"/>
      <c r="K15775" s="50"/>
      <c r="P15775" s="17"/>
    </row>
    <row r="15776" spans="6:16">
      <c r="F15776" s="13"/>
      <c r="G15776" s="50"/>
      <c r="I15776" s="17"/>
      <c r="K15776" s="50"/>
      <c r="P15776" s="17"/>
    </row>
    <row r="15777" spans="6:16">
      <c r="F15777" s="13"/>
      <c r="G15777" s="50"/>
      <c r="I15777" s="17"/>
      <c r="K15777" s="50"/>
      <c r="P15777" s="17"/>
    </row>
    <row r="15778" spans="6:16">
      <c r="F15778" s="13"/>
      <c r="G15778" s="50"/>
      <c r="I15778" s="17"/>
      <c r="K15778" s="50"/>
      <c r="P15778" s="17"/>
    </row>
    <row r="15779" spans="6:16">
      <c r="F15779" s="13"/>
      <c r="G15779" s="50"/>
      <c r="I15779" s="17"/>
      <c r="K15779" s="50"/>
      <c r="P15779" s="17"/>
    </row>
    <row r="15780" spans="6:16">
      <c r="F15780" s="13"/>
      <c r="G15780" s="50"/>
      <c r="I15780" s="17"/>
      <c r="K15780" s="50"/>
      <c r="P15780" s="17"/>
    </row>
    <row r="15781" spans="6:16">
      <c r="F15781" s="13"/>
      <c r="G15781" s="50"/>
      <c r="I15781" s="17"/>
      <c r="K15781" s="50"/>
      <c r="P15781" s="17"/>
    </row>
    <row r="15782" spans="6:16">
      <c r="F15782" s="13"/>
      <c r="G15782" s="50"/>
      <c r="I15782" s="17"/>
      <c r="K15782" s="50"/>
      <c r="P15782" s="17"/>
    </row>
    <row r="15783" spans="6:16">
      <c r="F15783" s="13"/>
      <c r="G15783" s="50"/>
      <c r="I15783" s="17"/>
      <c r="K15783" s="50"/>
      <c r="P15783" s="17"/>
    </row>
    <row r="15784" spans="6:16">
      <c r="F15784" s="13"/>
      <c r="G15784" s="50"/>
      <c r="I15784" s="17"/>
      <c r="K15784" s="50"/>
      <c r="P15784" s="17"/>
    </row>
    <row r="15785" spans="6:16">
      <c r="F15785" s="13"/>
      <c r="G15785" s="50"/>
      <c r="I15785" s="17"/>
      <c r="K15785" s="50"/>
      <c r="P15785" s="17"/>
    </row>
    <row r="15786" spans="6:16">
      <c r="F15786" s="13"/>
      <c r="G15786" s="50"/>
      <c r="I15786" s="17"/>
      <c r="K15786" s="50"/>
      <c r="P15786" s="17"/>
    </row>
    <row r="15787" spans="6:16">
      <c r="F15787" s="13"/>
      <c r="G15787" s="50"/>
      <c r="I15787" s="17"/>
      <c r="K15787" s="50"/>
      <c r="P15787" s="17"/>
    </row>
    <row r="15788" spans="6:16">
      <c r="F15788" s="13"/>
      <c r="G15788" s="50"/>
      <c r="I15788" s="17"/>
      <c r="K15788" s="50"/>
      <c r="P15788" s="17"/>
    </row>
    <row r="15789" spans="6:16">
      <c r="F15789" s="13"/>
      <c r="G15789" s="50"/>
      <c r="I15789" s="17"/>
      <c r="K15789" s="50"/>
      <c r="P15789" s="17"/>
    </row>
    <row r="15790" spans="6:16">
      <c r="F15790" s="13"/>
      <c r="G15790" s="50"/>
      <c r="I15790" s="17"/>
      <c r="K15790" s="50"/>
      <c r="P15790" s="17"/>
    </row>
    <row r="15791" spans="6:16">
      <c r="F15791" s="13"/>
      <c r="G15791" s="50"/>
      <c r="I15791" s="17"/>
      <c r="K15791" s="50"/>
      <c r="P15791" s="17"/>
    </row>
    <row r="15792" spans="6:16">
      <c r="F15792" s="13"/>
      <c r="G15792" s="50"/>
      <c r="I15792" s="17"/>
      <c r="K15792" s="50"/>
      <c r="P15792" s="17"/>
    </row>
    <row r="15793" spans="6:16">
      <c r="F15793" s="13"/>
      <c r="G15793" s="50"/>
      <c r="I15793" s="17"/>
      <c r="K15793" s="50"/>
      <c r="P15793" s="17"/>
    </row>
    <row r="15794" spans="6:16">
      <c r="F15794" s="13"/>
      <c r="G15794" s="50"/>
      <c r="I15794" s="17"/>
      <c r="K15794" s="50"/>
      <c r="P15794" s="17"/>
    </row>
    <row r="15795" spans="6:16">
      <c r="F15795" s="13"/>
      <c r="G15795" s="50"/>
      <c r="I15795" s="17"/>
      <c r="K15795" s="50"/>
      <c r="P15795" s="17"/>
    </row>
    <row r="15796" spans="6:16">
      <c r="F15796" s="13"/>
      <c r="G15796" s="50"/>
      <c r="I15796" s="17"/>
      <c r="K15796" s="50"/>
      <c r="P15796" s="17"/>
    </row>
    <row r="15797" spans="6:16">
      <c r="F15797" s="13"/>
      <c r="G15797" s="50"/>
      <c r="I15797" s="17"/>
      <c r="K15797" s="50"/>
      <c r="P15797" s="17"/>
    </row>
    <row r="15798" spans="6:16">
      <c r="F15798" s="13"/>
      <c r="G15798" s="50"/>
      <c r="I15798" s="17"/>
      <c r="K15798" s="50"/>
      <c r="P15798" s="17"/>
    </row>
    <row r="15799" spans="6:16">
      <c r="F15799" s="13"/>
      <c r="G15799" s="50"/>
      <c r="I15799" s="17"/>
      <c r="K15799" s="50"/>
      <c r="P15799" s="17"/>
    </row>
    <row r="15800" spans="6:16">
      <c r="F15800" s="13"/>
      <c r="G15800" s="50"/>
      <c r="I15800" s="17"/>
      <c r="K15800" s="50"/>
      <c r="P15800" s="17"/>
    </row>
    <row r="15801" spans="6:16">
      <c r="F15801" s="13"/>
      <c r="G15801" s="50"/>
      <c r="I15801" s="17"/>
      <c r="K15801" s="50"/>
      <c r="P15801" s="17"/>
    </row>
    <row r="15802" spans="6:16">
      <c r="F15802" s="13"/>
      <c r="G15802" s="50"/>
      <c r="I15802" s="17"/>
      <c r="K15802" s="50"/>
      <c r="P15802" s="17"/>
    </row>
    <row r="15803" spans="6:16">
      <c r="F15803" s="13"/>
      <c r="G15803" s="50"/>
      <c r="I15803" s="17"/>
      <c r="K15803" s="50"/>
      <c r="P15803" s="17"/>
    </row>
    <row r="15804" spans="6:16">
      <c r="F15804" s="13"/>
      <c r="G15804" s="50"/>
      <c r="I15804" s="17"/>
      <c r="K15804" s="50"/>
      <c r="P15804" s="17"/>
    </row>
    <row r="15805" spans="6:16">
      <c r="F15805" s="13"/>
      <c r="G15805" s="50"/>
      <c r="I15805" s="17"/>
      <c r="K15805" s="50"/>
      <c r="P15805" s="17"/>
    </row>
    <row r="15806" spans="6:16">
      <c r="F15806" s="13"/>
      <c r="G15806" s="50"/>
      <c r="I15806" s="17"/>
      <c r="K15806" s="50"/>
      <c r="P15806" s="17"/>
    </row>
    <row r="15807" spans="6:16">
      <c r="F15807" s="13"/>
      <c r="G15807" s="50"/>
      <c r="I15807" s="17"/>
      <c r="K15807" s="50"/>
      <c r="P15807" s="17"/>
    </row>
    <row r="15808" spans="6:16">
      <c r="F15808" s="13"/>
      <c r="G15808" s="50"/>
      <c r="I15808" s="17"/>
      <c r="K15808" s="50"/>
      <c r="P15808" s="17"/>
    </row>
    <row r="15809" spans="6:16">
      <c r="F15809" s="13"/>
      <c r="G15809" s="50"/>
      <c r="I15809" s="17"/>
      <c r="K15809" s="50"/>
      <c r="P15809" s="17"/>
    </row>
    <row r="15810" spans="6:16">
      <c r="F15810" s="13"/>
      <c r="G15810" s="50"/>
      <c r="I15810" s="17"/>
      <c r="K15810" s="50"/>
      <c r="P15810" s="17"/>
    </row>
    <row r="15811" spans="6:16">
      <c r="F15811" s="13"/>
      <c r="G15811" s="50"/>
      <c r="I15811" s="17"/>
      <c r="K15811" s="50"/>
      <c r="P15811" s="17"/>
    </row>
    <row r="15812" spans="6:16">
      <c r="F15812" s="13"/>
      <c r="G15812" s="50"/>
      <c r="I15812" s="17"/>
      <c r="K15812" s="50"/>
      <c r="P15812" s="17"/>
    </row>
    <row r="15813" spans="6:16">
      <c r="F15813" s="13"/>
      <c r="G15813" s="50"/>
      <c r="I15813" s="17"/>
      <c r="K15813" s="50"/>
      <c r="P15813" s="17"/>
    </row>
    <row r="15814" spans="6:16">
      <c r="F15814" s="13"/>
      <c r="G15814" s="50"/>
      <c r="I15814" s="17"/>
      <c r="K15814" s="50"/>
      <c r="P15814" s="17"/>
    </row>
    <row r="15815" spans="6:16">
      <c r="F15815" s="13"/>
      <c r="G15815" s="50"/>
      <c r="I15815" s="17"/>
      <c r="K15815" s="50"/>
      <c r="P15815" s="17"/>
    </row>
    <row r="15816" spans="6:16">
      <c r="F15816" s="13"/>
      <c r="G15816" s="50"/>
      <c r="I15816" s="17"/>
      <c r="K15816" s="50"/>
      <c r="P15816" s="17"/>
    </row>
    <row r="15817" spans="6:16">
      <c r="F15817" s="13"/>
      <c r="G15817" s="50"/>
      <c r="I15817" s="17"/>
      <c r="K15817" s="50"/>
      <c r="P15817" s="17"/>
    </row>
    <row r="15818" spans="6:16">
      <c r="F15818" s="13"/>
      <c r="G15818" s="50"/>
      <c r="I15818" s="17"/>
      <c r="K15818" s="50"/>
      <c r="P15818" s="17"/>
    </row>
    <row r="15819" spans="6:16">
      <c r="F15819" s="13"/>
      <c r="G15819" s="50"/>
      <c r="I15819" s="17"/>
      <c r="K15819" s="50"/>
      <c r="P15819" s="17"/>
    </row>
    <row r="15820" spans="6:16">
      <c r="F15820" s="13"/>
      <c r="G15820" s="50"/>
      <c r="I15820" s="17"/>
      <c r="K15820" s="50"/>
      <c r="P15820" s="17"/>
    </row>
    <row r="15821" spans="6:16">
      <c r="F15821" s="13"/>
      <c r="G15821" s="50"/>
      <c r="I15821" s="17"/>
      <c r="K15821" s="50"/>
      <c r="P15821" s="17"/>
    </row>
    <row r="15822" spans="6:16">
      <c r="F15822" s="13"/>
      <c r="G15822" s="50"/>
      <c r="I15822" s="17"/>
      <c r="K15822" s="50"/>
      <c r="P15822" s="17"/>
    </row>
    <row r="15823" spans="6:16">
      <c r="F15823" s="13"/>
      <c r="G15823" s="50"/>
      <c r="I15823" s="17"/>
      <c r="K15823" s="50"/>
      <c r="P15823" s="17"/>
    </row>
    <row r="15824" spans="6:16">
      <c r="F15824" s="13"/>
      <c r="G15824" s="50"/>
      <c r="I15824" s="17"/>
      <c r="K15824" s="50"/>
      <c r="P15824" s="17"/>
    </row>
    <row r="15825" spans="6:16">
      <c r="F15825" s="13"/>
      <c r="G15825" s="50"/>
      <c r="I15825" s="17"/>
      <c r="K15825" s="50"/>
      <c r="P15825" s="17"/>
    </row>
    <row r="15826" spans="6:16">
      <c r="F15826" s="13"/>
      <c r="G15826" s="50"/>
      <c r="I15826" s="17"/>
      <c r="K15826" s="50"/>
      <c r="P15826" s="17"/>
    </row>
    <row r="15827" spans="6:16">
      <c r="F15827" s="13"/>
      <c r="G15827" s="50"/>
      <c r="I15827" s="17"/>
      <c r="K15827" s="50"/>
      <c r="P15827" s="17"/>
    </row>
    <row r="15828" spans="6:16">
      <c r="F15828" s="13"/>
      <c r="G15828" s="50"/>
      <c r="I15828" s="17"/>
      <c r="K15828" s="50"/>
      <c r="P15828" s="17"/>
    </row>
    <row r="15829" spans="6:16">
      <c r="F15829" s="13"/>
      <c r="G15829" s="50"/>
      <c r="I15829" s="17"/>
      <c r="K15829" s="50"/>
      <c r="P15829" s="17"/>
    </row>
    <row r="15830" spans="6:16">
      <c r="F15830" s="13"/>
      <c r="G15830" s="50"/>
      <c r="I15830" s="17"/>
      <c r="K15830" s="50"/>
      <c r="P15830" s="17"/>
    </row>
    <row r="15831" spans="6:16">
      <c r="F15831" s="13"/>
      <c r="G15831" s="50"/>
      <c r="I15831" s="17"/>
      <c r="K15831" s="50"/>
      <c r="P15831" s="17"/>
    </row>
    <row r="15832" spans="6:16">
      <c r="F15832" s="13"/>
      <c r="G15832" s="50"/>
      <c r="I15832" s="17"/>
      <c r="K15832" s="50"/>
      <c r="P15832" s="17"/>
    </row>
    <row r="15833" spans="6:16">
      <c r="F15833" s="13"/>
      <c r="G15833" s="50"/>
      <c r="I15833" s="17"/>
      <c r="K15833" s="50"/>
      <c r="P15833" s="17"/>
    </row>
    <row r="15834" spans="6:16">
      <c r="F15834" s="13"/>
      <c r="G15834" s="50"/>
      <c r="I15834" s="17"/>
      <c r="K15834" s="50"/>
      <c r="P15834" s="17"/>
    </row>
    <row r="15835" spans="6:16">
      <c r="F15835" s="13"/>
      <c r="G15835" s="50"/>
      <c r="I15835" s="17"/>
      <c r="K15835" s="50"/>
      <c r="P15835" s="17"/>
    </row>
    <row r="15836" spans="6:16">
      <c r="F15836" s="13"/>
      <c r="G15836" s="50"/>
      <c r="I15836" s="17"/>
      <c r="K15836" s="50"/>
      <c r="P15836" s="17"/>
    </row>
    <row r="15837" spans="6:16">
      <c r="F15837" s="13"/>
      <c r="G15837" s="50"/>
      <c r="I15837" s="17"/>
      <c r="K15837" s="50"/>
      <c r="P15837" s="17"/>
    </row>
    <row r="15838" spans="6:16">
      <c r="F15838" s="13"/>
      <c r="G15838" s="50"/>
      <c r="I15838" s="17"/>
      <c r="K15838" s="50"/>
      <c r="P15838" s="17"/>
    </row>
    <row r="15839" spans="6:16">
      <c r="F15839" s="13"/>
      <c r="G15839" s="50"/>
      <c r="I15839" s="17"/>
      <c r="K15839" s="50"/>
      <c r="P15839" s="17"/>
    </row>
    <row r="15840" spans="6:16">
      <c r="F15840" s="13"/>
      <c r="G15840" s="50"/>
      <c r="I15840" s="17"/>
      <c r="K15840" s="50"/>
      <c r="P15840" s="17"/>
    </row>
    <row r="15841" spans="6:16">
      <c r="F15841" s="13"/>
      <c r="G15841" s="50"/>
      <c r="I15841" s="17"/>
      <c r="K15841" s="50"/>
      <c r="P15841" s="17"/>
    </row>
    <row r="15842" spans="6:16">
      <c r="F15842" s="13"/>
      <c r="G15842" s="50"/>
      <c r="I15842" s="17"/>
      <c r="K15842" s="50"/>
      <c r="P15842" s="17"/>
    </row>
    <row r="15843" spans="6:16">
      <c r="F15843" s="13"/>
      <c r="G15843" s="50"/>
      <c r="I15843" s="17"/>
      <c r="K15843" s="50"/>
      <c r="P15843" s="17"/>
    </row>
    <row r="15844" spans="6:16">
      <c r="F15844" s="13"/>
      <c r="G15844" s="50"/>
      <c r="I15844" s="17"/>
      <c r="K15844" s="50"/>
      <c r="P15844" s="17"/>
    </row>
    <row r="15845" spans="6:16">
      <c r="F15845" s="13"/>
      <c r="G15845" s="50"/>
      <c r="I15845" s="17"/>
      <c r="K15845" s="50"/>
      <c r="P15845" s="17"/>
    </row>
    <row r="15846" spans="6:16">
      <c r="F15846" s="13"/>
      <c r="G15846" s="50"/>
      <c r="I15846" s="17"/>
      <c r="K15846" s="50"/>
      <c r="P15846" s="17"/>
    </row>
    <row r="15847" spans="6:16">
      <c r="F15847" s="13"/>
      <c r="G15847" s="50"/>
      <c r="I15847" s="17"/>
      <c r="K15847" s="50"/>
      <c r="P15847" s="17"/>
    </row>
    <row r="15848" spans="6:16">
      <c r="F15848" s="13"/>
      <c r="G15848" s="50"/>
      <c r="I15848" s="17"/>
      <c r="K15848" s="50"/>
      <c r="P15848" s="17"/>
    </row>
    <row r="15849" spans="6:16">
      <c r="F15849" s="13"/>
      <c r="G15849" s="50"/>
      <c r="I15849" s="17"/>
      <c r="K15849" s="50"/>
      <c r="P15849" s="17"/>
    </row>
    <row r="15850" spans="6:16">
      <c r="F15850" s="13"/>
      <c r="G15850" s="50"/>
      <c r="I15850" s="17"/>
      <c r="K15850" s="50"/>
      <c r="P15850" s="17"/>
    </row>
    <row r="15851" spans="6:16">
      <c r="F15851" s="13"/>
      <c r="G15851" s="50"/>
      <c r="I15851" s="17"/>
      <c r="K15851" s="50"/>
      <c r="P15851" s="17"/>
    </row>
    <row r="15852" spans="6:16">
      <c r="F15852" s="13"/>
      <c r="G15852" s="50"/>
      <c r="I15852" s="17"/>
      <c r="K15852" s="50"/>
      <c r="P15852" s="17"/>
    </row>
    <row r="15853" spans="6:16">
      <c r="F15853" s="13"/>
      <c r="G15853" s="50"/>
      <c r="I15853" s="17"/>
      <c r="K15853" s="50"/>
      <c r="P15853" s="17"/>
    </row>
    <row r="15854" spans="6:16">
      <c r="F15854" s="13"/>
      <c r="G15854" s="50"/>
      <c r="I15854" s="17"/>
      <c r="K15854" s="50"/>
      <c r="P15854" s="17"/>
    </row>
    <row r="15855" spans="6:16">
      <c r="F15855" s="13"/>
      <c r="G15855" s="50"/>
      <c r="I15855" s="17"/>
      <c r="K15855" s="50"/>
      <c r="P15855" s="17"/>
    </row>
    <row r="15856" spans="6:16">
      <c r="F15856" s="13"/>
      <c r="G15856" s="50"/>
      <c r="I15856" s="17"/>
      <c r="K15856" s="50"/>
      <c r="P15856" s="17"/>
    </row>
    <row r="15857" spans="6:16">
      <c r="F15857" s="13"/>
      <c r="G15857" s="50"/>
      <c r="I15857" s="17"/>
      <c r="K15857" s="50"/>
      <c r="P15857" s="17"/>
    </row>
    <row r="15858" spans="6:16">
      <c r="F15858" s="13"/>
      <c r="G15858" s="50"/>
      <c r="I15858" s="17"/>
      <c r="K15858" s="50"/>
      <c r="P15858" s="17"/>
    </row>
    <row r="15859" spans="6:16">
      <c r="F15859" s="13"/>
      <c r="G15859" s="50"/>
      <c r="I15859" s="17"/>
      <c r="K15859" s="50"/>
      <c r="P15859" s="17"/>
    </row>
    <row r="15860" spans="6:16">
      <c r="F15860" s="13"/>
      <c r="G15860" s="50"/>
      <c r="I15860" s="17"/>
      <c r="K15860" s="50"/>
      <c r="P15860" s="17"/>
    </row>
    <row r="15861" spans="6:16">
      <c r="F15861" s="13"/>
      <c r="G15861" s="50"/>
      <c r="I15861" s="17"/>
      <c r="K15861" s="50"/>
      <c r="P15861" s="17"/>
    </row>
    <row r="15862" spans="6:16">
      <c r="F15862" s="13"/>
      <c r="G15862" s="50"/>
      <c r="I15862" s="17"/>
      <c r="K15862" s="50"/>
      <c r="P15862" s="17"/>
    </row>
    <row r="15863" spans="6:16">
      <c r="F15863" s="13"/>
      <c r="G15863" s="50"/>
      <c r="I15863" s="17"/>
      <c r="K15863" s="50"/>
      <c r="P15863" s="17"/>
    </row>
    <row r="15864" spans="6:16">
      <c r="F15864" s="13"/>
      <c r="G15864" s="50"/>
      <c r="I15864" s="17"/>
      <c r="K15864" s="50"/>
      <c r="P15864" s="17"/>
    </row>
    <row r="15865" spans="6:16">
      <c r="F15865" s="13"/>
      <c r="G15865" s="50"/>
      <c r="I15865" s="17"/>
      <c r="K15865" s="50"/>
      <c r="P15865" s="17"/>
    </row>
    <row r="15866" spans="6:16">
      <c r="F15866" s="13"/>
      <c r="G15866" s="50"/>
      <c r="I15866" s="17"/>
      <c r="K15866" s="50"/>
      <c r="P15866" s="17"/>
    </row>
    <row r="15867" spans="6:16">
      <c r="F15867" s="13"/>
      <c r="G15867" s="50"/>
      <c r="I15867" s="17"/>
      <c r="K15867" s="50"/>
      <c r="P15867" s="17"/>
    </row>
    <row r="15868" spans="6:16">
      <c r="F15868" s="13"/>
      <c r="G15868" s="50"/>
      <c r="I15868" s="17"/>
      <c r="K15868" s="50"/>
      <c r="P15868" s="17"/>
    </row>
    <row r="15869" spans="6:16">
      <c r="F15869" s="13"/>
      <c r="G15869" s="50"/>
      <c r="I15869" s="17"/>
      <c r="K15869" s="50"/>
      <c r="P15869" s="17"/>
    </row>
    <row r="15870" spans="6:16">
      <c r="F15870" s="13"/>
      <c r="G15870" s="50"/>
      <c r="I15870" s="17"/>
      <c r="K15870" s="50"/>
      <c r="P15870" s="17"/>
    </row>
    <row r="15871" spans="6:16">
      <c r="F15871" s="13"/>
      <c r="G15871" s="50"/>
      <c r="I15871" s="17"/>
      <c r="K15871" s="50"/>
      <c r="P15871" s="17"/>
    </row>
    <row r="15872" spans="6:16">
      <c r="F15872" s="13"/>
      <c r="G15872" s="50"/>
      <c r="I15872" s="17"/>
      <c r="K15872" s="50"/>
      <c r="P15872" s="17"/>
    </row>
    <row r="15873" spans="6:16">
      <c r="F15873" s="13"/>
      <c r="G15873" s="50"/>
      <c r="I15873" s="17"/>
      <c r="K15873" s="50"/>
      <c r="P15873" s="17"/>
    </row>
    <row r="15874" spans="6:16">
      <c r="F15874" s="13"/>
      <c r="G15874" s="50"/>
      <c r="I15874" s="17"/>
      <c r="K15874" s="50"/>
      <c r="P15874" s="17"/>
    </row>
    <row r="15875" spans="6:16">
      <c r="F15875" s="13"/>
      <c r="G15875" s="50"/>
      <c r="I15875" s="17"/>
      <c r="K15875" s="50"/>
      <c r="P15875" s="17"/>
    </row>
    <row r="15876" spans="6:16">
      <c r="F15876" s="13"/>
      <c r="G15876" s="50"/>
      <c r="I15876" s="17"/>
      <c r="K15876" s="50"/>
      <c r="P15876" s="17"/>
    </row>
    <row r="15877" spans="6:16">
      <c r="F15877" s="13"/>
      <c r="G15877" s="50"/>
      <c r="I15877" s="17"/>
      <c r="K15877" s="50"/>
      <c r="P15877" s="17"/>
    </row>
    <row r="15878" spans="6:16">
      <c r="F15878" s="13"/>
      <c r="G15878" s="50"/>
      <c r="I15878" s="17"/>
      <c r="K15878" s="50"/>
      <c r="P15878" s="17"/>
    </row>
    <row r="15879" spans="6:16">
      <c r="F15879" s="13"/>
      <c r="G15879" s="50"/>
      <c r="I15879" s="17"/>
      <c r="K15879" s="50"/>
      <c r="P15879" s="17"/>
    </row>
    <row r="15880" spans="6:16">
      <c r="F15880" s="13"/>
      <c r="G15880" s="50"/>
      <c r="I15880" s="17"/>
      <c r="K15880" s="50"/>
      <c r="P15880" s="17"/>
    </row>
    <row r="15881" spans="6:16">
      <c r="F15881" s="13"/>
      <c r="G15881" s="50"/>
      <c r="I15881" s="17"/>
      <c r="K15881" s="50"/>
      <c r="P15881" s="17"/>
    </row>
    <row r="15882" spans="6:16">
      <c r="F15882" s="13"/>
      <c r="G15882" s="50"/>
      <c r="I15882" s="17"/>
      <c r="K15882" s="50"/>
      <c r="P15882" s="17"/>
    </row>
    <row r="15883" spans="6:16">
      <c r="F15883" s="13"/>
      <c r="G15883" s="50"/>
      <c r="I15883" s="17"/>
      <c r="K15883" s="50"/>
      <c r="P15883" s="17"/>
    </row>
    <row r="15884" spans="6:16">
      <c r="F15884" s="13"/>
      <c r="G15884" s="50"/>
      <c r="I15884" s="17"/>
      <c r="K15884" s="50"/>
      <c r="P15884" s="17"/>
    </row>
    <row r="15885" spans="6:16">
      <c r="F15885" s="13"/>
      <c r="G15885" s="50"/>
      <c r="I15885" s="17"/>
      <c r="K15885" s="50"/>
      <c r="P15885" s="17"/>
    </row>
    <row r="15886" spans="6:16">
      <c r="F15886" s="13"/>
      <c r="G15886" s="50"/>
      <c r="I15886" s="17"/>
      <c r="K15886" s="50"/>
      <c r="P15886" s="17"/>
    </row>
    <row r="15887" spans="6:16">
      <c r="F15887" s="13"/>
      <c r="G15887" s="50"/>
      <c r="I15887" s="17"/>
      <c r="K15887" s="50"/>
      <c r="P15887" s="17"/>
    </row>
    <row r="15888" spans="6:16">
      <c r="F15888" s="13"/>
      <c r="G15888" s="50"/>
      <c r="I15888" s="17"/>
      <c r="K15888" s="50"/>
      <c r="P15888" s="17"/>
    </row>
    <row r="15889" spans="6:16">
      <c r="F15889" s="13"/>
      <c r="G15889" s="50"/>
      <c r="I15889" s="17"/>
      <c r="K15889" s="50"/>
      <c r="P15889" s="17"/>
    </row>
    <row r="15890" spans="6:16">
      <c r="F15890" s="13"/>
      <c r="G15890" s="50"/>
      <c r="I15890" s="17"/>
      <c r="K15890" s="50"/>
      <c r="P15890" s="17"/>
    </row>
    <row r="15891" spans="6:16">
      <c r="F15891" s="13"/>
      <c r="G15891" s="50"/>
      <c r="I15891" s="17"/>
      <c r="K15891" s="50"/>
      <c r="P15891" s="17"/>
    </row>
    <row r="15892" spans="6:16">
      <c r="F15892" s="13"/>
      <c r="G15892" s="50"/>
      <c r="I15892" s="17"/>
      <c r="K15892" s="50"/>
      <c r="P15892" s="17"/>
    </row>
    <row r="15893" spans="6:16">
      <c r="F15893" s="13"/>
      <c r="G15893" s="50"/>
      <c r="I15893" s="17"/>
      <c r="K15893" s="50"/>
      <c r="P15893" s="17"/>
    </row>
    <row r="15894" spans="6:16">
      <c r="F15894" s="13"/>
      <c r="G15894" s="50"/>
      <c r="I15894" s="17"/>
      <c r="K15894" s="50"/>
      <c r="P15894" s="17"/>
    </row>
    <row r="15895" spans="6:16">
      <c r="F15895" s="13"/>
      <c r="G15895" s="50"/>
      <c r="I15895" s="17"/>
      <c r="K15895" s="50"/>
      <c r="P15895" s="17"/>
    </row>
    <row r="15896" spans="6:16">
      <c r="F15896" s="13"/>
      <c r="G15896" s="50"/>
      <c r="I15896" s="17"/>
      <c r="K15896" s="50"/>
      <c r="P15896" s="17"/>
    </row>
    <row r="15897" spans="6:16">
      <c r="F15897" s="13"/>
      <c r="G15897" s="50"/>
      <c r="I15897" s="17"/>
      <c r="K15897" s="50"/>
      <c r="P15897" s="17"/>
    </row>
    <row r="15898" spans="6:16">
      <c r="F15898" s="13"/>
      <c r="G15898" s="50"/>
      <c r="I15898" s="17"/>
      <c r="K15898" s="50"/>
      <c r="P15898" s="17"/>
    </row>
    <row r="15899" spans="6:16">
      <c r="F15899" s="13"/>
      <c r="G15899" s="50"/>
      <c r="I15899" s="17"/>
      <c r="K15899" s="50"/>
      <c r="P15899" s="17"/>
    </row>
    <row r="15900" spans="6:16">
      <c r="F15900" s="13"/>
      <c r="G15900" s="50"/>
      <c r="I15900" s="17"/>
      <c r="K15900" s="50"/>
      <c r="P15900" s="17"/>
    </row>
    <row r="15901" spans="6:16">
      <c r="F15901" s="13"/>
      <c r="G15901" s="50"/>
      <c r="I15901" s="17"/>
      <c r="K15901" s="50"/>
      <c r="P15901" s="17"/>
    </row>
    <row r="15902" spans="6:16">
      <c r="F15902" s="13"/>
      <c r="G15902" s="50"/>
      <c r="I15902" s="17"/>
      <c r="K15902" s="50"/>
      <c r="P15902" s="17"/>
    </row>
    <row r="15903" spans="6:16">
      <c r="F15903" s="13"/>
      <c r="G15903" s="50"/>
      <c r="I15903" s="17"/>
      <c r="K15903" s="50"/>
      <c r="P15903" s="17"/>
    </row>
    <row r="15904" spans="6:16">
      <c r="F15904" s="13"/>
      <c r="G15904" s="50"/>
      <c r="I15904" s="17"/>
      <c r="K15904" s="50"/>
      <c r="P15904" s="17"/>
    </row>
    <row r="15905" spans="6:16">
      <c r="F15905" s="13"/>
      <c r="G15905" s="50"/>
      <c r="I15905" s="17"/>
      <c r="K15905" s="50"/>
      <c r="P15905" s="17"/>
    </row>
    <row r="15906" spans="6:16">
      <c r="F15906" s="13"/>
      <c r="G15906" s="50"/>
      <c r="I15906" s="17"/>
      <c r="K15906" s="50"/>
      <c r="P15906" s="17"/>
    </row>
    <row r="15907" spans="6:16">
      <c r="F15907" s="13"/>
      <c r="G15907" s="50"/>
      <c r="I15907" s="17"/>
      <c r="K15907" s="50"/>
      <c r="P15907" s="17"/>
    </row>
    <row r="15908" spans="6:16">
      <c r="F15908" s="13"/>
      <c r="G15908" s="50"/>
      <c r="I15908" s="17"/>
      <c r="K15908" s="50"/>
      <c r="P15908" s="17"/>
    </row>
    <row r="15909" spans="6:16">
      <c r="F15909" s="13"/>
      <c r="G15909" s="50"/>
      <c r="I15909" s="17"/>
      <c r="K15909" s="50"/>
      <c r="P15909" s="17"/>
    </row>
    <row r="15910" spans="6:16">
      <c r="F15910" s="13"/>
      <c r="G15910" s="50"/>
      <c r="I15910" s="17"/>
      <c r="K15910" s="50"/>
      <c r="P15910" s="17"/>
    </row>
    <row r="15911" spans="6:16">
      <c r="F15911" s="13"/>
      <c r="G15911" s="50"/>
      <c r="I15911" s="17"/>
      <c r="K15911" s="50"/>
      <c r="P15911" s="17"/>
    </row>
    <row r="15912" spans="6:16">
      <c r="F15912" s="13"/>
      <c r="G15912" s="50"/>
      <c r="I15912" s="17"/>
      <c r="K15912" s="50"/>
      <c r="P15912" s="17"/>
    </row>
    <row r="15913" spans="6:16">
      <c r="F15913" s="13"/>
      <c r="G15913" s="50"/>
      <c r="I15913" s="17"/>
      <c r="K15913" s="50"/>
      <c r="P15913" s="17"/>
    </row>
    <row r="15914" spans="6:16">
      <c r="F15914" s="13"/>
      <c r="G15914" s="50"/>
      <c r="I15914" s="17"/>
      <c r="K15914" s="50"/>
      <c r="P15914" s="17"/>
    </row>
    <row r="15915" spans="6:16">
      <c r="F15915" s="13"/>
      <c r="G15915" s="50"/>
      <c r="I15915" s="17"/>
      <c r="K15915" s="50"/>
      <c r="P15915" s="17"/>
    </row>
    <row r="15916" spans="6:16">
      <c r="F15916" s="13"/>
      <c r="G15916" s="50"/>
      <c r="I15916" s="17"/>
      <c r="K15916" s="50"/>
      <c r="P15916" s="17"/>
    </row>
    <row r="15917" spans="6:16">
      <c r="F15917" s="13"/>
      <c r="G15917" s="50"/>
      <c r="I15917" s="17"/>
      <c r="K15917" s="50"/>
      <c r="P15917" s="17"/>
    </row>
    <row r="15918" spans="6:16">
      <c r="F15918" s="13"/>
      <c r="G15918" s="50"/>
      <c r="I15918" s="17"/>
      <c r="K15918" s="50"/>
      <c r="P15918" s="17"/>
    </row>
    <row r="15919" spans="6:16">
      <c r="F15919" s="13"/>
      <c r="G15919" s="50"/>
      <c r="I15919" s="17"/>
      <c r="K15919" s="50"/>
      <c r="P15919" s="17"/>
    </row>
    <row r="15920" spans="6:16">
      <c r="F15920" s="13"/>
      <c r="G15920" s="50"/>
      <c r="I15920" s="17"/>
      <c r="K15920" s="50"/>
      <c r="P15920" s="17"/>
    </row>
    <row r="15921" spans="6:16">
      <c r="F15921" s="13"/>
      <c r="G15921" s="50"/>
      <c r="I15921" s="17"/>
      <c r="K15921" s="50"/>
      <c r="P15921" s="17"/>
    </row>
    <row r="15922" spans="6:16">
      <c r="F15922" s="13"/>
      <c r="G15922" s="50"/>
      <c r="I15922" s="17"/>
      <c r="K15922" s="50"/>
      <c r="P15922" s="17"/>
    </row>
    <row r="15923" spans="6:16">
      <c r="F15923" s="13"/>
      <c r="G15923" s="50"/>
      <c r="I15923" s="17"/>
      <c r="K15923" s="50"/>
      <c r="P15923" s="17"/>
    </row>
    <row r="15924" spans="6:16">
      <c r="F15924" s="13"/>
      <c r="G15924" s="50"/>
      <c r="I15924" s="17"/>
      <c r="K15924" s="50"/>
      <c r="P15924" s="17"/>
    </row>
    <row r="15925" spans="6:16">
      <c r="F15925" s="13"/>
      <c r="G15925" s="50"/>
      <c r="I15925" s="17"/>
      <c r="K15925" s="50"/>
      <c r="P15925" s="17"/>
    </row>
    <row r="15926" spans="6:16">
      <c r="F15926" s="13"/>
      <c r="G15926" s="50"/>
      <c r="I15926" s="17"/>
      <c r="K15926" s="50"/>
      <c r="P15926" s="17"/>
    </row>
    <row r="15927" spans="6:16">
      <c r="F15927" s="13"/>
      <c r="G15927" s="50"/>
      <c r="I15927" s="17"/>
      <c r="K15927" s="50"/>
      <c r="P15927" s="17"/>
    </row>
    <row r="15928" spans="6:16">
      <c r="F15928" s="13"/>
      <c r="G15928" s="50"/>
      <c r="I15928" s="17"/>
      <c r="K15928" s="50"/>
      <c r="P15928" s="17"/>
    </row>
    <row r="15929" spans="6:16">
      <c r="F15929" s="13"/>
      <c r="G15929" s="50"/>
      <c r="I15929" s="17"/>
      <c r="K15929" s="50"/>
      <c r="P15929" s="17"/>
    </row>
    <row r="15930" spans="6:16">
      <c r="F15930" s="13"/>
      <c r="G15930" s="50"/>
      <c r="I15930" s="17"/>
      <c r="K15930" s="50"/>
      <c r="P15930" s="17"/>
    </row>
    <row r="15931" spans="6:16">
      <c r="F15931" s="13"/>
      <c r="G15931" s="50"/>
      <c r="I15931" s="17"/>
      <c r="K15931" s="50"/>
      <c r="P15931" s="17"/>
    </row>
    <row r="15932" spans="6:16">
      <c r="F15932" s="13"/>
      <c r="G15932" s="50"/>
      <c r="I15932" s="17"/>
      <c r="K15932" s="50"/>
      <c r="P15932" s="17"/>
    </row>
    <row r="15933" spans="6:16">
      <c r="F15933" s="13"/>
      <c r="G15933" s="50"/>
      <c r="I15933" s="17"/>
      <c r="K15933" s="50"/>
      <c r="P15933" s="17"/>
    </row>
    <row r="15934" spans="6:16">
      <c r="F15934" s="13"/>
      <c r="G15934" s="50"/>
      <c r="I15934" s="17"/>
      <c r="K15934" s="50"/>
      <c r="P15934" s="17"/>
    </row>
    <row r="15935" spans="6:16">
      <c r="F15935" s="13"/>
      <c r="G15935" s="50"/>
      <c r="I15935" s="17"/>
      <c r="K15935" s="50"/>
      <c r="P15935" s="17"/>
    </row>
    <row r="15936" spans="6:16">
      <c r="F15936" s="13"/>
      <c r="G15936" s="50"/>
      <c r="I15936" s="17"/>
      <c r="K15936" s="50"/>
      <c r="P15936" s="17"/>
    </row>
    <row r="15937" spans="6:16">
      <c r="F15937" s="13"/>
      <c r="G15937" s="50"/>
      <c r="I15937" s="17"/>
      <c r="K15937" s="50"/>
      <c r="P15937" s="17"/>
    </row>
    <row r="15938" spans="6:16">
      <c r="F15938" s="13"/>
      <c r="G15938" s="50"/>
      <c r="I15938" s="17"/>
      <c r="K15938" s="50"/>
      <c r="P15938" s="17"/>
    </row>
    <row r="15939" spans="6:16">
      <c r="F15939" s="13"/>
      <c r="G15939" s="50"/>
      <c r="I15939" s="17"/>
      <c r="K15939" s="50"/>
      <c r="P15939" s="17"/>
    </row>
    <row r="15940" spans="6:16">
      <c r="F15940" s="13"/>
      <c r="G15940" s="50"/>
      <c r="I15940" s="17"/>
      <c r="K15940" s="50"/>
      <c r="P15940" s="17"/>
    </row>
    <row r="15941" spans="6:16">
      <c r="F15941" s="13"/>
      <c r="G15941" s="50"/>
      <c r="I15941" s="17"/>
      <c r="K15941" s="50"/>
      <c r="P15941" s="17"/>
    </row>
    <row r="15942" spans="6:16">
      <c r="F15942" s="13"/>
      <c r="G15942" s="50"/>
      <c r="I15942" s="17"/>
      <c r="K15942" s="50"/>
      <c r="P15942" s="17"/>
    </row>
    <row r="15943" spans="6:16">
      <c r="F15943" s="13"/>
      <c r="G15943" s="50"/>
      <c r="I15943" s="17"/>
      <c r="K15943" s="50"/>
      <c r="P15943" s="17"/>
    </row>
    <row r="15944" spans="6:16">
      <c r="F15944" s="13"/>
      <c r="G15944" s="50"/>
      <c r="I15944" s="17"/>
      <c r="K15944" s="50"/>
      <c r="P15944" s="17"/>
    </row>
    <row r="15945" spans="6:16">
      <c r="F15945" s="13"/>
      <c r="G15945" s="50"/>
      <c r="I15945" s="17"/>
      <c r="K15945" s="50"/>
      <c r="P15945" s="17"/>
    </row>
    <row r="15946" spans="6:16">
      <c r="F15946" s="13"/>
      <c r="G15946" s="50"/>
      <c r="I15946" s="17"/>
      <c r="K15946" s="50"/>
      <c r="P15946" s="17"/>
    </row>
    <row r="15947" spans="6:16">
      <c r="F15947" s="13"/>
      <c r="G15947" s="50"/>
      <c r="I15947" s="17"/>
      <c r="K15947" s="50"/>
      <c r="P15947" s="17"/>
    </row>
    <row r="15948" spans="6:16">
      <c r="F15948" s="13"/>
      <c r="G15948" s="50"/>
      <c r="I15948" s="17"/>
      <c r="K15948" s="50"/>
      <c r="P15948" s="17"/>
    </row>
    <row r="15949" spans="6:16">
      <c r="F15949" s="13"/>
      <c r="G15949" s="50"/>
      <c r="I15949" s="17"/>
      <c r="K15949" s="50"/>
      <c r="P15949" s="17"/>
    </row>
    <row r="15950" spans="6:16">
      <c r="F15950" s="13"/>
      <c r="G15950" s="50"/>
      <c r="I15950" s="17"/>
      <c r="K15950" s="50"/>
      <c r="P15950" s="17"/>
    </row>
    <row r="15951" spans="6:16">
      <c r="F15951" s="13"/>
      <c r="G15951" s="50"/>
      <c r="I15951" s="17"/>
      <c r="K15951" s="50"/>
      <c r="P15951" s="17"/>
    </row>
    <row r="15952" spans="6:16">
      <c r="F15952" s="13"/>
      <c r="G15952" s="50"/>
      <c r="I15952" s="17"/>
      <c r="K15952" s="50"/>
      <c r="P15952" s="17"/>
    </row>
    <row r="15953" spans="6:16">
      <c r="F15953" s="13"/>
      <c r="G15953" s="50"/>
      <c r="I15953" s="17"/>
      <c r="K15953" s="50"/>
      <c r="P15953" s="17"/>
    </row>
    <row r="15954" spans="6:16">
      <c r="F15954" s="13"/>
      <c r="G15954" s="50"/>
      <c r="I15954" s="17"/>
      <c r="K15954" s="50"/>
      <c r="P15954" s="17"/>
    </row>
    <row r="15955" spans="6:16">
      <c r="F15955" s="13"/>
      <c r="G15955" s="50"/>
      <c r="I15955" s="17"/>
      <c r="K15955" s="50"/>
      <c r="P15955" s="17"/>
    </row>
    <row r="15956" spans="6:16">
      <c r="F15956" s="13"/>
      <c r="G15956" s="50"/>
      <c r="I15956" s="17"/>
      <c r="K15956" s="50"/>
      <c r="P15956" s="17"/>
    </row>
    <row r="15957" spans="6:16">
      <c r="F15957" s="13"/>
      <c r="G15957" s="50"/>
      <c r="I15957" s="17"/>
      <c r="K15957" s="50"/>
      <c r="P15957" s="17"/>
    </row>
    <row r="15958" spans="6:16">
      <c r="F15958" s="13"/>
      <c r="G15958" s="50"/>
      <c r="I15958" s="17"/>
      <c r="K15958" s="50"/>
      <c r="P15958" s="17"/>
    </row>
    <row r="15959" spans="6:16">
      <c r="F15959" s="13"/>
      <c r="G15959" s="50"/>
      <c r="I15959" s="17"/>
      <c r="K15959" s="50"/>
      <c r="P15959" s="17"/>
    </row>
    <row r="15960" spans="6:16">
      <c r="F15960" s="13"/>
      <c r="G15960" s="50"/>
      <c r="I15960" s="17"/>
      <c r="K15960" s="50"/>
      <c r="P15960" s="17"/>
    </row>
    <row r="15961" spans="6:16">
      <c r="F15961" s="13"/>
      <c r="G15961" s="50"/>
      <c r="I15961" s="17"/>
      <c r="K15961" s="50"/>
      <c r="P15961" s="17"/>
    </row>
    <row r="15962" spans="6:16">
      <c r="F15962" s="13"/>
      <c r="G15962" s="50"/>
      <c r="I15962" s="17"/>
      <c r="K15962" s="50"/>
      <c r="P15962" s="17"/>
    </row>
    <row r="15963" spans="6:16">
      <c r="F15963" s="13"/>
      <c r="G15963" s="50"/>
      <c r="I15963" s="17"/>
      <c r="K15963" s="50"/>
      <c r="P15963" s="17"/>
    </row>
    <row r="15964" spans="6:16">
      <c r="F15964" s="13"/>
      <c r="G15964" s="50"/>
      <c r="I15964" s="17"/>
      <c r="K15964" s="50"/>
      <c r="P15964" s="17"/>
    </row>
    <row r="15965" spans="6:16">
      <c r="F15965" s="13"/>
      <c r="G15965" s="50"/>
      <c r="I15965" s="17"/>
      <c r="K15965" s="50"/>
      <c r="P15965" s="17"/>
    </row>
    <row r="15966" spans="6:16">
      <c r="F15966" s="13"/>
      <c r="G15966" s="50"/>
      <c r="I15966" s="17"/>
      <c r="K15966" s="50"/>
      <c r="P15966" s="17"/>
    </row>
    <row r="15967" spans="6:16">
      <c r="F15967" s="13"/>
      <c r="G15967" s="50"/>
      <c r="I15967" s="17"/>
      <c r="K15967" s="50"/>
      <c r="P15967" s="17"/>
    </row>
    <row r="15968" spans="6:16">
      <c r="F15968" s="13"/>
      <c r="G15968" s="50"/>
      <c r="I15968" s="17"/>
      <c r="K15968" s="50"/>
      <c r="P15968" s="17"/>
    </row>
    <row r="15969" spans="6:16">
      <c r="F15969" s="13"/>
      <c r="G15969" s="50"/>
      <c r="I15969" s="17"/>
      <c r="K15969" s="50"/>
      <c r="P15969" s="17"/>
    </row>
    <row r="15970" spans="6:16">
      <c r="F15970" s="13"/>
      <c r="G15970" s="50"/>
      <c r="I15970" s="17"/>
      <c r="K15970" s="50"/>
      <c r="P15970" s="17"/>
    </row>
    <row r="15971" spans="6:16">
      <c r="F15971" s="13"/>
      <c r="G15971" s="50"/>
      <c r="I15971" s="17"/>
      <c r="K15971" s="50"/>
      <c r="P15971" s="17"/>
    </row>
    <row r="15972" spans="6:16">
      <c r="F15972" s="13"/>
      <c r="G15972" s="50"/>
      <c r="I15972" s="17"/>
      <c r="K15972" s="50"/>
      <c r="P15972" s="17"/>
    </row>
    <row r="15973" spans="6:16">
      <c r="F15973" s="13"/>
      <c r="G15973" s="50"/>
      <c r="I15973" s="17"/>
      <c r="K15973" s="50"/>
      <c r="P15973" s="17"/>
    </row>
    <row r="15974" spans="6:16">
      <c r="F15974" s="13"/>
      <c r="G15974" s="50"/>
      <c r="I15974" s="17"/>
      <c r="K15974" s="50"/>
      <c r="P15974" s="17"/>
    </row>
    <row r="15975" spans="6:16">
      <c r="F15975" s="13"/>
      <c r="G15975" s="50"/>
      <c r="I15975" s="17"/>
      <c r="K15975" s="50"/>
      <c r="P15975" s="17"/>
    </row>
    <row r="15976" spans="6:16">
      <c r="F15976" s="13"/>
      <c r="G15976" s="50"/>
      <c r="I15976" s="17"/>
      <c r="K15976" s="50"/>
      <c r="P15976" s="17"/>
    </row>
    <row r="15977" spans="6:16">
      <c r="F15977" s="13"/>
      <c r="G15977" s="50"/>
      <c r="I15977" s="17"/>
      <c r="K15977" s="50"/>
      <c r="P15977" s="17"/>
    </row>
    <row r="15978" spans="6:16">
      <c r="F15978" s="13"/>
      <c r="G15978" s="50"/>
      <c r="I15978" s="17"/>
      <c r="K15978" s="50"/>
      <c r="P15978" s="17"/>
    </row>
    <row r="15979" spans="6:16">
      <c r="F15979" s="13"/>
      <c r="G15979" s="50"/>
      <c r="I15979" s="17"/>
      <c r="K15979" s="50"/>
      <c r="P15979" s="17"/>
    </row>
    <row r="15980" spans="6:16">
      <c r="F15980" s="13"/>
      <c r="G15980" s="50"/>
      <c r="I15980" s="17"/>
      <c r="K15980" s="50"/>
      <c r="P15980" s="17"/>
    </row>
    <row r="15981" spans="6:16">
      <c r="F15981" s="13"/>
      <c r="G15981" s="50"/>
      <c r="I15981" s="17"/>
      <c r="K15981" s="50"/>
      <c r="P15981" s="17"/>
    </row>
    <row r="15982" spans="6:16">
      <c r="F15982" s="13"/>
      <c r="G15982" s="50"/>
      <c r="I15982" s="17"/>
      <c r="K15982" s="50"/>
      <c r="P15982" s="17"/>
    </row>
    <row r="15983" spans="6:16">
      <c r="F15983" s="13"/>
      <c r="G15983" s="50"/>
      <c r="I15983" s="17"/>
      <c r="K15983" s="50"/>
      <c r="P15983" s="17"/>
    </row>
    <row r="15984" spans="6:16">
      <c r="F15984" s="13"/>
      <c r="G15984" s="50"/>
      <c r="I15984" s="17"/>
      <c r="K15984" s="50"/>
      <c r="P15984" s="17"/>
    </row>
    <row r="15985" spans="6:16">
      <c r="F15985" s="13"/>
      <c r="G15985" s="50"/>
      <c r="I15985" s="17"/>
      <c r="K15985" s="50"/>
      <c r="P15985" s="17"/>
    </row>
    <row r="15986" spans="6:16">
      <c r="F15986" s="13"/>
      <c r="G15986" s="50"/>
      <c r="I15986" s="17"/>
      <c r="K15986" s="50"/>
      <c r="P15986" s="17"/>
    </row>
    <row r="15987" spans="6:16">
      <c r="F15987" s="13"/>
      <c r="G15987" s="50"/>
      <c r="I15987" s="17"/>
      <c r="K15987" s="50"/>
      <c r="P15987" s="17"/>
    </row>
    <row r="15988" spans="6:16">
      <c r="F15988" s="13"/>
      <c r="G15988" s="50"/>
      <c r="I15988" s="17"/>
      <c r="K15988" s="50"/>
      <c r="P15988" s="17"/>
    </row>
    <row r="15989" spans="6:16">
      <c r="F15989" s="13"/>
      <c r="G15989" s="50"/>
      <c r="I15989" s="17"/>
      <c r="K15989" s="50"/>
      <c r="P15989" s="17"/>
    </row>
    <row r="15990" spans="6:16">
      <c r="F15990" s="13"/>
      <c r="G15990" s="50"/>
      <c r="I15990" s="17"/>
      <c r="K15990" s="50"/>
      <c r="P15990" s="17"/>
    </row>
    <row r="15991" spans="6:16">
      <c r="F15991" s="13"/>
      <c r="G15991" s="50"/>
      <c r="I15991" s="17"/>
      <c r="K15991" s="50"/>
      <c r="P15991" s="17"/>
    </row>
    <row r="15992" spans="6:16">
      <c r="F15992" s="13"/>
      <c r="G15992" s="50"/>
      <c r="I15992" s="17"/>
      <c r="K15992" s="50"/>
      <c r="P15992" s="17"/>
    </row>
    <row r="15993" spans="6:16">
      <c r="F15993" s="13"/>
      <c r="G15993" s="50"/>
      <c r="I15993" s="17"/>
      <c r="K15993" s="50"/>
      <c r="P15993" s="17"/>
    </row>
    <row r="15994" spans="6:16">
      <c r="F15994" s="13"/>
      <c r="G15994" s="50"/>
      <c r="I15994" s="17"/>
      <c r="K15994" s="50"/>
      <c r="P15994" s="17"/>
    </row>
    <row r="15995" spans="6:16">
      <c r="F15995" s="13"/>
      <c r="G15995" s="50"/>
      <c r="I15995" s="17"/>
      <c r="K15995" s="50"/>
      <c r="P15995" s="17"/>
    </row>
    <row r="15996" spans="6:16">
      <c r="F15996" s="13"/>
      <c r="G15996" s="50"/>
      <c r="I15996" s="17"/>
      <c r="K15996" s="50"/>
      <c r="P15996" s="17"/>
    </row>
    <row r="15997" spans="6:16">
      <c r="F15997" s="13"/>
      <c r="G15997" s="50"/>
      <c r="I15997" s="17"/>
      <c r="K15997" s="50"/>
      <c r="P15997" s="17"/>
    </row>
    <row r="15998" spans="6:16">
      <c r="F15998" s="13"/>
      <c r="G15998" s="50"/>
      <c r="I15998" s="17"/>
      <c r="K15998" s="50"/>
      <c r="P15998" s="17"/>
    </row>
    <row r="15999" spans="6:16">
      <c r="F15999" s="13"/>
      <c r="G15999" s="50"/>
      <c r="I15999" s="17"/>
      <c r="K15999" s="50"/>
      <c r="P15999" s="17"/>
    </row>
    <row r="16000" spans="6:16">
      <c r="F16000" s="13"/>
      <c r="G16000" s="50"/>
      <c r="I16000" s="17"/>
      <c r="K16000" s="50"/>
      <c r="P16000" s="17"/>
    </row>
    <row r="16001" spans="6:16">
      <c r="F16001" s="13"/>
      <c r="G16001" s="50"/>
      <c r="I16001" s="17"/>
      <c r="K16001" s="50"/>
      <c r="P16001" s="17"/>
    </row>
    <row r="16002" spans="6:16">
      <c r="F16002" s="13"/>
      <c r="G16002" s="50"/>
      <c r="I16002" s="17"/>
      <c r="K16002" s="50"/>
      <c r="P16002" s="17"/>
    </row>
    <row r="16003" spans="6:16">
      <c r="F16003" s="13"/>
      <c r="G16003" s="50"/>
      <c r="I16003" s="17"/>
      <c r="K16003" s="50"/>
      <c r="P16003" s="17"/>
    </row>
    <row r="16004" spans="6:16">
      <c r="F16004" s="13"/>
      <c r="G16004" s="50"/>
      <c r="I16004" s="17"/>
      <c r="K16004" s="50"/>
      <c r="P16004" s="17"/>
    </row>
    <row r="16005" spans="6:16">
      <c r="F16005" s="13"/>
      <c r="G16005" s="50"/>
      <c r="I16005" s="17"/>
      <c r="K16005" s="50"/>
      <c r="P16005" s="17"/>
    </row>
    <row r="16006" spans="6:16">
      <c r="F16006" s="13"/>
      <c r="G16006" s="50"/>
      <c r="I16006" s="17"/>
      <c r="K16006" s="50"/>
      <c r="P16006" s="17"/>
    </row>
    <row r="16007" spans="6:16">
      <c r="F16007" s="13"/>
      <c r="G16007" s="50"/>
      <c r="I16007" s="17"/>
      <c r="K16007" s="50"/>
      <c r="P16007" s="17"/>
    </row>
    <row r="16008" spans="6:16">
      <c r="F16008" s="13"/>
      <c r="G16008" s="50"/>
      <c r="I16008" s="17"/>
      <c r="K16008" s="50"/>
      <c r="P16008" s="17"/>
    </row>
    <row r="16009" spans="6:16">
      <c r="F16009" s="13"/>
      <c r="G16009" s="50"/>
      <c r="I16009" s="17"/>
      <c r="K16009" s="50"/>
      <c r="P16009" s="17"/>
    </row>
    <row r="16010" spans="6:16">
      <c r="F16010" s="13"/>
      <c r="G16010" s="50"/>
      <c r="I16010" s="17"/>
      <c r="K16010" s="50"/>
      <c r="P16010" s="17"/>
    </row>
    <row r="16011" spans="6:16">
      <c r="F16011" s="13"/>
      <c r="G16011" s="50"/>
      <c r="I16011" s="17"/>
      <c r="K16011" s="50"/>
      <c r="P16011" s="17"/>
    </row>
    <row r="16012" spans="6:16">
      <c r="F16012" s="13"/>
      <c r="G16012" s="50"/>
      <c r="I16012" s="17"/>
      <c r="K16012" s="50"/>
      <c r="P16012" s="17"/>
    </row>
    <row r="16013" spans="6:16">
      <c r="F16013" s="13"/>
      <c r="G16013" s="50"/>
      <c r="I16013" s="17"/>
      <c r="K16013" s="50"/>
      <c r="P16013" s="17"/>
    </row>
    <row r="16014" spans="6:16">
      <c r="F16014" s="13"/>
      <c r="G16014" s="50"/>
      <c r="I16014" s="17"/>
      <c r="K16014" s="50"/>
      <c r="P16014" s="17"/>
    </row>
    <row r="16015" spans="6:16">
      <c r="F16015" s="13"/>
      <c r="G16015" s="50"/>
      <c r="I16015" s="17"/>
      <c r="K16015" s="50"/>
      <c r="P16015" s="17"/>
    </row>
    <row r="16016" spans="6:16">
      <c r="F16016" s="13"/>
      <c r="G16016" s="50"/>
      <c r="I16016" s="17"/>
      <c r="K16016" s="50"/>
      <c r="P16016" s="17"/>
    </row>
    <row r="16017" spans="6:16">
      <c r="F16017" s="13"/>
      <c r="G16017" s="50"/>
      <c r="I16017" s="17"/>
      <c r="K16017" s="50"/>
      <c r="P16017" s="17"/>
    </row>
    <row r="16018" spans="6:16">
      <c r="F16018" s="13"/>
      <c r="G16018" s="50"/>
      <c r="I16018" s="17"/>
      <c r="K16018" s="50"/>
      <c r="P16018" s="17"/>
    </row>
    <row r="16019" spans="6:16">
      <c r="F16019" s="13"/>
      <c r="G16019" s="50"/>
      <c r="I16019" s="17"/>
      <c r="K16019" s="50"/>
      <c r="P16019" s="17"/>
    </row>
    <row r="16020" spans="6:16">
      <c r="F16020" s="13"/>
      <c r="G16020" s="50"/>
      <c r="I16020" s="17"/>
      <c r="K16020" s="50"/>
      <c r="P16020" s="17"/>
    </row>
    <row r="16021" spans="6:16">
      <c r="F16021" s="13"/>
      <c r="G16021" s="50"/>
      <c r="I16021" s="17"/>
      <c r="K16021" s="50"/>
      <c r="P16021" s="17"/>
    </row>
    <row r="16022" spans="6:16">
      <c r="F16022" s="13"/>
      <c r="G16022" s="50"/>
      <c r="I16022" s="17"/>
      <c r="K16022" s="50"/>
      <c r="P16022" s="17"/>
    </row>
    <row r="16023" spans="6:16">
      <c r="F16023" s="13"/>
      <c r="G16023" s="50"/>
      <c r="I16023" s="17"/>
      <c r="K16023" s="50"/>
      <c r="P16023" s="17"/>
    </row>
    <row r="16024" spans="6:16">
      <c r="F16024" s="13"/>
      <c r="G16024" s="50"/>
      <c r="I16024" s="17"/>
      <c r="K16024" s="50"/>
      <c r="P16024" s="17"/>
    </row>
    <row r="16025" spans="6:16">
      <c r="F16025" s="13"/>
      <c r="G16025" s="50"/>
      <c r="I16025" s="17"/>
      <c r="K16025" s="50"/>
      <c r="P16025" s="17"/>
    </row>
    <row r="16026" spans="6:16">
      <c r="F16026" s="13"/>
      <c r="G16026" s="50"/>
      <c r="I16026" s="17"/>
      <c r="K16026" s="50"/>
      <c r="P16026" s="17"/>
    </row>
    <row r="16027" spans="6:16">
      <c r="F16027" s="13"/>
      <c r="G16027" s="50"/>
      <c r="I16027" s="17"/>
      <c r="K16027" s="50"/>
      <c r="P16027" s="17"/>
    </row>
    <row r="16028" spans="6:16">
      <c r="F16028" s="13"/>
      <c r="G16028" s="50"/>
      <c r="I16028" s="17"/>
      <c r="K16028" s="50"/>
      <c r="P16028" s="17"/>
    </row>
    <row r="16029" spans="6:16">
      <c r="F16029" s="13"/>
      <c r="G16029" s="50"/>
      <c r="I16029" s="17"/>
      <c r="K16029" s="50"/>
      <c r="P16029" s="17"/>
    </row>
    <row r="16030" spans="6:16">
      <c r="F16030" s="13"/>
      <c r="G16030" s="50"/>
      <c r="I16030" s="17"/>
      <c r="K16030" s="50"/>
      <c r="P16030" s="17"/>
    </row>
    <row r="16031" spans="6:16">
      <c r="F16031" s="13"/>
      <c r="G16031" s="50"/>
      <c r="I16031" s="17"/>
      <c r="K16031" s="50"/>
      <c r="P16031" s="17"/>
    </row>
    <row r="16032" spans="6:16">
      <c r="F16032" s="13"/>
      <c r="G16032" s="50"/>
      <c r="I16032" s="17"/>
      <c r="K16032" s="50"/>
      <c r="P16032" s="17"/>
    </row>
    <row r="16033" spans="6:16">
      <c r="F16033" s="13"/>
      <c r="G16033" s="50"/>
      <c r="I16033" s="17"/>
      <c r="K16033" s="50"/>
      <c r="P16033" s="17"/>
    </row>
    <row r="16034" spans="6:16">
      <c r="F16034" s="13"/>
      <c r="G16034" s="50"/>
      <c r="I16034" s="17"/>
      <c r="K16034" s="50"/>
      <c r="P16034" s="17"/>
    </row>
    <row r="16035" spans="6:16">
      <c r="F16035" s="13"/>
      <c r="G16035" s="50"/>
      <c r="I16035" s="17"/>
      <c r="K16035" s="50"/>
      <c r="P16035" s="17"/>
    </row>
    <row r="16036" spans="6:16">
      <c r="F16036" s="13"/>
      <c r="G16036" s="50"/>
      <c r="I16036" s="17"/>
      <c r="K16036" s="50"/>
      <c r="P16036" s="17"/>
    </row>
    <row r="16037" spans="6:16">
      <c r="F16037" s="13"/>
      <c r="G16037" s="50"/>
      <c r="I16037" s="17"/>
      <c r="K16037" s="50"/>
      <c r="P16037" s="17"/>
    </row>
    <row r="16038" spans="6:16">
      <c r="F16038" s="13"/>
      <c r="G16038" s="50"/>
      <c r="I16038" s="17"/>
      <c r="K16038" s="50"/>
      <c r="P16038" s="17"/>
    </row>
    <row r="16039" spans="6:16">
      <c r="F16039" s="13"/>
      <c r="G16039" s="50"/>
      <c r="I16039" s="17"/>
      <c r="K16039" s="50"/>
      <c r="P16039" s="17"/>
    </row>
    <row r="16040" spans="6:16">
      <c r="F16040" s="13"/>
      <c r="G16040" s="50"/>
      <c r="I16040" s="17"/>
      <c r="K16040" s="50"/>
      <c r="P16040" s="17"/>
    </row>
    <row r="16041" spans="6:16">
      <c r="F16041" s="13"/>
      <c r="G16041" s="50"/>
      <c r="I16041" s="17"/>
      <c r="K16041" s="50"/>
      <c r="P16041" s="17"/>
    </row>
    <row r="16042" spans="6:16">
      <c r="F16042" s="13"/>
      <c r="G16042" s="50"/>
      <c r="I16042" s="17"/>
      <c r="K16042" s="50"/>
      <c r="P16042" s="17"/>
    </row>
    <row r="16043" spans="6:16">
      <c r="F16043" s="13"/>
      <c r="G16043" s="50"/>
      <c r="I16043" s="17"/>
      <c r="K16043" s="50"/>
      <c r="P16043" s="17"/>
    </row>
    <row r="16044" spans="6:16">
      <c r="F16044" s="13"/>
      <c r="G16044" s="50"/>
      <c r="I16044" s="17"/>
      <c r="K16044" s="50"/>
      <c r="P16044" s="17"/>
    </row>
    <row r="16045" spans="6:16">
      <c r="F16045" s="13"/>
      <c r="G16045" s="50"/>
      <c r="I16045" s="17"/>
      <c r="K16045" s="50"/>
      <c r="P16045" s="17"/>
    </row>
    <row r="16046" spans="6:16">
      <c r="F16046" s="13"/>
      <c r="G16046" s="50"/>
      <c r="I16046" s="17"/>
      <c r="K16046" s="50"/>
      <c r="P16046" s="17"/>
    </row>
    <row r="16047" spans="6:16">
      <c r="F16047" s="13"/>
      <c r="G16047" s="50"/>
      <c r="I16047" s="17"/>
      <c r="K16047" s="50"/>
      <c r="P16047" s="17"/>
    </row>
    <row r="16048" spans="6:16">
      <c r="F16048" s="13"/>
      <c r="G16048" s="50"/>
      <c r="I16048" s="17"/>
      <c r="K16048" s="50"/>
      <c r="P16048" s="17"/>
    </row>
    <row r="16049" spans="6:16">
      <c r="F16049" s="13"/>
      <c r="G16049" s="50"/>
      <c r="I16049" s="17"/>
      <c r="K16049" s="50"/>
      <c r="P16049" s="17"/>
    </row>
    <row r="16050" spans="6:16">
      <c r="F16050" s="13"/>
      <c r="G16050" s="50"/>
      <c r="I16050" s="17"/>
      <c r="K16050" s="50"/>
      <c r="P16050" s="17"/>
    </row>
    <row r="16051" spans="6:16">
      <c r="F16051" s="13"/>
      <c r="G16051" s="50"/>
      <c r="I16051" s="17"/>
      <c r="K16051" s="50"/>
      <c r="P16051" s="17"/>
    </row>
    <row r="16052" spans="6:16">
      <c r="F16052" s="13"/>
      <c r="G16052" s="50"/>
      <c r="I16052" s="17"/>
      <c r="K16052" s="50"/>
      <c r="P16052" s="17"/>
    </row>
    <row r="16053" spans="6:16">
      <c r="F16053" s="13"/>
      <c r="G16053" s="50"/>
      <c r="I16053" s="17"/>
      <c r="K16053" s="50"/>
      <c r="P16053" s="17"/>
    </row>
    <row r="16054" spans="6:16">
      <c r="F16054" s="13"/>
      <c r="G16054" s="50"/>
      <c r="I16054" s="17"/>
      <c r="K16054" s="50"/>
      <c r="P16054" s="17"/>
    </row>
    <row r="16055" spans="6:16">
      <c r="F16055" s="13"/>
      <c r="G16055" s="50"/>
      <c r="I16055" s="17"/>
      <c r="K16055" s="50"/>
      <c r="P16055" s="17"/>
    </row>
    <row r="16056" spans="6:16">
      <c r="F16056" s="13"/>
      <c r="G16056" s="50"/>
      <c r="I16056" s="17"/>
      <c r="K16056" s="50"/>
      <c r="P16056" s="17"/>
    </row>
    <row r="16057" spans="6:16">
      <c r="F16057" s="13"/>
      <c r="G16057" s="50"/>
      <c r="I16057" s="17"/>
      <c r="K16057" s="50"/>
      <c r="P16057" s="17"/>
    </row>
    <row r="16058" spans="6:16">
      <c r="F16058" s="13"/>
      <c r="G16058" s="50"/>
      <c r="I16058" s="17"/>
      <c r="K16058" s="50"/>
      <c r="P16058" s="17"/>
    </row>
    <row r="16059" spans="6:16">
      <c r="F16059" s="13"/>
      <c r="G16059" s="50"/>
      <c r="I16059" s="17"/>
      <c r="K16059" s="50"/>
      <c r="P16059" s="17"/>
    </row>
    <row r="16060" spans="6:16">
      <c r="F16060" s="13"/>
      <c r="G16060" s="50"/>
      <c r="I16060" s="17"/>
      <c r="K16060" s="50"/>
      <c r="P16060" s="17"/>
    </row>
    <row r="16061" spans="6:16">
      <c r="F16061" s="13"/>
      <c r="G16061" s="50"/>
      <c r="I16061" s="17"/>
      <c r="K16061" s="50"/>
      <c r="P16061" s="17"/>
    </row>
    <row r="16062" spans="6:16">
      <c r="F16062" s="13"/>
      <c r="G16062" s="50"/>
      <c r="I16062" s="17"/>
      <c r="K16062" s="50"/>
      <c r="P16062" s="17"/>
    </row>
    <row r="16063" spans="6:16">
      <c r="F16063" s="13"/>
      <c r="G16063" s="50"/>
      <c r="I16063" s="17"/>
      <c r="K16063" s="50"/>
      <c r="P16063" s="17"/>
    </row>
    <row r="16064" spans="6:16">
      <c r="F16064" s="13"/>
      <c r="G16064" s="50"/>
      <c r="I16064" s="17"/>
      <c r="K16064" s="50"/>
      <c r="P16064" s="17"/>
    </row>
    <row r="16065" spans="6:16">
      <c r="F16065" s="13"/>
      <c r="G16065" s="50"/>
      <c r="I16065" s="17"/>
      <c r="K16065" s="50"/>
      <c r="P16065" s="17"/>
    </row>
    <row r="16066" spans="6:16">
      <c r="F16066" s="13"/>
      <c r="G16066" s="50"/>
      <c r="I16066" s="17"/>
      <c r="K16066" s="50"/>
      <c r="P16066" s="17"/>
    </row>
    <row r="16067" spans="6:16">
      <c r="F16067" s="13"/>
      <c r="G16067" s="50"/>
      <c r="I16067" s="17"/>
      <c r="K16067" s="50"/>
      <c r="P16067" s="17"/>
    </row>
    <row r="16068" spans="6:16">
      <c r="F16068" s="13"/>
      <c r="G16068" s="50"/>
      <c r="I16068" s="17"/>
      <c r="K16068" s="50"/>
      <c r="P16068" s="17"/>
    </row>
    <row r="16069" spans="6:16">
      <c r="F16069" s="13"/>
      <c r="G16069" s="50"/>
      <c r="I16069" s="17"/>
      <c r="K16069" s="50"/>
      <c r="P16069" s="17"/>
    </row>
    <row r="16070" spans="6:16">
      <c r="F16070" s="13"/>
      <c r="G16070" s="50"/>
      <c r="I16070" s="17"/>
      <c r="K16070" s="50"/>
      <c r="P16070" s="17"/>
    </row>
    <row r="16071" spans="6:16">
      <c r="F16071" s="13"/>
      <c r="G16071" s="50"/>
      <c r="I16071" s="17"/>
      <c r="K16071" s="50"/>
      <c r="P16071" s="17"/>
    </row>
    <row r="16072" spans="6:16">
      <c r="F16072" s="13"/>
      <c r="G16072" s="50"/>
      <c r="I16072" s="17"/>
      <c r="K16072" s="50"/>
      <c r="P16072" s="17"/>
    </row>
    <row r="16073" spans="6:16">
      <c r="F16073" s="13"/>
      <c r="G16073" s="50"/>
      <c r="I16073" s="17"/>
      <c r="K16073" s="50"/>
      <c r="P16073" s="17"/>
    </row>
    <row r="16074" spans="6:16">
      <c r="F16074" s="13"/>
      <c r="G16074" s="50"/>
      <c r="I16074" s="17"/>
      <c r="K16074" s="50"/>
      <c r="P16074" s="17"/>
    </row>
    <row r="16075" spans="6:16">
      <c r="F16075" s="13"/>
      <c r="G16075" s="50"/>
      <c r="I16075" s="17"/>
      <c r="K16075" s="50"/>
      <c r="P16075" s="17"/>
    </row>
    <row r="16076" spans="6:16">
      <c r="F16076" s="13"/>
      <c r="G16076" s="50"/>
      <c r="I16076" s="17"/>
      <c r="K16076" s="50"/>
      <c r="P16076" s="17"/>
    </row>
    <row r="16077" spans="6:16">
      <c r="F16077" s="13"/>
      <c r="G16077" s="50"/>
      <c r="I16077" s="17"/>
      <c r="K16077" s="50"/>
      <c r="P16077" s="17"/>
    </row>
    <row r="16078" spans="6:16">
      <c r="F16078" s="13"/>
      <c r="G16078" s="50"/>
      <c r="I16078" s="17"/>
      <c r="K16078" s="50"/>
      <c r="P16078" s="17"/>
    </row>
    <row r="16079" spans="6:16">
      <c r="F16079" s="13"/>
      <c r="G16079" s="50"/>
      <c r="I16079" s="17"/>
      <c r="K16079" s="50"/>
      <c r="P16079" s="17"/>
    </row>
    <row r="16080" spans="6:16">
      <c r="F16080" s="13"/>
      <c r="G16080" s="50"/>
      <c r="I16080" s="17"/>
      <c r="K16080" s="50"/>
      <c r="P16080" s="17"/>
    </row>
    <row r="16081" spans="6:16">
      <c r="F16081" s="13"/>
      <c r="G16081" s="50"/>
      <c r="I16081" s="17"/>
      <c r="K16081" s="50"/>
      <c r="P16081" s="17"/>
    </row>
    <row r="16082" spans="6:16">
      <c r="F16082" s="13"/>
      <c r="G16082" s="50"/>
      <c r="I16082" s="17"/>
      <c r="K16082" s="50"/>
      <c r="P16082" s="17"/>
    </row>
    <row r="16083" spans="6:16">
      <c r="F16083" s="13"/>
      <c r="G16083" s="50"/>
      <c r="I16083" s="17"/>
      <c r="K16083" s="50"/>
      <c r="P16083" s="17"/>
    </row>
    <row r="16084" spans="6:16">
      <c r="F16084" s="13"/>
      <c r="G16084" s="50"/>
      <c r="I16084" s="17"/>
      <c r="K16084" s="50"/>
      <c r="P16084" s="17"/>
    </row>
    <row r="16085" spans="6:16">
      <c r="F16085" s="13"/>
      <c r="G16085" s="50"/>
      <c r="I16085" s="17"/>
      <c r="K16085" s="50"/>
      <c r="P16085" s="17"/>
    </row>
    <row r="16086" spans="6:16">
      <c r="F16086" s="13"/>
      <c r="G16086" s="50"/>
      <c r="I16086" s="17"/>
      <c r="K16086" s="50"/>
      <c r="P16086" s="17"/>
    </row>
    <row r="16087" spans="6:16">
      <c r="F16087" s="13"/>
      <c r="G16087" s="50"/>
      <c r="I16087" s="17"/>
      <c r="K16087" s="50"/>
      <c r="P16087" s="17"/>
    </row>
    <row r="16088" spans="6:16">
      <c r="F16088" s="13"/>
      <c r="G16088" s="50"/>
      <c r="I16088" s="17"/>
      <c r="K16088" s="50"/>
      <c r="P16088" s="17"/>
    </row>
    <row r="16089" spans="6:16">
      <c r="F16089" s="13"/>
      <c r="G16089" s="50"/>
      <c r="I16089" s="17"/>
      <c r="K16089" s="50"/>
      <c r="P16089" s="17"/>
    </row>
    <row r="16090" spans="6:16">
      <c r="F16090" s="13"/>
      <c r="G16090" s="50"/>
      <c r="I16090" s="17"/>
      <c r="K16090" s="50"/>
      <c r="P16090" s="17"/>
    </row>
    <row r="16091" spans="6:16">
      <c r="F16091" s="13"/>
      <c r="G16091" s="50"/>
      <c r="I16091" s="17"/>
      <c r="K16091" s="50"/>
      <c r="P16091" s="17"/>
    </row>
    <row r="16092" spans="6:16">
      <c r="F16092" s="13"/>
      <c r="G16092" s="50"/>
      <c r="I16092" s="17"/>
      <c r="K16092" s="50"/>
      <c r="P16092" s="17"/>
    </row>
    <row r="16093" spans="6:16">
      <c r="F16093" s="13"/>
      <c r="G16093" s="50"/>
      <c r="I16093" s="17"/>
      <c r="K16093" s="50"/>
      <c r="P16093" s="17"/>
    </row>
    <row r="16094" spans="6:16">
      <c r="F16094" s="13"/>
      <c r="G16094" s="50"/>
      <c r="I16094" s="17"/>
      <c r="K16094" s="50"/>
      <c r="P16094" s="17"/>
    </row>
    <row r="16095" spans="6:16">
      <c r="F16095" s="13"/>
      <c r="G16095" s="50"/>
      <c r="I16095" s="17"/>
      <c r="K16095" s="50"/>
      <c r="P16095" s="17"/>
    </row>
    <row r="16096" spans="6:16">
      <c r="F16096" s="13"/>
      <c r="G16096" s="50"/>
      <c r="I16096" s="17"/>
      <c r="K16096" s="50"/>
      <c r="P16096" s="17"/>
    </row>
    <row r="16097" spans="6:16">
      <c r="F16097" s="13"/>
      <c r="G16097" s="50"/>
      <c r="I16097" s="17"/>
      <c r="K16097" s="50"/>
      <c r="P16097" s="17"/>
    </row>
    <row r="16098" spans="6:16">
      <c r="F16098" s="13"/>
      <c r="G16098" s="50"/>
      <c r="I16098" s="17"/>
      <c r="K16098" s="50"/>
      <c r="P16098" s="17"/>
    </row>
    <row r="16099" spans="6:16">
      <c r="F16099" s="13"/>
      <c r="G16099" s="50"/>
      <c r="I16099" s="17"/>
      <c r="K16099" s="50"/>
      <c r="P16099" s="17"/>
    </row>
    <row r="16100" spans="6:16">
      <c r="F16100" s="13"/>
      <c r="G16100" s="50"/>
      <c r="I16100" s="17"/>
      <c r="K16100" s="50"/>
      <c r="P16100" s="17"/>
    </row>
    <row r="16101" spans="6:16">
      <c r="F16101" s="13"/>
      <c r="G16101" s="50"/>
      <c r="I16101" s="17"/>
      <c r="K16101" s="50"/>
      <c r="P16101" s="17"/>
    </row>
    <row r="16102" spans="6:16">
      <c r="F16102" s="13"/>
      <c r="G16102" s="50"/>
      <c r="I16102" s="17"/>
      <c r="K16102" s="50"/>
      <c r="P16102" s="17"/>
    </row>
    <row r="16103" spans="6:16">
      <c r="F16103" s="13"/>
      <c r="G16103" s="50"/>
      <c r="I16103" s="17"/>
      <c r="K16103" s="50"/>
      <c r="P16103" s="17"/>
    </row>
    <row r="16104" spans="6:16">
      <c r="F16104" s="13"/>
      <c r="G16104" s="50"/>
      <c r="I16104" s="17"/>
      <c r="K16104" s="50"/>
      <c r="P16104" s="17"/>
    </row>
    <row r="16105" spans="6:16">
      <c r="F16105" s="13"/>
      <c r="G16105" s="50"/>
      <c r="I16105" s="17"/>
      <c r="K16105" s="50"/>
      <c r="P16105" s="17"/>
    </row>
    <row r="16106" spans="6:16">
      <c r="F16106" s="13"/>
      <c r="G16106" s="50"/>
      <c r="I16106" s="17"/>
      <c r="K16106" s="50"/>
      <c r="P16106" s="17"/>
    </row>
    <row r="16107" spans="6:16">
      <c r="F16107" s="13"/>
      <c r="G16107" s="50"/>
      <c r="I16107" s="17"/>
      <c r="K16107" s="50"/>
      <c r="P16107" s="17"/>
    </row>
    <row r="16108" spans="6:16">
      <c r="F16108" s="13"/>
      <c r="G16108" s="50"/>
      <c r="I16108" s="17"/>
      <c r="K16108" s="50"/>
      <c r="P16108" s="17"/>
    </row>
    <row r="16109" spans="6:16">
      <c r="F16109" s="13"/>
      <c r="G16109" s="50"/>
      <c r="I16109" s="17"/>
      <c r="K16109" s="50"/>
      <c r="P16109" s="17"/>
    </row>
    <row r="16110" spans="6:16">
      <c r="F16110" s="13"/>
      <c r="G16110" s="50"/>
      <c r="I16110" s="17"/>
      <c r="K16110" s="50"/>
      <c r="P16110" s="17"/>
    </row>
    <row r="16111" spans="6:16">
      <c r="F16111" s="13"/>
      <c r="G16111" s="50"/>
      <c r="I16111" s="17"/>
      <c r="K16111" s="50"/>
      <c r="P16111" s="17"/>
    </row>
    <row r="16112" spans="6:16">
      <c r="F16112" s="13"/>
      <c r="G16112" s="50"/>
      <c r="I16112" s="17"/>
      <c r="K16112" s="50"/>
      <c r="P16112" s="17"/>
    </row>
    <row r="16113" spans="6:16">
      <c r="F16113" s="13"/>
      <c r="G16113" s="50"/>
      <c r="I16113" s="17"/>
      <c r="K16113" s="50"/>
      <c r="P16113" s="17"/>
    </row>
    <row r="16114" spans="6:16">
      <c r="F16114" s="13"/>
      <c r="G16114" s="50"/>
      <c r="I16114" s="17"/>
      <c r="K16114" s="50"/>
      <c r="P16114" s="17"/>
    </row>
    <row r="16115" spans="6:16">
      <c r="F16115" s="13"/>
      <c r="G16115" s="50"/>
      <c r="I16115" s="17"/>
      <c r="K16115" s="50"/>
      <c r="P16115" s="17"/>
    </row>
    <row r="16116" spans="6:16">
      <c r="F16116" s="13"/>
      <c r="G16116" s="50"/>
      <c r="I16116" s="17"/>
      <c r="K16116" s="50"/>
      <c r="P16116" s="17"/>
    </row>
    <row r="16117" spans="6:16">
      <c r="F16117" s="13"/>
      <c r="G16117" s="50"/>
      <c r="I16117" s="17"/>
      <c r="K16117" s="50"/>
      <c r="P16117" s="17"/>
    </row>
    <row r="16118" spans="6:16">
      <c r="F16118" s="13"/>
      <c r="G16118" s="50"/>
      <c r="I16118" s="17"/>
      <c r="K16118" s="50"/>
      <c r="P16118" s="17"/>
    </row>
    <row r="16119" spans="6:16">
      <c r="F16119" s="13"/>
      <c r="G16119" s="50"/>
      <c r="I16119" s="17"/>
      <c r="K16119" s="50"/>
      <c r="P16119" s="17"/>
    </row>
    <row r="16120" spans="6:16">
      <c r="F16120" s="13"/>
      <c r="G16120" s="50"/>
      <c r="I16120" s="17"/>
      <c r="K16120" s="50"/>
      <c r="P16120" s="17"/>
    </row>
    <row r="16121" spans="6:16">
      <c r="F16121" s="13"/>
      <c r="G16121" s="50"/>
      <c r="I16121" s="17"/>
      <c r="K16121" s="50"/>
      <c r="P16121" s="17"/>
    </row>
    <row r="16122" spans="6:16">
      <c r="F16122" s="13"/>
      <c r="G16122" s="50"/>
      <c r="I16122" s="17"/>
      <c r="K16122" s="50"/>
      <c r="P16122" s="17"/>
    </row>
    <row r="16123" spans="6:16">
      <c r="F16123" s="13"/>
      <c r="G16123" s="50"/>
      <c r="I16123" s="17"/>
      <c r="K16123" s="50"/>
      <c r="P16123" s="17"/>
    </row>
    <row r="16124" spans="6:16">
      <c r="F16124" s="13"/>
      <c r="G16124" s="50"/>
      <c r="I16124" s="17"/>
      <c r="K16124" s="50"/>
      <c r="P16124" s="17"/>
    </row>
    <row r="16125" spans="6:16">
      <c r="F16125" s="13"/>
      <c r="G16125" s="50"/>
      <c r="I16125" s="17"/>
      <c r="K16125" s="50"/>
      <c r="P16125" s="17"/>
    </row>
    <row r="16126" spans="6:16">
      <c r="F16126" s="13"/>
      <c r="G16126" s="50"/>
      <c r="I16126" s="17"/>
      <c r="K16126" s="50"/>
      <c r="P16126" s="17"/>
    </row>
    <row r="16127" spans="6:16">
      <c r="F16127" s="13"/>
      <c r="G16127" s="50"/>
      <c r="I16127" s="17"/>
      <c r="K16127" s="50"/>
      <c r="P16127" s="17"/>
    </row>
    <row r="16128" spans="6:16">
      <c r="F16128" s="13"/>
      <c r="G16128" s="50"/>
      <c r="I16128" s="17"/>
      <c r="K16128" s="50"/>
      <c r="P16128" s="17"/>
    </row>
    <row r="16129" spans="6:16">
      <c r="F16129" s="13"/>
      <c r="G16129" s="50"/>
      <c r="I16129" s="17"/>
      <c r="K16129" s="50"/>
      <c r="P16129" s="17"/>
    </row>
    <row r="16130" spans="6:16">
      <c r="F16130" s="13"/>
      <c r="G16130" s="50"/>
      <c r="I16130" s="17"/>
      <c r="K16130" s="50"/>
      <c r="P16130" s="17"/>
    </row>
    <row r="16131" spans="6:16">
      <c r="F16131" s="13"/>
      <c r="G16131" s="50"/>
      <c r="I16131" s="17"/>
      <c r="K16131" s="50"/>
      <c r="P16131" s="17"/>
    </row>
    <row r="16132" spans="6:16">
      <c r="F16132" s="13"/>
      <c r="G16132" s="50"/>
      <c r="I16132" s="17"/>
      <c r="K16132" s="50"/>
      <c r="P16132" s="17"/>
    </row>
    <row r="16133" spans="6:16">
      <c r="F16133" s="13"/>
      <c r="G16133" s="50"/>
      <c r="I16133" s="17"/>
      <c r="K16133" s="50"/>
      <c r="P16133" s="17"/>
    </row>
    <row r="16134" spans="6:16">
      <c r="F16134" s="13"/>
      <c r="G16134" s="50"/>
      <c r="I16134" s="17"/>
      <c r="K16134" s="50"/>
      <c r="P16134" s="17"/>
    </row>
    <row r="16135" spans="6:16">
      <c r="F16135" s="13"/>
      <c r="G16135" s="50"/>
      <c r="I16135" s="17"/>
      <c r="K16135" s="50"/>
      <c r="P16135" s="17"/>
    </row>
    <row r="16136" spans="6:16">
      <c r="F16136" s="13"/>
      <c r="G16136" s="50"/>
      <c r="I16136" s="17"/>
      <c r="K16136" s="50"/>
      <c r="P16136" s="17"/>
    </row>
    <row r="16137" spans="6:16">
      <c r="F16137" s="13"/>
      <c r="G16137" s="50"/>
      <c r="I16137" s="17"/>
      <c r="K16137" s="50"/>
      <c r="P16137" s="17"/>
    </row>
    <row r="16138" spans="6:16">
      <c r="F16138" s="13"/>
      <c r="G16138" s="50"/>
      <c r="I16138" s="17"/>
      <c r="K16138" s="50"/>
      <c r="P16138" s="17"/>
    </row>
    <row r="16139" spans="6:16">
      <c r="F16139" s="13"/>
      <c r="G16139" s="50"/>
      <c r="I16139" s="17"/>
      <c r="K16139" s="50"/>
      <c r="P16139" s="17"/>
    </row>
    <row r="16140" spans="6:16">
      <c r="F16140" s="13"/>
      <c r="G16140" s="50"/>
      <c r="I16140" s="17"/>
      <c r="K16140" s="50"/>
      <c r="P16140" s="17"/>
    </row>
    <row r="16141" spans="6:16">
      <c r="F16141" s="13"/>
      <c r="G16141" s="50"/>
      <c r="I16141" s="17"/>
      <c r="K16141" s="50"/>
      <c r="P16141" s="17"/>
    </row>
    <row r="16142" spans="6:16">
      <c r="F16142" s="13"/>
      <c r="G16142" s="50"/>
      <c r="I16142" s="17"/>
      <c r="K16142" s="50"/>
      <c r="P16142" s="17"/>
    </row>
    <row r="16143" spans="6:16">
      <c r="F16143" s="13"/>
      <c r="G16143" s="50"/>
      <c r="I16143" s="17"/>
      <c r="K16143" s="50"/>
      <c r="P16143" s="17"/>
    </row>
    <row r="16144" spans="6:16">
      <c r="F16144" s="13"/>
      <c r="G16144" s="50"/>
      <c r="I16144" s="17"/>
      <c r="K16144" s="50"/>
      <c r="P16144" s="17"/>
    </row>
    <row r="16145" spans="6:16">
      <c r="F16145" s="13"/>
      <c r="G16145" s="50"/>
      <c r="I16145" s="17"/>
      <c r="K16145" s="50"/>
      <c r="P16145" s="17"/>
    </row>
    <row r="16146" spans="6:16">
      <c r="F16146" s="13"/>
      <c r="G16146" s="50"/>
      <c r="I16146" s="17"/>
      <c r="K16146" s="50"/>
      <c r="P16146" s="17"/>
    </row>
    <row r="16147" spans="6:16">
      <c r="F16147" s="13"/>
      <c r="G16147" s="50"/>
      <c r="I16147" s="17"/>
      <c r="K16147" s="50"/>
      <c r="P16147" s="17"/>
    </row>
    <row r="16148" spans="6:16">
      <c r="F16148" s="13"/>
      <c r="G16148" s="50"/>
      <c r="I16148" s="17"/>
      <c r="K16148" s="50"/>
      <c r="P16148" s="17"/>
    </row>
    <row r="16149" spans="6:16">
      <c r="F16149" s="13"/>
      <c r="G16149" s="50"/>
      <c r="I16149" s="17"/>
      <c r="K16149" s="50"/>
      <c r="P16149" s="17"/>
    </row>
    <row r="16150" spans="6:16">
      <c r="F16150" s="13"/>
      <c r="G16150" s="50"/>
      <c r="I16150" s="17"/>
      <c r="K16150" s="50"/>
      <c r="P16150" s="17"/>
    </row>
    <row r="16151" spans="6:16">
      <c r="F16151" s="13"/>
      <c r="G16151" s="50"/>
      <c r="I16151" s="17"/>
      <c r="K16151" s="50"/>
      <c r="P16151" s="17"/>
    </row>
    <row r="16152" spans="6:16">
      <c r="F16152" s="13"/>
      <c r="G16152" s="50"/>
      <c r="I16152" s="17"/>
      <c r="K16152" s="50"/>
      <c r="P16152" s="17"/>
    </row>
    <row r="16153" spans="6:16">
      <c r="F16153" s="13"/>
      <c r="G16153" s="50"/>
      <c r="I16153" s="17"/>
      <c r="K16153" s="50"/>
      <c r="P16153" s="17"/>
    </row>
    <row r="16154" spans="6:16">
      <c r="F16154" s="13"/>
      <c r="G16154" s="50"/>
      <c r="I16154" s="17"/>
      <c r="K16154" s="50"/>
      <c r="P16154" s="17"/>
    </row>
    <row r="16155" spans="6:16">
      <c r="F16155" s="13"/>
      <c r="G16155" s="50"/>
      <c r="I16155" s="17"/>
      <c r="K16155" s="50"/>
      <c r="P16155" s="17"/>
    </row>
    <row r="16156" spans="6:16">
      <c r="F16156" s="13"/>
      <c r="G16156" s="50"/>
      <c r="I16156" s="17"/>
      <c r="K16156" s="50"/>
      <c r="P16156" s="17"/>
    </row>
    <row r="16157" spans="6:16">
      <c r="F16157" s="13"/>
      <c r="G16157" s="50"/>
      <c r="I16157" s="17"/>
      <c r="K16157" s="50"/>
      <c r="P16157" s="17"/>
    </row>
    <row r="16158" spans="6:16">
      <c r="F16158" s="13"/>
      <c r="G16158" s="50"/>
      <c r="I16158" s="17"/>
      <c r="K16158" s="50"/>
      <c r="P16158" s="17"/>
    </row>
    <row r="16159" spans="6:16">
      <c r="F16159" s="13"/>
      <c r="G16159" s="50"/>
      <c r="I16159" s="17"/>
      <c r="K16159" s="50"/>
      <c r="P16159" s="17"/>
    </row>
    <row r="16160" spans="6:16">
      <c r="F16160" s="13"/>
      <c r="G16160" s="50"/>
      <c r="I16160" s="17"/>
      <c r="K16160" s="50"/>
      <c r="P16160" s="17"/>
    </row>
    <row r="16161" spans="6:16">
      <c r="F16161" s="13"/>
      <c r="G16161" s="50"/>
      <c r="I16161" s="17"/>
      <c r="K16161" s="50"/>
      <c r="P16161" s="17"/>
    </row>
    <row r="16162" spans="6:16">
      <c r="F16162" s="13"/>
      <c r="G16162" s="50"/>
      <c r="I16162" s="17"/>
      <c r="K16162" s="50"/>
      <c r="P16162" s="17"/>
    </row>
    <row r="16163" spans="6:16">
      <c r="F16163" s="13"/>
      <c r="G16163" s="50"/>
      <c r="I16163" s="17"/>
      <c r="K16163" s="50"/>
      <c r="P16163" s="17"/>
    </row>
    <row r="16164" spans="6:16">
      <c r="F16164" s="13"/>
      <c r="G16164" s="50"/>
      <c r="I16164" s="17"/>
      <c r="K16164" s="50"/>
      <c r="P16164" s="17"/>
    </row>
    <row r="16165" spans="6:16">
      <c r="F16165" s="13"/>
      <c r="G16165" s="50"/>
      <c r="I16165" s="17"/>
      <c r="K16165" s="50"/>
      <c r="P16165" s="17"/>
    </row>
    <row r="16166" spans="6:16">
      <c r="F16166" s="13"/>
      <c r="G16166" s="50"/>
      <c r="I16166" s="17"/>
      <c r="K16166" s="50"/>
      <c r="P16166" s="17"/>
    </row>
    <row r="16167" spans="6:16">
      <c r="F16167" s="13"/>
      <c r="G16167" s="50"/>
      <c r="I16167" s="17"/>
      <c r="K16167" s="50"/>
      <c r="P16167" s="17"/>
    </row>
    <row r="16168" spans="6:16">
      <c r="F16168" s="13"/>
      <c r="G16168" s="50"/>
      <c r="I16168" s="17"/>
      <c r="K16168" s="50"/>
      <c r="P16168" s="17"/>
    </row>
    <row r="16169" spans="6:16">
      <c r="F16169" s="13"/>
      <c r="G16169" s="50"/>
      <c r="I16169" s="17"/>
      <c r="K16169" s="50"/>
      <c r="P16169" s="17"/>
    </row>
    <row r="16170" spans="6:16">
      <c r="F16170" s="13"/>
      <c r="G16170" s="50"/>
      <c r="I16170" s="17"/>
      <c r="K16170" s="50"/>
      <c r="P16170" s="17"/>
    </row>
    <row r="16171" spans="6:16">
      <c r="F16171" s="13"/>
      <c r="G16171" s="50"/>
      <c r="I16171" s="17"/>
      <c r="K16171" s="50"/>
      <c r="P16171" s="17"/>
    </row>
    <row r="16172" spans="6:16">
      <c r="F16172" s="13"/>
      <c r="G16172" s="50"/>
      <c r="I16172" s="17"/>
      <c r="K16172" s="50"/>
      <c r="P16172" s="17"/>
    </row>
    <row r="16173" spans="6:16">
      <c r="F16173" s="13"/>
      <c r="G16173" s="50"/>
      <c r="I16173" s="17"/>
      <c r="K16173" s="50"/>
      <c r="P16173" s="17"/>
    </row>
    <row r="16174" spans="6:16">
      <c r="F16174" s="13"/>
      <c r="G16174" s="50"/>
      <c r="I16174" s="17"/>
      <c r="K16174" s="50"/>
      <c r="P16174" s="17"/>
    </row>
    <row r="16175" spans="6:16">
      <c r="F16175" s="13"/>
      <c r="G16175" s="50"/>
      <c r="I16175" s="17"/>
      <c r="K16175" s="50"/>
      <c r="P16175" s="17"/>
    </row>
    <row r="16176" spans="6:16">
      <c r="F16176" s="13"/>
      <c r="G16176" s="50"/>
      <c r="I16176" s="17"/>
      <c r="K16176" s="50"/>
      <c r="P16176" s="17"/>
    </row>
    <row r="16177" spans="6:16">
      <c r="F16177" s="13"/>
      <c r="G16177" s="50"/>
      <c r="I16177" s="17"/>
      <c r="K16177" s="50"/>
      <c r="P16177" s="17"/>
    </row>
    <row r="16178" spans="6:16">
      <c r="F16178" s="13"/>
      <c r="G16178" s="50"/>
      <c r="I16178" s="17"/>
      <c r="K16178" s="50"/>
      <c r="P16178" s="17"/>
    </row>
    <row r="16179" spans="6:16">
      <c r="F16179" s="13"/>
      <c r="G16179" s="50"/>
      <c r="I16179" s="17"/>
      <c r="K16179" s="50"/>
      <c r="P16179" s="17"/>
    </row>
    <row r="16180" spans="6:16">
      <c r="F16180" s="13"/>
      <c r="G16180" s="50"/>
      <c r="I16180" s="17"/>
      <c r="K16180" s="50"/>
      <c r="P16180" s="17"/>
    </row>
    <row r="16181" spans="6:16">
      <c r="F16181" s="13"/>
      <c r="G16181" s="50"/>
      <c r="I16181" s="17"/>
      <c r="K16181" s="50"/>
      <c r="P16181" s="17"/>
    </row>
    <row r="16182" spans="6:16">
      <c r="F16182" s="13"/>
      <c r="G16182" s="50"/>
      <c r="I16182" s="17"/>
      <c r="K16182" s="50"/>
      <c r="P16182" s="17"/>
    </row>
    <row r="16183" spans="6:16">
      <c r="F16183" s="13"/>
      <c r="G16183" s="50"/>
      <c r="I16183" s="17"/>
      <c r="K16183" s="50"/>
      <c r="P16183" s="17"/>
    </row>
    <row r="16184" spans="6:16">
      <c r="F16184" s="13"/>
      <c r="G16184" s="50"/>
      <c r="I16184" s="17"/>
      <c r="K16184" s="50"/>
      <c r="P16184" s="17"/>
    </row>
    <row r="16185" spans="6:16">
      <c r="F16185" s="13"/>
      <c r="G16185" s="50"/>
      <c r="I16185" s="17"/>
      <c r="K16185" s="50"/>
      <c r="P16185" s="17"/>
    </row>
    <row r="16186" spans="6:16">
      <c r="F16186" s="13"/>
      <c r="G16186" s="50"/>
      <c r="I16186" s="17"/>
      <c r="K16186" s="50"/>
      <c r="P16186" s="17"/>
    </row>
    <row r="16187" spans="6:16">
      <c r="F16187" s="13"/>
      <c r="G16187" s="50"/>
      <c r="I16187" s="17"/>
      <c r="K16187" s="50"/>
      <c r="P16187" s="17"/>
    </row>
    <row r="16188" spans="6:16">
      <c r="F16188" s="13"/>
      <c r="G16188" s="50"/>
      <c r="I16188" s="17"/>
      <c r="K16188" s="50"/>
      <c r="P16188" s="17"/>
    </row>
    <row r="16189" spans="6:16">
      <c r="F16189" s="13"/>
      <c r="G16189" s="50"/>
      <c r="I16189" s="17"/>
      <c r="K16189" s="50"/>
      <c r="P16189" s="17"/>
    </row>
    <row r="16190" spans="6:16">
      <c r="F16190" s="13"/>
      <c r="G16190" s="50"/>
      <c r="I16190" s="17"/>
      <c r="K16190" s="50"/>
      <c r="P16190" s="17"/>
    </row>
    <row r="16191" spans="6:16">
      <c r="F16191" s="13"/>
      <c r="G16191" s="50"/>
      <c r="I16191" s="17"/>
      <c r="K16191" s="50"/>
      <c r="P16191" s="17"/>
    </row>
    <row r="16192" spans="6:16">
      <c r="F16192" s="13"/>
      <c r="G16192" s="50"/>
      <c r="I16192" s="17"/>
      <c r="K16192" s="50"/>
      <c r="P16192" s="17"/>
    </row>
    <row r="16193" spans="6:16">
      <c r="F16193" s="13"/>
      <c r="G16193" s="50"/>
      <c r="I16193" s="17"/>
      <c r="K16193" s="50"/>
      <c r="P16193" s="17"/>
    </row>
    <row r="16194" spans="6:16">
      <c r="F16194" s="13"/>
      <c r="G16194" s="50"/>
      <c r="I16194" s="17"/>
      <c r="K16194" s="50"/>
      <c r="P16194" s="17"/>
    </row>
    <row r="16195" spans="6:16">
      <c r="F16195" s="13"/>
      <c r="G16195" s="50"/>
      <c r="I16195" s="17"/>
      <c r="K16195" s="50"/>
      <c r="P16195" s="17"/>
    </row>
    <row r="16196" spans="6:16">
      <c r="F16196" s="13"/>
      <c r="G16196" s="50"/>
      <c r="I16196" s="17"/>
      <c r="K16196" s="50"/>
      <c r="P16196" s="17"/>
    </row>
    <row r="16197" spans="6:16">
      <c r="F16197" s="13"/>
      <c r="G16197" s="50"/>
      <c r="I16197" s="17"/>
      <c r="K16197" s="50"/>
      <c r="P16197" s="17"/>
    </row>
    <row r="16198" spans="6:16">
      <c r="F16198" s="13"/>
      <c r="G16198" s="50"/>
      <c r="I16198" s="17"/>
      <c r="K16198" s="50"/>
      <c r="P16198" s="17"/>
    </row>
    <row r="16199" spans="6:16">
      <c r="F16199" s="13"/>
      <c r="G16199" s="50"/>
      <c r="I16199" s="17"/>
      <c r="K16199" s="50"/>
      <c r="P16199" s="17"/>
    </row>
    <row r="16200" spans="6:16">
      <c r="F16200" s="13"/>
      <c r="G16200" s="50"/>
      <c r="I16200" s="17"/>
      <c r="K16200" s="50"/>
      <c r="P16200" s="17"/>
    </row>
    <row r="16201" spans="6:16">
      <c r="F16201" s="13"/>
      <c r="G16201" s="50"/>
      <c r="I16201" s="17"/>
      <c r="K16201" s="50"/>
      <c r="P16201" s="17"/>
    </row>
    <row r="16202" spans="6:16">
      <c r="F16202" s="13"/>
      <c r="G16202" s="50"/>
      <c r="I16202" s="17"/>
      <c r="K16202" s="50"/>
      <c r="P16202" s="17"/>
    </row>
    <row r="16203" spans="6:16">
      <c r="F16203" s="13"/>
      <c r="G16203" s="50"/>
      <c r="I16203" s="17"/>
      <c r="K16203" s="50"/>
      <c r="P16203" s="17"/>
    </row>
    <row r="16204" spans="6:16">
      <c r="F16204" s="13"/>
      <c r="G16204" s="50"/>
      <c r="I16204" s="17"/>
      <c r="K16204" s="50"/>
      <c r="P16204" s="17"/>
    </row>
    <row r="16205" spans="6:16">
      <c r="F16205" s="13"/>
      <c r="G16205" s="50"/>
      <c r="I16205" s="17"/>
      <c r="K16205" s="50"/>
      <c r="P16205" s="17"/>
    </row>
    <row r="16206" spans="6:16">
      <c r="F16206" s="13"/>
      <c r="G16206" s="50"/>
      <c r="I16206" s="17"/>
      <c r="K16206" s="50"/>
      <c r="P16206" s="17"/>
    </row>
    <row r="16207" spans="6:16">
      <c r="F16207" s="13"/>
      <c r="G16207" s="50"/>
      <c r="I16207" s="17"/>
      <c r="K16207" s="50"/>
      <c r="P16207" s="17"/>
    </row>
    <row r="16208" spans="6:16">
      <c r="F16208" s="13"/>
      <c r="G16208" s="50"/>
      <c r="I16208" s="17"/>
      <c r="K16208" s="50"/>
      <c r="P16208" s="17"/>
    </row>
    <row r="16209" spans="6:16">
      <c r="F16209" s="13"/>
      <c r="G16209" s="50"/>
      <c r="I16209" s="17"/>
      <c r="K16209" s="50"/>
      <c r="P16209" s="17"/>
    </row>
    <row r="16210" spans="6:16">
      <c r="F16210" s="13"/>
      <c r="G16210" s="50"/>
      <c r="I16210" s="17"/>
      <c r="K16210" s="50"/>
      <c r="P16210" s="17"/>
    </row>
    <row r="16211" spans="6:16">
      <c r="F16211" s="13"/>
      <c r="G16211" s="50"/>
      <c r="I16211" s="17"/>
      <c r="K16211" s="50"/>
      <c r="P16211" s="17"/>
    </row>
    <row r="16212" spans="6:16">
      <c r="F16212" s="13"/>
      <c r="G16212" s="50"/>
      <c r="I16212" s="17"/>
      <c r="K16212" s="50"/>
      <c r="P16212" s="17"/>
    </row>
    <row r="16213" spans="6:16">
      <c r="F16213" s="13"/>
      <c r="G16213" s="50"/>
      <c r="I16213" s="17"/>
      <c r="K16213" s="50"/>
      <c r="P16213" s="17"/>
    </row>
    <row r="16214" spans="6:16">
      <c r="F16214" s="13"/>
      <c r="G16214" s="50"/>
      <c r="I16214" s="17"/>
      <c r="K16214" s="50"/>
      <c r="P16214" s="17"/>
    </row>
    <row r="16215" spans="6:16">
      <c r="F16215" s="13"/>
      <c r="G16215" s="50"/>
      <c r="I16215" s="17"/>
      <c r="K16215" s="50"/>
      <c r="P16215" s="17"/>
    </row>
    <row r="16216" spans="6:16">
      <c r="F16216" s="13"/>
      <c r="G16216" s="50"/>
      <c r="I16216" s="17"/>
      <c r="K16216" s="50"/>
      <c r="P16216" s="17"/>
    </row>
    <row r="16217" spans="6:16">
      <c r="F16217" s="13"/>
      <c r="G16217" s="50"/>
      <c r="I16217" s="17"/>
      <c r="K16217" s="50"/>
      <c r="P16217" s="17"/>
    </row>
    <row r="16218" spans="6:16">
      <c r="F16218" s="13"/>
      <c r="G16218" s="50"/>
      <c r="I16218" s="17"/>
      <c r="K16218" s="50"/>
      <c r="P16218" s="17"/>
    </row>
    <row r="16219" spans="6:16">
      <c r="F16219" s="13"/>
      <c r="G16219" s="50"/>
      <c r="I16219" s="17"/>
      <c r="K16219" s="50"/>
      <c r="P16219" s="17"/>
    </row>
    <row r="16220" spans="6:16">
      <c r="F16220" s="13"/>
      <c r="G16220" s="50"/>
      <c r="I16220" s="17"/>
      <c r="K16220" s="50"/>
      <c r="P16220" s="17"/>
    </row>
    <row r="16221" spans="6:16">
      <c r="F16221" s="13"/>
      <c r="G16221" s="50"/>
      <c r="I16221" s="17"/>
      <c r="K16221" s="50"/>
      <c r="P16221" s="17"/>
    </row>
    <row r="16222" spans="6:16">
      <c r="F16222" s="13"/>
      <c r="G16222" s="50"/>
      <c r="I16222" s="17"/>
      <c r="K16222" s="50"/>
      <c r="P16222" s="17"/>
    </row>
    <row r="16223" spans="6:16">
      <c r="F16223" s="13"/>
      <c r="G16223" s="50"/>
      <c r="I16223" s="17"/>
      <c r="K16223" s="50"/>
      <c r="P16223" s="17"/>
    </row>
    <row r="16224" spans="6:16">
      <c r="F16224" s="13"/>
      <c r="G16224" s="50"/>
      <c r="I16224" s="17"/>
      <c r="K16224" s="50"/>
      <c r="P16224" s="17"/>
    </row>
    <row r="16225" spans="6:16">
      <c r="F16225" s="13"/>
      <c r="G16225" s="50"/>
      <c r="I16225" s="17"/>
      <c r="K16225" s="50"/>
      <c r="P16225" s="17"/>
    </row>
    <row r="16226" spans="6:16">
      <c r="F16226" s="13"/>
      <c r="G16226" s="50"/>
      <c r="I16226" s="17"/>
      <c r="K16226" s="50"/>
      <c r="P16226" s="17"/>
    </row>
    <row r="16227" spans="6:16">
      <c r="F16227" s="13"/>
      <c r="G16227" s="50"/>
      <c r="I16227" s="17"/>
      <c r="K16227" s="50"/>
      <c r="P16227" s="17"/>
    </row>
    <row r="16228" spans="6:16">
      <c r="F16228" s="13"/>
      <c r="G16228" s="50"/>
      <c r="I16228" s="17"/>
      <c r="K16228" s="50"/>
      <c r="P16228" s="17"/>
    </row>
    <row r="16229" spans="6:16">
      <c r="F16229" s="13"/>
      <c r="G16229" s="50"/>
      <c r="I16229" s="17"/>
      <c r="K16229" s="50"/>
      <c r="P16229" s="17"/>
    </row>
    <row r="16230" spans="6:16">
      <c r="F16230" s="13"/>
      <c r="G16230" s="50"/>
      <c r="I16230" s="17"/>
      <c r="K16230" s="50"/>
      <c r="P16230" s="17"/>
    </row>
    <row r="16231" spans="6:16">
      <c r="F16231" s="13"/>
      <c r="G16231" s="50"/>
      <c r="I16231" s="17"/>
      <c r="K16231" s="50"/>
      <c r="P16231" s="17"/>
    </row>
    <row r="16232" spans="6:16">
      <c r="F16232" s="13"/>
      <c r="G16232" s="50"/>
      <c r="I16232" s="17"/>
      <c r="K16232" s="50"/>
      <c r="P16232" s="17"/>
    </row>
    <row r="16233" spans="6:16">
      <c r="F16233" s="13"/>
      <c r="G16233" s="50"/>
      <c r="I16233" s="17"/>
      <c r="K16233" s="50"/>
      <c r="P16233" s="17"/>
    </row>
    <row r="16234" spans="6:16">
      <c r="F16234" s="13"/>
      <c r="G16234" s="50"/>
      <c r="I16234" s="17"/>
      <c r="K16234" s="50"/>
      <c r="P16234" s="17"/>
    </row>
    <row r="16235" spans="6:16">
      <c r="F16235" s="13"/>
      <c r="G16235" s="50"/>
      <c r="I16235" s="17"/>
      <c r="K16235" s="50"/>
      <c r="P16235" s="17"/>
    </row>
    <row r="16236" spans="6:16">
      <c r="F16236" s="13"/>
      <c r="G16236" s="50"/>
      <c r="I16236" s="17"/>
      <c r="K16236" s="50"/>
      <c r="P16236" s="17"/>
    </row>
    <row r="16237" spans="6:16">
      <c r="F16237" s="13"/>
      <c r="G16237" s="50"/>
      <c r="I16237" s="17"/>
      <c r="K16237" s="50"/>
      <c r="P16237" s="17"/>
    </row>
    <row r="16238" spans="6:16">
      <c r="F16238" s="13"/>
      <c r="G16238" s="50"/>
      <c r="I16238" s="17"/>
      <c r="K16238" s="50"/>
      <c r="P16238" s="17"/>
    </row>
    <row r="16239" spans="6:16">
      <c r="F16239" s="13"/>
      <c r="G16239" s="50"/>
      <c r="I16239" s="17"/>
      <c r="K16239" s="50"/>
      <c r="P16239" s="17"/>
    </row>
    <row r="16240" spans="6:16">
      <c r="F16240" s="13"/>
      <c r="G16240" s="50"/>
      <c r="I16240" s="17"/>
      <c r="K16240" s="50"/>
      <c r="P16240" s="17"/>
    </row>
    <row r="16241" spans="6:16">
      <c r="F16241" s="13"/>
      <c r="G16241" s="50"/>
      <c r="I16241" s="17"/>
      <c r="K16241" s="50"/>
      <c r="P16241" s="17"/>
    </row>
    <row r="16242" spans="6:16">
      <c r="F16242" s="13"/>
      <c r="G16242" s="50"/>
      <c r="I16242" s="17"/>
      <c r="K16242" s="50"/>
      <c r="P16242" s="17"/>
    </row>
    <row r="16243" spans="6:16">
      <c r="F16243" s="13"/>
      <c r="G16243" s="50"/>
      <c r="I16243" s="17"/>
      <c r="K16243" s="50"/>
      <c r="P16243" s="17"/>
    </row>
    <row r="16244" spans="6:16">
      <c r="F16244" s="13"/>
      <c r="G16244" s="50"/>
      <c r="I16244" s="17"/>
      <c r="K16244" s="50"/>
      <c r="P16244" s="17"/>
    </row>
    <row r="16245" spans="6:16">
      <c r="F16245" s="13"/>
      <c r="G16245" s="50"/>
      <c r="I16245" s="17"/>
      <c r="K16245" s="50"/>
      <c r="P16245" s="17"/>
    </row>
    <row r="16246" spans="6:16">
      <c r="F16246" s="13"/>
      <c r="G16246" s="50"/>
      <c r="I16246" s="17"/>
      <c r="K16246" s="50"/>
      <c r="P16246" s="17"/>
    </row>
    <row r="16247" spans="6:16">
      <c r="F16247" s="13"/>
      <c r="G16247" s="50"/>
      <c r="I16247" s="17"/>
      <c r="K16247" s="50"/>
      <c r="P16247" s="17"/>
    </row>
    <row r="16248" spans="6:16">
      <c r="F16248" s="13"/>
      <c r="G16248" s="50"/>
      <c r="I16248" s="17"/>
      <c r="K16248" s="50"/>
      <c r="P16248" s="17"/>
    </row>
    <row r="16249" spans="6:16">
      <c r="F16249" s="13"/>
      <c r="G16249" s="50"/>
      <c r="I16249" s="17"/>
      <c r="K16249" s="50"/>
      <c r="P16249" s="17"/>
    </row>
    <row r="16250" spans="6:16">
      <c r="F16250" s="13"/>
      <c r="G16250" s="50"/>
      <c r="I16250" s="17"/>
      <c r="K16250" s="50"/>
      <c r="P16250" s="17"/>
    </row>
    <row r="16251" spans="6:16">
      <c r="F16251" s="13"/>
      <c r="G16251" s="50"/>
      <c r="I16251" s="17"/>
      <c r="K16251" s="50"/>
      <c r="P16251" s="17"/>
    </row>
    <row r="16252" spans="6:16">
      <c r="F16252" s="13"/>
      <c r="G16252" s="50"/>
      <c r="I16252" s="17"/>
      <c r="K16252" s="50"/>
      <c r="P16252" s="17"/>
    </row>
    <row r="16253" spans="6:16">
      <c r="F16253" s="13"/>
      <c r="G16253" s="50"/>
      <c r="I16253" s="17"/>
      <c r="K16253" s="50"/>
      <c r="P16253" s="17"/>
    </row>
    <row r="16254" spans="6:16">
      <c r="F16254" s="13"/>
      <c r="G16254" s="50"/>
      <c r="I16254" s="17"/>
      <c r="K16254" s="50"/>
      <c r="P16254" s="17"/>
    </row>
    <row r="16255" spans="6:16">
      <c r="F16255" s="13"/>
      <c r="G16255" s="50"/>
      <c r="I16255" s="17"/>
      <c r="K16255" s="50"/>
      <c r="P16255" s="17"/>
    </row>
    <row r="16256" spans="6:16">
      <c r="F16256" s="13"/>
      <c r="G16256" s="50"/>
      <c r="I16256" s="17"/>
      <c r="K16256" s="50"/>
      <c r="P16256" s="17"/>
    </row>
    <row r="16257" spans="6:16">
      <c r="F16257" s="13"/>
      <c r="G16257" s="50"/>
      <c r="I16257" s="17"/>
      <c r="K16257" s="50"/>
      <c r="P16257" s="17"/>
    </row>
    <row r="16258" spans="6:16">
      <c r="F16258" s="13"/>
      <c r="G16258" s="50"/>
      <c r="I16258" s="17"/>
      <c r="K16258" s="50"/>
      <c r="P16258" s="17"/>
    </row>
    <row r="16259" spans="6:16">
      <c r="F16259" s="13"/>
      <c r="G16259" s="50"/>
      <c r="I16259" s="17"/>
      <c r="K16259" s="50"/>
      <c r="P16259" s="17"/>
    </row>
    <row r="16260" spans="6:16">
      <c r="F16260" s="13"/>
      <c r="G16260" s="50"/>
      <c r="I16260" s="17"/>
      <c r="K16260" s="50"/>
      <c r="P16260" s="17"/>
    </row>
    <row r="16261" spans="6:16">
      <c r="F16261" s="13"/>
      <c r="G16261" s="50"/>
      <c r="I16261" s="17"/>
      <c r="K16261" s="50"/>
      <c r="P16261" s="17"/>
    </row>
    <row r="16262" spans="6:16">
      <c r="F16262" s="13"/>
      <c r="G16262" s="50"/>
      <c r="I16262" s="17"/>
      <c r="K16262" s="50"/>
      <c r="P16262" s="17"/>
    </row>
    <row r="16263" spans="6:16">
      <c r="F16263" s="13"/>
      <c r="G16263" s="50"/>
      <c r="I16263" s="17"/>
      <c r="K16263" s="50"/>
      <c r="P16263" s="17"/>
    </row>
    <row r="16264" spans="6:16">
      <c r="F16264" s="13"/>
      <c r="G16264" s="50"/>
      <c r="I16264" s="17"/>
      <c r="K16264" s="50"/>
      <c r="P16264" s="17"/>
    </row>
    <row r="16265" spans="6:16">
      <c r="F16265" s="13"/>
      <c r="G16265" s="50"/>
      <c r="I16265" s="17"/>
      <c r="K16265" s="50"/>
      <c r="P16265" s="17"/>
    </row>
    <row r="16266" spans="6:16">
      <c r="F16266" s="13"/>
      <c r="G16266" s="50"/>
      <c r="I16266" s="17"/>
      <c r="K16266" s="50"/>
      <c r="P16266" s="17"/>
    </row>
    <row r="16267" spans="6:16">
      <c r="F16267" s="13"/>
      <c r="G16267" s="50"/>
      <c r="I16267" s="17"/>
      <c r="K16267" s="50"/>
      <c r="P16267" s="17"/>
    </row>
    <row r="16268" spans="6:16">
      <c r="F16268" s="13"/>
      <c r="G16268" s="50"/>
      <c r="I16268" s="17"/>
      <c r="K16268" s="50"/>
      <c r="P16268" s="17"/>
    </row>
    <row r="16269" spans="6:16">
      <c r="F16269" s="13"/>
      <c r="G16269" s="50"/>
      <c r="I16269" s="17"/>
      <c r="K16269" s="50"/>
      <c r="P16269" s="17"/>
    </row>
    <row r="16270" spans="6:16">
      <c r="F16270" s="13"/>
      <c r="G16270" s="50"/>
      <c r="I16270" s="17"/>
      <c r="K16270" s="50"/>
      <c r="P16270" s="17"/>
    </row>
    <row r="16271" spans="6:16">
      <c r="F16271" s="13"/>
      <c r="G16271" s="50"/>
      <c r="I16271" s="17"/>
      <c r="K16271" s="50"/>
      <c r="P16271" s="17"/>
    </row>
    <row r="16272" spans="6:16">
      <c r="F16272" s="13"/>
      <c r="G16272" s="50"/>
      <c r="I16272" s="17"/>
      <c r="K16272" s="50"/>
      <c r="P16272" s="17"/>
    </row>
    <row r="16273" spans="6:16">
      <c r="F16273" s="13"/>
      <c r="G16273" s="50"/>
      <c r="I16273" s="17"/>
      <c r="K16273" s="50"/>
      <c r="P16273" s="17"/>
    </row>
    <row r="16274" spans="6:16">
      <c r="F16274" s="13"/>
      <c r="G16274" s="50"/>
      <c r="I16274" s="17"/>
      <c r="K16274" s="50"/>
      <c r="P16274" s="17"/>
    </row>
    <row r="16275" spans="6:16">
      <c r="F16275" s="13"/>
      <c r="G16275" s="50"/>
      <c r="I16275" s="17"/>
      <c r="K16275" s="50"/>
      <c r="P16275" s="17"/>
    </row>
    <row r="16276" spans="6:16">
      <c r="F16276" s="13"/>
      <c r="G16276" s="50"/>
      <c r="I16276" s="17"/>
      <c r="K16276" s="50"/>
      <c r="P16276" s="17"/>
    </row>
    <row r="16277" spans="6:16">
      <c r="F16277" s="13"/>
      <c r="G16277" s="50"/>
      <c r="I16277" s="17"/>
      <c r="K16277" s="50"/>
      <c r="P16277" s="17"/>
    </row>
    <row r="16278" spans="6:16">
      <c r="F16278" s="13"/>
      <c r="G16278" s="50"/>
      <c r="I16278" s="17"/>
      <c r="K16278" s="50"/>
      <c r="P16278" s="17"/>
    </row>
    <row r="16279" spans="6:16">
      <c r="F16279" s="13"/>
      <c r="G16279" s="50"/>
      <c r="I16279" s="17"/>
      <c r="K16279" s="50"/>
      <c r="P16279" s="17"/>
    </row>
    <row r="16280" spans="6:16">
      <c r="F16280" s="13"/>
      <c r="G16280" s="50"/>
      <c r="I16280" s="17"/>
      <c r="K16280" s="50"/>
      <c r="P16280" s="17"/>
    </row>
    <row r="16281" spans="6:16">
      <c r="F16281" s="13"/>
      <c r="G16281" s="50"/>
      <c r="I16281" s="17"/>
      <c r="K16281" s="50"/>
      <c r="P16281" s="17"/>
    </row>
    <row r="16282" spans="6:16">
      <c r="F16282" s="13"/>
      <c r="G16282" s="50"/>
      <c r="I16282" s="17"/>
      <c r="K16282" s="50"/>
      <c r="P16282" s="17"/>
    </row>
    <row r="16283" spans="6:16">
      <c r="F16283" s="13"/>
      <c r="G16283" s="50"/>
      <c r="I16283" s="17"/>
      <c r="K16283" s="50"/>
      <c r="P16283" s="17"/>
    </row>
    <row r="16284" spans="6:16">
      <c r="F16284" s="13"/>
      <c r="G16284" s="50"/>
      <c r="I16284" s="17"/>
      <c r="K16284" s="50"/>
      <c r="P16284" s="17"/>
    </row>
    <row r="16285" spans="6:16">
      <c r="F16285" s="13"/>
      <c r="G16285" s="50"/>
      <c r="I16285" s="17"/>
      <c r="K16285" s="50"/>
      <c r="P16285" s="17"/>
    </row>
    <row r="16286" spans="6:16">
      <c r="F16286" s="13"/>
      <c r="G16286" s="50"/>
      <c r="I16286" s="17"/>
      <c r="K16286" s="50"/>
      <c r="P16286" s="17"/>
    </row>
    <row r="16287" spans="6:16">
      <c r="F16287" s="13"/>
      <c r="G16287" s="50"/>
      <c r="I16287" s="17"/>
      <c r="K16287" s="50"/>
      <c r="P16287" s="17"/>
    </row>
    <row r="16288" spans="6:16">
      <c r="F16288" s="13"/>
      <c r="G16288" s="50"/>
      <c r="I16288" s="17"/>
      <c r="K16288" s="50"/>
      <c r="P16288" s="17"/>
    </row>
    <row r="16289" spans="6:16">
      <c r="F16289" s="13"/>
      <c r="G16289" s="50"/>
      <c r="I16289" s="17"/>
      <c r="K16289" s="50"/>
      <c r="P16289" s="17"/>
    </row>
    <row r="16290" spans="6:16">
      <c r="F16290" s="13"/>
      <c r="G16290" s="50"/>
      <c r="I16290" s="17"/>
      <c r="K16290" s="50"/>
      <c r="P16290" s="17"/>
    </row>
    <row r="16291" spans="6:16">
      <c r="F16291" s="13"/>
      <c r="G16291" s="50"/>
      <c r="I16291" s="17"/>
      <c r="K16291" s="50"/>
      <c r="P16291" s="17"/>
    </row>
    <row r="16292" spans="6:16">
      <c r="F16292" s="13"/>
      <c r="G16292" s="50"/>
      <c r="I16292" s="17"/>
      <c r="K16292" s="50"/>
      <c r="P16292" s="17"/>
    </row>
    <row r="16293" spans="6:16">
      <c r="F16293" s="13"/>
      <c r="G16293" s="50"/>
      <c r="I16293" s="17"/>
      <c r="K16293" s="50"/>
      <c r="P16293" s="17"/>
    </row>
    <row r="16294" spans="6:16">
      <c r="F16294" s="13"/>
      <c r="G16294" s="50"/>
      <c r="I16294" s="17"/>
      <c r="K16294" s="50"/>
      <c r="P16294" s="17"/>
    </row>
    <row r="16295" spans="6:16">
      <c r="F16295" s="13"/>
      <c r="G16295" s="50"/>
      <c r="I16295" s="17"/>
      <c r="K16295" s="50"/>
      <c r="P16295" s="17"/>
    </row>
    <row r="16296" spans="6:16">
      <c r="F16296" s="13"/>
      <c r="G16296" s="50"/>
      <c r="I16296" s="17"/>
      <c r="K16296" s="50"/>
      <c r="P16296" s="17"/>
    </row>
    <row r="16297" spans="6:16">
      <c r="F16297" s="13"/>
      <c r="G16297" s="50"/>
      <c r="I16297" s="17"/>
      <c r="K16297" s="50"/>
      <c r="P16297" s="17"/>
    </row>
    <row r="16298" spans="6:16">
      <c r="F16298" s="13"/>
      <c r="G16298" s="50"/>
      <c r="I16298" s="17"/>
      <c r="K16298" s="50"/>
      <c r="P16298" s="17"/>
    </row>
    <row r="16299" spans="6:16">
      <c r="F16299" s="13"/>
      <c r="G16299" s="50"/>
      <c r="I16299" s="17"/>
      <c r="K16299" s="50"/>
      <c r="P16299" s="17"/>
    </row>
    <row r="16300" spans="6:16">
      <c r="F16300" s="13"/>
      <c r="G16300" s="50"/>
      <c r="I16300" s="17"/>
      <c r="K16300" s="50"/>
      <c r="P16300" s="17"/>
    </row>
    <row r="16301" spans="6:16">
      <c r="F16301" s="13"/>
      <c r="G16301" s="50"/>
      <c r="I16301" s="17"/>
      <c r="K16301" s="50"/>
      <c r="P16301" s="17"/>
    </row>
    <row r="16302" spans="6:16">
      <c r="F16302" s="13"/>
      <c r="G16302" s="50"/>
      <c r="I16302" s="17"/>
      <c r="K16302" s="50"/>
      <c r="P16302" s="17"/>
    </row>
    <row r="16303" spans="6:16">
      <c r="F16303" s="13"/>
      <c r="G16303" s="50"/>
      <c r="I16303" s="17"/>
      <c r="K16303" s="50"/>
      <c r="P16303" s="17"/>
    </row>
    <row r="16304" spans="6:16">
      <c r="F16304" s="13"/>
      <c r="G16304" s="50"/>
      <c r="I16304" s="17"/>
      <c r="K16304" s="50"/>
      <c r="P16304" s="17"/>
    </row>
    <row r="16305" spans="6:16">
      <c r="F16305" s="13"/>
      <c r="G16305" s="50"/>
      <c r="I16305" s="17"/>
      <c r="K16305" s="50"/>
      <c r="P16305" s="17"/>
    </row>
    <row r="16306" spans="6:16">
      <c r="F16306" s="13"/>
      <c r="G16306" s="50"/>
      <c r="I16306" s="17"/>
      <c r="K16306" s="50"/>
      <c r="P16306" s="17"/>
    </row>
    <row r="16307" spans="6:16">
      <c r="F16307" s="13"/>
      <c r="G16307" s="50"/>
      <c r="I16307" s="17"/>
      <c r="K16307" s="50"/>
      <c r="P16307" s="17"/>
    </row>
    <row r="16308" spans="6:16">
      <c r="F16308" s="13"/>
      <c r="G16308" s="50"/>
      <c r="I16308" s="17"/>
      <c r="K16308" s="50"/>
      <c r="P16308" s="17"/>
    </row>
    <row r="16309" spans="6:16">
      <c r="F16309" s="13"/>
      <c r="G16309" s="50"/>
      <c r="I16309" s="17"/>
      <c r="K16309" s="50"/>
      <c r="P16309" s="17"/>
    </row>
    <row r="16310" spans="6:16">
      <c r="F16310" s="13"/>
      <c r="G16310" s="50"/>
      <c r="I16310" s="17"/>
      <c r="K16310" s="50"/>
      <c r="P16310" s="17"/>
    </row>
    <row r="16311" spans="6:16">
      <c r="F16311" s="13"/>
      <c r="G16311" s="50"/>
      <c r="I16311" s="17"/>
      <c r="K16311" s="50"/>
      <c r="P16311" s="17"/>
    </row>
    <row r="16312" spans="6:16">
      <c r="F16312" s="13"/>
      <c r="G16312" s="50"/>
      <c r="I16312" s="17"/>
      <c r="K16312" s="50"/>
      <c r="P16312" s="17"/>
    </row>
    <row r="16313" spans="6:16">
      <c r="F16313" s="13"/>
      <c r="G16313" s="50"/>
      <c r="I16313" s="17"/>
      <c r="K16313" s="50"/>
      <c r="P16313" s="17"/>
    </row>
    <row r="16314" spans="6:16">
      <c r="F16314" s="13"/>
      <c r="G16314" s="50"/>
      <c r="I16314" s="17"/>
      <c r="K16314" s="50"/>
      <c r="P16314" s="17"/>
    </row>
    <row r="16315" spans="6:16">
      <c r="F16315" s="13"/>
      <c r="G16315" s="50"/>
      <c r="I16315" s="17"/>
      <c r="K16315" s="50"/>
      <c r="P16315" s="17"/>
    </row>
    <row r="16316" spans="6:16">
      <c r="G16316" s="50"/>
      <c r="I16316" s="17"/>
      <c r="K16316" s="50"/>
      <c r="P16316" s="17"/>
    </row>
    <row r="16317" spans="6:16">
      <c r="G16317" s="50"/>
      <c r="I16317" s="17"/>
      <c r="K16317" s="50"/>
      <c r="P16317" s="17"/>
    </row>
    <row r="16318" spans="6:16">
      <c r="G16318" s="50"/>
      <c r="I16318" s="17"/>
      <c r="K16318" s="50"/>
      <c r="P16318" s="17"/>
    </row>
    <row r="16319" spans="6:16">
      <c r="G16319" s="50"/>
      <c r="I16319" s="17"/>
      <c r="K16319" s="50"/>
      <c r="P16319" s="17"/>
    </row>
    <row r="16320" spans="6:16">
      <c r="G16320" s="50"/>
      <c r="I16320" s="17"/>
      <c r="K16320" s="50"/>
      <c r="P16320" s="17"/>
    </row>
    <row r="16321" spans="7:16">
      <c r="G16321" s="50"/>
      <c r="I16321" s="17"/>
      <c r="K16321" s="50"/>
      <c r="P16321" s="17"/>
    </row>
    <row r="16322" spans="7:16">
      <c r="G16322" s="50"/>
      <c r="I16322" s="17"/>
      <c r="K16322" s="50"/>
      <c r="P16322" s="17"/>
    </row>
    <row r="16323" spans="7:16">
      <c r="G16323" s="50"/>
      <c r="I16323" s="17"/>
      <c r="K16323" s="50"/>
      <c r="P16323" s="17"/>
    </row>
    <row r="16324" spans="7:16">
      <c r="G16324" s="50"/>
      <c r="I16324" s="17"/>
      <c r="K16324" s="50"/>
      <c r="P16324" s="17"/>
    </row>
    <row r="16325" spans="7:16">
      <c r="G16325" s="50"/>
      <c r="I16325" s="17"/>
      <c r="K16325" s="50"/>
      <c r="P16325" s="17"/>
    </row>
    <row r="16326" spans="7:16">
      <c r="G16326" s="50"/>
      <c r="I16326" s="17"/>
      <c r="K16326" s="50"/>
      <c r="P16326" s="17"/>
    </row>
    <row r="16327" spans="7:16">
      <c r="G16327" s="50"/>
      <c r="I16327" s="17"/>
      <c r="K16327" s="50"/>
      <c r="P16327" s="17"/>
    </row>
    <row r="16328" spans="7:16">
      <c r="G16328" s="50"/>
      <c r="I16328" s="17"/>
      <c r="K16328" s="50"/>
      <c r="P16328" s="17"/>
    </row>
    <row r="16329" spans="7:16">
      <c r="G16329" s="50"/>
      <c r="I16329" s="17"/>
      <c r="K16329" s="50"/>
      <c r="P16329" s="17"/>
    </row>
    <row r="16330" spans="7:16">
      <c r="G16330" s="50"/>
      <c r="I16330" s="17"/>
      <c r="K16330" s="50"/>
      <c r="P16330" s="17"/>
    </row>
    <row r="16331" spans="7:16">
      <c r="G16331" s="50"/>
      <c r="I16331" s="17"/>
      <c r="K16331" s="50"/>
      <c r="P16331" s="17"/>
    </row>
    <row r="16332" spans="7:16">
      <c r="G16332" s="50"/>
      <c r="I16332" s="17"/>
      <c r="K16332" s="50"/>
      <c r="P16332" s="17"/>
    </row>
    <row r="16333" spans="7:16">
      <c r="G16333" s="50"/>
      <c r="I16333" s="17"/>
      <c r="K16333" s="50"/>
      <c r="P16333" s="17"/>
    </row>
    <row r="16334" spans="7:16">
      <c r="G16334" s="50"/>
      <c r="I16334" s="17"/>
      <c r="K16334" s="50"/>
      <c r="P16334" s="17"/>
    </row>
    <row r="16335" spans="7:16">
      <c r="G16335" s="50"/>
      <c r="I16335" s="17"/>
      <c r="K16335" s="50"/>
      <c r="P16335" s="17"/>
    </row>
    <row r="16336" spans="7:16">
      <c r="G16336" s="50"/>
      <c r="I16336" s="17"/>
      <c r="K16336" s="50"/>
      <c r="P16336" s="17"/>
    </row>
    <row r="16337" spans="7:16">
      <c r="G16337" s="50"/>
      <c r="I16337" s="17"/>
      <c r="K16337" s="50"/>
      <c r="P16337" s="17"/>
    </row>
    <row r="16338" spans="7:16">
      <c r="G16338" s="50"/>
      <c r="I16338" s="17"/>
      <c r="K16338" s="50"/>
      <c r="P16338" s="17"/>
    </row>
    <row r="16339" spans="7:16">
      <c r="G16339" s="50"/>
      <c r="I16339" s="17"/>
      <c r="K16339" s="50"/>
      <c r="P16339" s="17"/>
    </row>
    <row r="16340" spans="7:16">
      <c r="G16340" s="50"/>
      <c r="I16340" s="17"/>
      <c r="K16340" s="50"/>
      <c r="P16340" s="17"/>
    </row>
    <row r="16341" spans="7:16">
      <c r="G16341" s="50"/>
      <c r="I16341" s="17"/>
      <c r="K16341" s="50"/>
      <c r="P16341" s="17"/>
    </row>
    <row r="16342" spans="7:16">
      <c r="G16342" s="50"/>
      <c r="I16342" s="17"/>
      <c r="K16342" s="50"/>
      <c r="P16342" s="17"/>
    </row>
    <row r="16343" spans="7:16">
      <c r="G16343" s="50"/>
      <c r="I16343" s="17"/>
      <c r="K16343" s="50"/>
      <c r="P16343" s="17"/>
    </row>
    <row r="16344" spans="7:16">
      <c r="G16344" s="50"/>
      <c r="I16344" s="17"/>
      <c r="K16344" s="50"/>
      <c r="P16344" s="17"/>
    </row>
    <row r="16345" spans="7:16">
      <c r="G16345" s="50"/>
      <c r="I16345" s="17"/>
      <c r="K16345" s="50"/>
      <c r="P16345" s="17"/>
    </row>
    <row r="16346" spans="7:16">
      <c r="G16346" s="50"/>
      <c r="I16346" s="17"/>
      <c r="K16346" s="50"/>
      <c r="P16346" s="17"/>
    </row>
    <row r="16347" spans="7:16">
      <c r="G16347" s="50"/>
      <c r="I16347" s="17"/>
      <c r="K16347" s="50"/>
      <c r="P16347" s="17"/>
    </row>
    <row r="16348" spans="7:16">
      <c r="G16348" s="50"/>
      <c r="I16348" s="17"/>
      <c r="K16348" s="50"/>
      <c r="P16348" s="17"/>
    </row>
    <row r="16349" spans="7:16">
      <c r="G16349" s="50"/>
      <c r="I16349" s="17"/>
      <c r="K16349" s="50"/>
      <c r="P16349" s="17"/>
    </row>
    <row r="16350" spans="7:16">
      <c r="G16350" s="50"/>
      <c r="I16350" s="17"/>
      <c r="K16350" s="50"/>
      <c r="P16350" s="17"/>
    </row>
    <row r="16351" spans="7:16">
      <c r="G16351" s="50"/>
      <c r="I16351" s="17"/>
      <c r="K16351" s="50"/>
      <c r="P16351" s="17"/>
    </row>
    <row r="16352" spans="7:16">
      <c r="G16352" s="50"/>
      <c r="I16352" s="17"/>
      <c r="K16352" s="50"/>
      <c r="P16352" s="17"/>
    </row>
    <row r="16353" spans="7:16">
      <c r="G16353" s="50"/>
      <c r="I16353" s="17"/>
      <c r="K16353" s="50"/>
      <c r="P16353" s="17"/>
    </row>
    <row r="16354" spans="7:16">
      <c r="G16354" s="50"/>
      <c r="I16354" s="17"/>
      <c r="K16354" s="50"/>
      <c r="P16354" s="17"/>
    </row>
    <row r="16355" spans="7:16">
      <c r="G16355" s="50"/>
      <c r="I16355" s="17"/>
      <c r="K16355" s="50"/>
      <c r="P16355" s="17"/>
    </row>
    <row r="16356" spans="7:16">
      <c r="G16356" s="50"/>
      <c r="I16356" s="17"/>
      <c r="K16356" s="50"/>
      <c r="P16356" s="17"/>
    </row>
    <row r="16357" spans="7:16">
      <c r="G16357" s="50"/>
      <c r="I16357" s="17"/>
      <c r="K16357" s="50"/>
      <c r="P16357" s="17"/>
    </row>
    <row r="16358" spans="7:16">
      <c r="G16358" s="50"/>
      <c r="I16358" s="17"/>
      <c r="K16358" s="50"/>
      <c r="P16358" s="17"/>
    </row>
    <row r="16359" spans="7:16">
      <c r="G16359" s="50"/>
      <c r="I16359" s="17"/>
      <c r="K16359" s="50"/>
      <c r="P16359" s="17"/>
    </row>
    <row r="16360" spans="7:16">
      <c r="G16360" s="50"/>
      <c r="I16360" s="17"/>
      <c r="K16360" s="50"/>
      <c r="P16360" s="17"/>
    </row>
    <row r="16361" spans="7:16">
      <c r="G16361" s="50"/>
      <c r="I16361" s="17"/>
      <c r="K16361" s="50"/>
      <c r="P16361" s="17"/>
    </row>
    <row r="16362" spans="7:16">
      <c r="G16362" s="50"/>
      <c r="I16362" s="17"/>
      <c r="K16362" s="50"/>
      <c r="P16362" s="17"/>
    </row>
    <row r="16363" spans="7:16">
      <c r="G16363" s="50"/>
      <c r="I16363" s="17"/>
      <c r="K16363" s="50"/>
      <c r="P16363" s="17"/>
    </row>
    <row r="16364" spans="7:16">
      <c r="G16364" s="50"/>
      <c r="I16364" s="17"/>
      <c r="K16364" s="50"/>
      <c r="P16364" s="17"/>
    </row>
    <row r="16365" spans="7:16">
      <c r="G16365" s="50"/>
      <c r="I16365" s="17"/>
      <c r="K16365" s="50"/>
      <c r="P16365" s="17"/>
    </row>
    <row r="16366" spans="7:16">
      <c r="G16366" s="50"/>
      <c r="I16366" s="17"/>
      <c r="K16366" s="50"/>
      <c r="P16366" s="17"/>
    </row>
    <row r="16367" spans="7:16">
      <c r="G16367" s="50"/>
      <c r="I16367" s="17"/>
      <c r="K16367" s="50"/>
      <c r="P16367" s="17"/>
    </row>
    <row r="16368" spans="7:16">
      <c r="G16368" s="50"/>
      <c r="I16368" s="17"/>
      <c r="K16368" s="50"/>
      <c r="P16368" s="17"/>
    </row>
    <row r="16369" spans="7:16">
      <c r="G16369" s="50"/>
      <c r="I16369" s="17"/>
      <c r="K16369" s="50"/>
      <c r="P16369" s="17"/>
    </row>
    <row r="16370" spans="7:16">
      <c r="G16370" s="50"/>
      <c r="I16370" s="17"/>
      <c r="K16370" s="50"/>
      <c r="P16370" s="17"/>
    </row>
    <row r="16371" spans="7:16">
      <c r="G16371" s="50"/>
      <c r="I16371" s="17"/>
      <c r="K16371" s="50"/>
      <c r="P16371" s="17"/>
    </row>
    <row r="16372" spans="7:16">
      <c r="G16372" s="50"/>
      <c r="I16372" s="17"/>
      <c r="K16372" s="50"/>
      <c r="P16372" s="17"/>
    </row>
    <row r="16373" spans="7:16">
      <c r="G16373" s="50"/>
      <c r="I16373" s="17"/>
      <c r="K16373" s="50"/>
      <c r="P16373" s="17"/>
    </row>
    <row r="16374" spans="7:16">
      <c r="G16374" s="50"/>
      <c r="I16374" s="17"/>
      <c r="K16374" s="50"/>
      <c r="P16374" s="17"/>
    </row>
    <row r="16375" spans="7:16">
      <c r="G16375" s="50"/>
      <c r="I16375" s="17"/>
      <c r="K16375" s="50"/>
      <c r="P16375" s="17"/>
    </row>
    <row r="16376" spans="7:16">
      <c r="G16376" s="50"/>
      <c r="I16376" s="17"/>
      <c r="K16376" s="50"/>
      <c r="P16376" s="17"/>
    </row>
    <row r="16377" spans="7:16">
      <c r="G16377" s="50"/>
      <c r="I16377" s="17"/>
      <c r="K16377" s="50"/>
      <c r="P16377" s="17"/>
    </row>
    <row r="16378" spans="7:16">
      <c r="G16378" s="50"/>
      <c r="I16378" s="17"/>
      <c r="K16378" s="50"/>
      <c r="P16378" s="17"/>
    </row>
    <row r="16379" spans="7:16">
      <c r="G16379" s="50"/>
      <c r="I16379" s="17"/>
      <c r="K16379" s="50"/>
      <c r="P16379" s="17"/>
    </row>
    <row r="16380" spans="7:16">
      <c r="G16380" s="50"/>
      <c r="I16380" s="17"/>
      <c r="K16380" s="50"/>
      <c r="P16380" s="17"/>
    </row>
    <row r="16381" spans="7:16">
      <c r="G16381" s="50"/>
      <c r="I16381" s="17"/>
      <c r="K16381" s="50"/>
      <c r="P16381" s="17"/>
    </row>
    <row r="16382" spans="7:16">
      <c r="I16382" s="17"/>
      <c r="K16382" s="50"/>
      <c r="P16382" s="17"/>
    </row>
    <row r="16383" spans="7:16">
      <c r="I16383" s="17"/>
      <c r="K16383" s="50"/>
      <c r="P16383" s="17"/>
    </row>
    <row r="16384" spans="7:16">
      <c r="I16384" s="17"/>
      <c r="K16384" s="50"/>
      <c r="P16384" s="17"/>
    </row>
    <row r="16385" spans="9:16">
      <c r="I16385" s="17"/>
      <c r="K16385" s="50"/>
      <c r="P16385" s="17"/>
    </row>
    <row r="16386" spans="9:16">
      <c r="I16386" s="17"/>
      <c r="K16386" s="50"/>
      <c r="P16386" s="17"/>
    </row>
    <row r="16387" spans="9:16">
      <c r="I16387" s="17"/>
      <c r="K16387" s="50"/>
      <c r="P16387" s="17"/>
    </row>
    <row r="16388" spans="9:16">
      <c r="I16388" s="17"/>
      <c r="K16388" s="50"/>
      <c r="P16388" s="17"/>
    </row>
    <row r="16389" spans="9:16">
      <c r="I16389" s="17"/>
      <c r="K16389" s="50"/>
      <c r="P16389" s="17"/>
    </row>
    <row r="16390" spans="9:16">
      <c r="I16390" s="17"/>
      <c r="K16390" s="50"/>
      <c r="P16390" s="17"/>
    </row>
    <row r="16391" spans="9:16">
      <c r="I16391" s="17"/>
      <c r="K16391" s="50"/>
      <c r="P16391" s="17"/>
    </row>
    <row r="16392" spans="9:16">
      <c r="I16392" s="17"/>
      <c r="K16392" s="50"/>
      <c r="P16392" s="17"/>
    </row>
    <row r="16393" spans="9:16">
      <c r="I16393" s="17"/>
      <c r="K16393" s="50"/>
      <c r="P16393" s="17"/>
    </row>
    <row r="16394" spans="9:16">
      <c r="I16394" s="17"/>
      <c r="K16394" s="50"/>
      <c r="P16394" s="17"/>
    </row>
    <row r="16395" spans="9:16">
      <c r="I16395" s="17"/>
      <c r="K16395" s="50"/>
      <c r="P16395" s="17"/>
    </row>
    <row r="16396" spans="9:16">
      <c r="I16396" s="17"/>
      <c r="K16396" s="50"/>
      <c r="P16396" s="17"/>
    </row>
    <row r="16397" spans="9:16">
      <c r="I16397" s="17"/>
      <c r="K16397" s="50"/>
      <c r="P16397" s="17"/>
    </row>
    <row r="16398" spans="9:16">
      <c r="I16398" s="17"/>
      <c r="K16398" s="50"/>
      <c r="P16398" s="17"/>
    </row>
    <row r="16399" spans="9:16">
      <c r="I16399" s="17"/>
      <c r="K16399" s="50"/>
      <c r="P16399" s="17"/>
    </row>
    <row r="16400" spans="9:16">
      <c r="I16400" s="17"/>
      <c r="K16400" s="50"/>
      <c r="P16400" s="17"/>
    </row>
    <row r="16401" spans="9:16">
      <c r="I16401" s="17"/>
      <c r="K16401" s="50"/>
      <c r="P16401" s="17"/>
    </row>
    <row r="16402" spans="9:16">
      <c r="I16402" s="17"/>
      <c r="K16402" s="50"/>
      <c r="P16402" s="17"/>
    </row>
    <row r="16403" spans="9:16">
      <c r="I16403" s="17"/>
      <c r="K16403" s="50"/>
      <c r="P16403" s="17"/>
    </row>
    <row r="16404" spans="9:16">
      <c r="I16404" s="17"/>
      <c r="K16404" s="50"/>
      <c r="P16404" s="17"/>
    </row>
    <row r="16405" spans="9:16">
      <c r="I16405" s="17"/>
      <c r="K16405" s="50"/>
      <c r="P16405" s="17"/>
    </row>
    <row r="16406" spans="9:16">
      <c r="I16406" s="17"/>
    </row>
    <row r="16407" spans="9:16">
      <c r="I16407" s="17"/>
    </row>
    <row r="16408" spans="9:16">
      <c r="I16408" s="17"/>
    </row>
    <row r="16409" spans="9:16">
      <c r="I16409" s="17"/>
    </row>
    <row r="16410" spans="9:16">
      <c r="I16410" s="17"/>
    </row>
    <row r="16411" spans="9:16">
      <c r="I16411" s="17"/>
    </row>
    <row r="16412" spans="9:16">
      <c r="I16412" s="17"/>
    </row>
    <row r="16413" spans="9:16">
      <c r="I16413" s="17"/>
    </row>
    <row r="16414" spans="9:16">
      <c r="I16414" s="17"/>
    </row>
    <row r="16415" spans="9:16">
      <c r="I16415" s="17"/>
    </row>
    <row r="16416" spans="9:16">
      <c r="I16416" s="17"/>
    </row>
    <row r="16417" spans="9:9">
      <c r="I16417" s="17"/>
    </row>
    <row r="16418" spans="9:9">
      <c r="I16418" s="17"/>
    </row>
    <row r="16419" spans="9:9">
      <c r="I16419" s="17"/>
    </row>
    <row r="16420" spans="9:9">
      <c r="I16420" s="17"/>
    </row>
    <row r="16421" spans="9:9">
      <c r="I16421" s="17"/>
    </row>
    <row r="16422" spans="9:9">
      <c r="I16422" s="17"/>
    </row>
    <row r="16423" spans="9:9">
      <c r="I16423" s="17"/>
    </row>
    <row r="16424" spans="9:9">
      <c r="I16424" s="17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2201"/>
  <sheetViews>
    <sheetView rightToLeft="1" zoomScaleNormal="100" workbookViewId="0">
      <selection activeCell="K17" sqref="K17"/>
    </sheetView>
  </sheetViews>
  <sheetFormatPr defaultColWidth="9.140625" defaultRowHeight="15"/>
  <cols>
    <col min="1" max="1" width="12.7109375" style="726" customWidth="1"/>
    <col min="2" max="2" width="9.140625" style="732"/>
    <col min="3" max="3" width="9.140625" style="735"/>
    <col min="4" max="4" width="9.140625" style="738"/>
    <col min="5" max="5" width="9.140625" style="741"/>
    <col min="6" max="6" width="9.140625" style="743"/>
    <col min="7" max="7" width="9.140625" style="747"/>
    <col min="8" max="8" width="9.140625" style="749"/>
    <col min="9" max="9" width="9.140625" style="750"/>
    <col min="10" max="10" width="9.140625" style="723"/>
    <col min="11" max="11" width="25.85546875" style="723" customWidth="1"/>
    <col min="12" max="12" width="13" style="723" customWidth="1"/>
    <col min="13" max="13" width="10.85546875" style="723" customWidth="1"/>
    <col min="14" max="14" width="13" style="723" customWidth="1"/>
    <col min="15" max="16384" width="9.140625" style="723"/>
  </cols>
  <sheetData>
    <row r="1" spans="1:9" ht="18">
      <c r="A1" s="722" t="s">
        <v>348</v>
      </c>
      <c r="B1" s="727">
        <v>1390</v>
      </c>
      <c r="C1" s="733">
        <v>1391</v>
      </c>
      <c r="D1" s="730">
        <v>1392</v>
      </c>
      <c r="E1" s="739">
        <v>1393</v>
      </c>
      <c r="F1" s="677">
        <v>1394</v>
      </c>
      <c r="G1" s="744">
        <v>1395</v>
      </c>
      <c r="H1" s="728">
        <v>1396</v>
      </c>
      <c r="I1" s="729">
        <v>1397</v>
      </c>
    </row>
    <row r="2" spans="1:9" ht="18">
      <c r="A2" s="724" t="s">
        <v>1194</v>
      </c>
      <c r="B2" s="731">
        <v>9.01</v>
      </c>
      <c r="C2" s="734">
        <v>0</v>
      </c>
      <c r="D2" s="737">
        <v>0</v>
      </c>
      <c r="E2" s="740">
        <v>0</v>
      </c>
      <c r="F2" s="742">
        <v>0</v>
      </c>
      <c r="G2" s="745">
        <v>0</v>
      </c>
      <c r="H2" s="748">
        <v>0</v>
      </c>
      <c r="I2" s="736">
        <v>0</v>
      </c>
    </row>
    <row r="3" spans="1:9" ht="18">
      <c r="A3" s="724" t="s">
        <v>1195</v>
      </c>
      <c r="B3" s="731">
        <v>8.69</v>
      </c>
      <c r="C3" s="734">
        <v>0</v>
      </c>
      <c r="D3" s="737">
        <v>0</v>
      </c>
      <c r="E3" s="740">
        <v>0</v>
      </c>
      <c r="F3" s="742">
        <v>0</v>
      </c>
      <c r="G3" s="745">
        <v>0</v>
      </c>
      <c r="H3" s="748">
        <v>0</v>
      </c>
      <c r="I3" s="736">
        <v>0</v>
      </c>
    </row>
    <row r="4" spans="1:9" ht="21.75" customHeight="1">
      <c r="A4" s="724" t="s">
        <v>1196</v>
      </c>
      <c r="B4" s="731">
        <v>8.19</v>
      </c>
      <c r="C4" s="734">
        <v>0</v>
      </c>
      <c r="D4" s="737">
        <v>0</v>
      </c>
      <c r="E4" s="740">
        <v>0</v>
      </c>
      <c r="F4" s="742">
        <v>0</v>
      </c>
      <c r="G4" s="745">
        <v>0</v>
      </c>
      <c r="H4" s="748">
        <v>0</v>
      </c>
      <c r="I4" s="736">
        <v>0</v>
      </c>
    </row>
    <row r="5" spans="1:9" ht="20.25" customHeight="1">
      <c r="A5" s="724" t="s">
        <v>1197</v>
      </c>
      <c r="B5" s="731">
        <v>7.53</v>
      </c>
      <c r="C5" s="734">
        <v>0</v>
      </c>
      <c r="D5" s="737">
        <v>0</v>
      </c>
      <c r="E5" s="740">
        <v>0</v>
      </c>
      <c r="F5" s="742">
        <v>0</v>
      </c>
      <c r="G5" s="745">
        <v>0</v>
      </c>
      <c r="H5" s="748">
        <v>0</v>
      </c>
      <c r="I5" s="736">
        <v>0</v>
      </c>
    </row>
    <row r="6" spans="1:9" ht="19.5" customHeight="1">
      <c r="A6" s="724" t="s">
        <v>1198</v>
      </c>
      <c r="B6" s="731">
        <v>7.21</v>
      </c>
      <c r="C6" s="734">
        <v>0</v>
      </c>
      <c r="D6" s="737">
        <v>0</v>
      </c>
      <c r="E6" s="740">
        <v>0</v>
      </c>
      <c r="F6" s="742">
        <v>0</v>
      </c>
      <c r="G6" s="745">
        <v>0</v>
      </c>
      <c r="H6" s="748">
        <v>0</v>
      </c>
      <c r="I6" s="736">
        <v>0</v>
      </c>
    </row>
    <row r="7" spans="1:9" ht="18">
      <c r="A7" s="724" t="s">
        <v>1199</v>
      </c>
      <c r="B7" s="731">
        <v>7.63</v>
      </c>
      <c r="C7" s="734">
        <v>0</v>
      </c>
      <c r="D7" s="737">
        <v>0</v>
      </c>
      <c r="E7" s="740">
        <v>0</v>
      </c>
      <c r="F7" s="742">
        <v>0</v>
      </c>
      <c r="G7" s="745">
        <v>0</v>
      </c>
      <c r="H7" s="748">
        <v>0</v>
      </c>
      <c r="I7" s="736">
        <v>0</v>
      </c>
    </row>
    <row r="8" spans="1:9" ht="18">
      <c r="A8" s="724" t="s">
        <v>1200</v>
      </c>
      <c r="B8" s="731">
        <v>7.31</v>
      </c>
      <c r="C8" s="734">
        <v>0</v>
      </c>
      <c r="D8" s="737">
        <v>0</v>
      </c>
      <c r="E8" s="740">
        <v>0</v>
      </c>
      <c r="F8" s="742">
        <v>0</v>
      </c>
      <c r="G8" s="745">
        <v>0</v>
      </c>
      <c r="H8" s="748">
        <v>0</v>
      </c>
      <c r="I8" s="736">
        <v>0</v>
      </c>
    </row>
    <row r="9" spans="1:9" ht="18">
      <c r="A9" s="724" t="s">
        <v>1201</v>
      </c>
      <c r="B9" s="731">
        <v>6.87</v>
      </c>
      <c r="C9" s="734">
        <v>0</v>
      </c>
      <c r="D9" s="737">
        <v>0</v>
      </c>
      <c r="E9" s="740">
        <v>0</v>
      </c>
      <c r="F9" s="742">
        <v>0</v>
      </c>
      <c r="G9" s="745">
        <v>0</v>
      </c>
      <c r="H9" s="748">
        <v>0</v>
      </c>
      <c r="I9" s="736">
        <v>0</v>
      </c>
    </row>
    <row r="10" spans="1:9" ht="18">
      <c r="A10" s="724" t="s">
        <v>1202</v>
      </c>
      <c r="B10" s="731">
        <v>6.53</v>
      </c>
      <c r="C10" s="734">
        <v>0</v>
      </c>
      <c r="D10" s="737">
        <v>0</v>
      </c>
      <c r="E10" s="740">
        <v>0</v>
      </c>
      <c r="F10" s="742">
        <v>0</v>
      </c>
      <c r="G10" s="745">
        <v>0</v>
      </c>
      <c r="H10" s="748">
        <v>0</v>
      </c>
      <c r="I10" s="736">
        <v>0</v>
      </c>
    </row>
    <row r="11" spans="1:9" ht="18">
      <c r="A11" s="724" t="s">
        <v>1203</v>
      </c>
      <c r="B11" s="731">
        <v>6.79</v>
      </c>
      <c r="C11" s="734">
        <v>0</v>
      </c>
      <c r="D11" s="737">
        <v>0</v>
      </c>
      <c r="E11" s="740">
        <v>0</v>
      </c>
      <c r="F11" s="742">
        <v>0</v>
      </c>
      <c r="G11" s="745">
        <v>0</v>
      </c>
      <c r="H11" s="748">
        <v>0</v>
      </c>
      <c r="I11" s="736">
        <v>0</v>
      </c>
    </row>
    <row r="12" spans="1:9" ht="20.25" customHeight="1">
      <c r="A12" s="724" t="s">
        <v>1204</v>
      </c>
      <c r="B12" s="731">
        <v>6.12</v>
      </c>
      <c r="C12" s="734">
        <v>0</v>
      </c>
      <c r="D12" s="737">
        <v>0</v>
      </c>
      <c r="E12" s="740">
        <v>0</v>
      </c>
      <c r="F12" s="742">
        <v>0</v>
      </c>
      <c r="G12" s="745">
        <v>0</v>
      </c>
      <c r="H12" s="748">
        <v>0</v>
      </c>
      <c r="I12" s="736">
        <v>0</v>
      </c>
    </row>
    <row r="13" spans="1:9" ht="23.25" customHeight="1">
      <c r="A13" s="724" t="s">
        <v>1205</v>
      </c>
      <c r="B13" s="731">
        <v>6.05</v>
      </c>
      <c r="C13" s="734">
        <v>0</v>
      </c>
      <c r="D13" s="737">
        <v>0</v>
      </c>
      <c r="E13" s="740">
        <v>0</v>
      </c>
      <c r="F13" s="742">
        <v>0</v>
      </c>
      <c r="G13" s="745">
        <v>0</v>
      </c>
      <c r="H13" s="748">
        <v>0</v>
      </c>
      <c r="I13" s="736">
        <v>0</v>
      </c>
    </row>
    <row r="14" spans="1:9" ht="17.25" customHeight="1">
      <c r="A14" s="724" t="s">
        <v>1206</v>
      </c>
      <c r="B14" s="731">
        <v>0</v>
      </c>
      <c r="C14" s="734">
        <v>6.35</v>
      </c>
      <c r="D14" s="737">
        <v>0</v>
      </c>
      <c r="E14" s="740">
        <v>0</v>
      </c>
      <c r="F14" s="742">
        <v>0</v>
      </c>
      <c r="G14" s="745">
        <v>0</v>
      </c>
      <c r="H14" s="748">
        <v>0</v>
      </c>
      <c r="I14" s="736">
        <v>0</v>
      </c>
    </row>
    <row r="15" spans="1:9" ht="28.5" customHeight="1">
      <c r="A15" s="724" t="s">
        <v>1207</v>
      </c>
      <c r="B15" s="731">
        <v>0</v>
      </c>
      <c r="C15" s="734">
        <v>6.03</v>
      </c>
      <c r="D15" s="737">
        <v>0</v>
      </c>
      <c r="E15" s="740">
        <v>0</v>
      </c>
      <c r="F15" s="742">
        <v>0</v>
      </c>
      <c r="G15" s="745">
        <v>0</v>
      </c>
      <c r="H15" s="748">
        <v>0</v>
      </c>
      <c r="I15" s="736">
        <v>0</v>
      </c>
    </row>
    <row r="16" spans="1:9" ht="20.25" customHeight="1">
      <c r="A16" s="724" t="s">
        <v>1208</v>
      </c>
      <c r="B16" s="731">
        <v>0</v>
      </c>
      <c r="C16" s="734">
        <v>5.65</v>
      </c>
      <c r="D16" s="737">
        <v>0</v>
      </c>
      <c r="E16" s="740">
        <v>0</v>
      </c>
      <c r="F16" s="742">
        <v>0</v>
      </c>
      <c r="G16" s="745">
        <v>0</v>
      </c>
      <c r="H16" s="748">
        <v>0</v>
      </c>
      <c r="I16" s="736">
        <v>0</v>
      </c>
    </row>
    <row r="17" spans="1:9" ht="18" customHeight="1">
      <c r="A17" s="724" t="s">
        <v>1209</v>
      </c>
      <c r="B17" s="731">
        <v>0</v>
      </c>
      <c r="C17" s="734">
        <v>5.0199999999999996</v>
      </c>
      <c r="D17" s="737">
        <v>0</v>
      </c>
      <c r="E17" s="740">
        <v>0</v>
      </c>
      <c r="F17" s="742">
        <v>0</v>
      </c>
      <c r="G17" s="745">
        <v>0</v>
      </c>
      <c r="H17" s="748">
        <v>0</v>
      </c>
      <c r="I17" s="736">
        <v>0</v>
      </c>
    </row>
    <row r="18" spans="1:9" ht="23.25" customHeight="1">
      <c r="A18" s="724" t="s">
        <v>1210</v>
      </c>
      <c r="B18" s="731">
        <v>0</v>
      </c>
      <c r="C18" s="734">
        <v>4.59</v>
      </c>
      <c r="D18" s="737">
        <v>0</v>
      </c>
      <c r="E18" s="740">
        <v>0</v>
      </c>
      <c r="F18" s="742">
        <v>0</v>
      </c>
      <c r="G18" s="745">
        <v>0</v>
      </c>
      <c r="H18" s="748">
        <v>0</v>
      </c>
      <c r="I18" s="736">
        <v>0</v>
      </c>
    </row>
    <row r="19" spans="1:9" ht="18">
      <c r="A19" s="724" t="s">
        <v>1211</v>
      </c>
      <c r="B19" s="731">
        <v>0</v>
      </c>
      <c r="C19" s="734">
        <v>5</v>
      </c>
      <c r="D19" s="737">
        <v>0</v>
      </c>
      <c r="E19" s="740">
        <v>0</v>
      </c>
      <c r="F19" s="742">
        <v>0</v>
      </c>
      <c r="G19" s="745">
        <v>0</v>
      </c>
      <c r="H19" s="748">
        <v>0</v>
      </c>
      <c r="I19" s="736">
        <v>0</v>
      </c>
    </row>
    <row r="20" spans="1:9" ht="18">
      <c r="A20" s="724" t="s">
        <v>1212</v>
      </c>
      <c r="B20" s="731">
        <v>0</v>
      </c>
      <c r="C20" s="734">
        <v>5.26</v>
      </c>
      <c r="D20" s="737">
        <v>0</v>
      </c>
      <c r="E20" s="740">
        <v>0</v>
      </c>
      <c r="F20" s="742">
        <v>0</v>
      </c>
      <c r="G20" s="745">
        <v>0</v>
      </c>
      <c r="H20" s="748">
        <v>0</v>
      </c>
      <c r="I20" s="736">
        <v>0</v>
      </c>
    </row>
    <row r="21" spans="1:9" ht="18">
      <c r="A21" s="724" t="s">
        <v>1213</v>
      </c>
      <c r="B21" s="731">
        <v>0</v>
      </c>
      <c r="C21" s="734">
        <v>5.03</v>
      </c>
      <c r="D21" s="737">
        <v>0</v>
      </c>
      <c r="E21" s="740">
        <v>0</v>
      </c>
      <c r="F21" s="742">
        <v>0</v>
      </c>
      <c r="G21" s="745">
        <v>0</v>
      </c>
      <c r="H21" s="748">
        <v>0</v>
      </c>
      <c r="I21" s="736">
        <v>0</v>
      </c>
    </row>
    <row r="22" spans="1:9" ht="30" customHeight="1">
      <c r="A22" s="724" t="s">
        <v>1214</v>
      </c>
      <c r="B22" s="731">
        <v>0</v>
      </c>
      <c r="C22" s="734">
        <v>5.67</v>
      </c>
      <c r="D22" s="737">
        <v>0</v>
      </c>
      <c r="E22" s="740">
        <v>0</v>
      </c>
      <c r="F22" s="742">
        <v>0</v>
      </c>
      <c r="G22" s="745">
        <v>0</v>
      </c>
      <c r="H22" s="748">
        <v>0</v>
      </c>
      <c r="I22" s="736">
        <v>0</v>
      </c>
    </row>
    <row r="23" spans="1:9" ht="39" customHeight="1">
      <c r="A23" s="724" t="s">
        <v>1215</v>
      </c>
      <c r="B23" s="731">
        <v>0</v>
      </c>
      <c r="C23" s="734">
        <v>5.89</v>
      </c>
      <c r="D23" s="737">
        <v>0</v>
      </c>
      <c r="E23" s="740">
        <v>0</v>
      </c>
      <c r="F23" s="742">
        <v>0</v>
      </c>
      <c r="G23" s="745">
        <v>0</v>
      </c>
      <c r="H23" s="748">
        <v>0</v>
      </c>
      <c r="I23" s="736">
        <v>0</v>
      </c>
    </row>
    <row r="24" spans="1:9" ht="18">
      <c r="A24" s="724" t="s">
        <v>1216</v>
      </c>
      <c r="B24" s="731">
        <v>0</v>
      </c>
      <c r="C24" s="734">
        <v>5.63</v>
      </c>
      <c r="D24" s="737">
        <v>0</v>
      </c>
      <c r="E24" s="740">
        <v>0</v>
      </c>
      <c r="F24" s="742">
        <v>0</v>
      </c>
      <c r="G24" s="745">
        <v>0</v>
      </c>
      <c r="H24" s="748">
        <v>0</v>
      </c>
      <c r="I24" s="736">
        <v>0</v>
      </c>
    </row>
    <row r="25" spans="1:9" ht="32.25" customHeight="1">
      <c r="A25" s="724" t="s">
        <v>1217</v>
      </c>
      <c r="B25" s="731">
        <v>0</v>
      </c>
      <c r="C25" s="734">
        <v>5.34</v>
      </c>
      <c r="D25" s="737">
        <v>0</v>
      </c>
      <c r="E25" s="740">
        <v>0</v>
      </c>
      <c r="F25" s="742">
        <v>0</v>
      </c>
      <c r="G25" s="745">
        <v>0</v>
      </c>
      <c r="H25" s="748">
        <v>0</v>
      </c>
      <c r="I25" s="736">
        <v>0</v>
      </c>
    </row>
    <row r="26" spans="1:9" ht="20.25" customHeight="1">
      <c r="A26" s="724" t="s">
        <v>1218</v>
      </c>
      <c r="B26" s="731">
        <v>0</v>
      </c>
      <c r="C26" s="734">
        <v>0</v>
      </c>
      <c r="D26" s="737">
        <v>5.71</v>
      </c>
      <c r="E26" s="740">
        <v>0</v>
      </c>
      <c r="F26" s="742">
        <v>0</v>
      </c>
      <c r="G26" s="745">
        <v>0</v>
      </c>
      <c r="H26" s="748">
        <v>0</v>
      </c>
      <c r="I26" s="736">
        <v>0</v>
      </c>
    </row>
    <row r="27" spans="1:9" ht="21.75" customHeight="1">
      <c r="A27" s="724" t="s">
        <v>1219</v>
      </c>
      <c r="B27" s="731">
        <v>0</v>
      </c>
      <c r="C27" s="734">
        <v>0</v>
      </c>
      <c r="D27" s="737">
        <v>5.67</v>
      </c>
      <c r="E27" s="740">
        <v>0</v>
      </c>
      <c r="F27" s="742">
        <v>0</v>
      </c>
      <c r="G27" s="745">
        <v>0</v>
      </c>
      <c r="H27" s="748">
        <v>0</v>
      </c>
      <c r="I27" s="736">
        <v>0</v>
      </c>
    </row>
    <row r="28" spans="1:9" ht="18" hidden="1">
      <c r="A28" s="724" t="s">
        <v>1220</v>
      </c>
      <c r="B28" s="731">
        <v>0</v>
      </c>
      <c r="C28" s="734">
        <v>0</v>
      </c>
      <c r="D28" s="737">
        <v>6.22</v>
      </c>
      <c r="E28" s="740">
        <v>0</v>
      </c>
      <c r="F28" s="742">
        <v>0</v>
      </c>
      <c r="G28" s="745">
        <v>0</v>
      </c>
      <c r="H28" s="748">
        <v>0</v>
      </c>
      <c r="I28" s="736">
        <v>0</v>
      </c>
    </row>
    <row r="29" spans="1:9" ht="23.25" customHeight="1">
      <c r="A29" s="724" t="s">
        <v>1221</v>
      </c>
      <c r="B29" s="731">
        <v>0</v>
      </c>
      <c r="C29" s="734">
        <v>0</v>
      </c>
      <c r="D29" s="737">
        <v>6.46</v>
      </c>
      <c r="E29" s="740">
        <v>0</v>
      </c>
      <c r="F29" s="742">
        <v>0</v>
      </c>
      <c r="G29" s="745">
        <v>0</v>
      </c>
      <c r="H29" s="748">
        <v>0</v>
      </c>
      <c r="I29" s="736">
        <v>0</v>
      </c>
    </row>
    <row r="30" spans="1:9" ht="30" customHeight="1">
      <c r="A30" s="724" t="s">
        <v>1222</v>
      </c>
      <c r="B30" s="731">
        <v>0</v>
      </c>
      <c r="C30" s="734">
        <v>0</v>
      </c>
      <c r="D30" s="737">
        <v>6.13</v>
      </c>
      <c r="E30" s="740">
        <v>0</v>
      </c>
      <c r="F30" s="742">
        <v>0</v>
      </c>
      <c r="G30" s="745">
        <v>0</v>
      </c>
      <c r="H30" s="748">
        <v>0</v>
      </c>
      <c r="I30" s="736">
        <v>0</v>
      </c>
    </row>
    <row r="31" spans="1:9" ht="24" customHeight="1">
      <c r="A31" s="724" t="s">
        <v>1223</v>
      </c>
      <c r="B31" s="731">
        <v>0</v>
      </c>
      <c r="C31" s="734">
        <v>0</v>
      </c>
      <c r="D31" s="737">
        <v>6.25</v>
      </c>
      <c r="E31" s="740">
        <v>0</v>
      </c>
      <c r="F31" s="742">
        <v>0</v>
      </c>
      <c r="G31" s="745">
        <v>0</v>
      </c>
      <c r="H31" s="748">
        <v>0</v>
      </c>
      <c r="I31" s="736">
        <v>0</v>
      </c>
    </row>
    <row r="32" spans="1:9" ht="19.5" customHeight="1">
      <c r="A32" s="724" t="s">
        <v>1224</v>
      </c>
      <c r="B32" s="731">
        <v>0</v>
      </c>
      <c r="C32" s="734">
        <v>0</v>
      </c>
      <c r="D32" s="737">
        <v>7.16</v>
      </c>
      <c r="E32" s="740">
        <v>0</v>
      </c>
      <c r="F32" s="742">
        <v>0</v>
      </c>
      <c r="G32" s="745">
        <v>0</v>
      </c>
      <c r="H32" s="748">
        <v>0</v>
      </c>
      <c r="I32" s="736">
        <v>0</v>
      </c>
    </row>
    <row r="33" spans="1:9" ht="24.75" customHeight="1">
      <c r="A33" s="724" t="s">
        <v>1225</v>
      </c>
      <c r="B33" s="731">
        <v>0</v>
      </c>
      <c r="C33" s="734">
        <v>0</v>
      </c>
      <c r="D33" s="737">
        <v>7.36</v>
      </c>
      <c r="E33" s="740">
        <v>0</v>
      </c>
      <c r="F33" s="742">
        <v>0</v>
      </c>
      <c r="G33" s="745">
        <v>0</v>
      </c>
      <c r="H33" s="748">
        <v>0</v>
      </c>
      <c r="I33" s="736">
        <v>0</v>
      </c>
    </row>
    <row r="34" spans="1:9" ht="18">
      <c r="A34" s="724" t="s">
        <v>1226</v>
      </c>
      <c r="B34" s="731">
        <v>0</v>
      </c>
      <c r="C34" s="734">
        <v>0</v>
      </c>
      <c r="D34" s="737">
        <v>8.0399999999999991</v>
      </c>
      <c r="E34" s="740">
        <v>0</v>
      </c>
      <c r="F34" s="742">
        <v>0</v>
      </c>
      <c r="G34" s="745">
        <v>0</v>
      </c>
      <c r="H34" s="748">
        <v>0</v>
      </c>
      <c r="I34" s="736">
        <v>0</v>
      </c>
    </row>
    <row r="35" spans="1:9" ht="36" customHeight="1">
      <c r="A35" s="724" t="s">
        <v>1227</v>
      </c>
      <c r="B35" s="731">
        <v>0</v>
      </c>
      <c r="C35" s="734">
        <v>0</v>
      </c>
      <c r="D35" s="737">
        <v>7.58</v>
      </c>
      <c r="E35" s="740">
        <v>0</v>
      </c>
      <c r="F35" s="742">
        <v>0</v>
      </c>
      <c r="G35" s="745">
        <v>0</v>
      </c>
      <c r="H35" s="748">
        <v>0</v>
      </c>
      <c r="I35" s="736">
        <v>0</v>
      </c>
    </row>
    <row r="36" spans="1:9" ht="28.5" customHeight="1">
      <c r="A36" s="724" t="s">
        <v>1228</v>
      </c>
      <c r="B36" s="731">
        <v>0</v>
      </c>
      <c r="C36" s="734">
        <v>0</v>
      </c>
      <c r="D36" s="737">
        <v>7.45</v>
      </c>
      <c r="E36" s="740">
        <v>0</v>
      </c>
      <c r="F36" s="742">
        <v>0</v>
      </c>
      <c r="G36" s="745">
        <v>0</v>
      </c>
      <c r="H36" s="748">
        <v>0</v>
      </c>
      <c r="I36" s="736">
        <v>0</v>
      </c>
    </row>
    <row r="37" spans="1:9" ht="16.5" customHeight="1">
      <c r="A37" s="724" t="s">
        <v>1229</v>
      </c>
      <c r="B37" s="731">
        <v>0</v>
      </c>
      <c r="C37" s="734">
        <v>0</v>
      </c>
      <c r="D37" s="737">
        <v>7.1</v>
      </c>
      <c r="E37" s="740">
        <v>0</v>
      </c>
      <c r="F37" s="742">
        <v>0</v>
      </c>
      <c r="G37" s="745">
        <v>0</v>
      </c>
      <c r="H37" s="748">
        <v>0</v>
      </c>
      <c r="I37" s="736">
        <v>0</v>
      </c>
    </row>
    <row r="38" spans="1:9" ht="21" customHeight="1">
      <c r="A38" s="724" t="s">
        <v>1230</v>
      </c>
      <c r="B38" s="731">
        <v>0</v>
      </c>
      <c r="C38" s="734">
        <v>0</v>
      </c>
      <c r="D38" s="737">
        <v>0</v>
      </c>
      <c r="E38" s="740">
        <v>7.1</v>
      </c>
      <c r="F38" s="742">
        <v>0</v>
      </c>
      <c r="G38" s="745">
        <v>0</v>
      </c>
      <c r="H38" s="748">
        <v>0</v>
      </c>
      <c r="I38" s="736">
        <v>0</v>
      </c>
    </row>
    <row r="39" spans="1:9" ht="19.5" customHeight="1">
      <c r="A39" s="724" t="s">
        <v>1231</v>
      </c>
      <c r="B39" s="731">
        <v>0</v>
      </c>
      <c r="C39" s="734">
        <v>0</v>
      </c>
      <c r="D39" s="737">
        <v>0</v>
      </c>
      <c r="E39" s="740">
        <v>6.65</v>
      </c>
      <c r="F39" s="742">
        <v>0</v>
      </c>
      <c r="G39" s="745">
        <v>0</v>
      </c>
      <c r="H39" s="748">
        <v>0</v>
      </c>
      <c r="I39" s="736">
        <v>0</v>
      </c>
    </row>
    <row r="40" spans="1:9" ht="21.75" customHeight="1">
      <c r="A40" s="724" t="s">
        <v>1232</v>
      </c>
      <c r="B40" s="731">
        <v>0</v>
      </c>
      <c r="C40" s="734">
        <v>0</v>
      </c>
      <c r="D40" s="737">
        <v>0</v>
      </c>
      <c r="E40" s="740">
        <v>6.42</v>
      </c>
      <c r="F40" s="742">
        <v>0</v>
      </c>
      <c r="G40" s="745">
        <v>0</v>
      </c>
      <c r="H40" s="748">
        <v>0</v>
      </c>
      <c r="I40" s="736">
        <v>0</v>
      </c>
    </row>
    <row r="41" spans="1:9" ht="18">
      <c r="A41" s="724" t="s">
        <v>1233</v>
      </c>
      <c r="B41" s="731">
        <v>0</v>
      </c>
      <c r="C41" s="734">
        <v>0</v>
      </c>
      <c r="D41" s="737">
        <v>0</v>
      </c>
      <c r="E41" s="740">
        <v>5.82</v>
      </c>
      <c r="F41" s="742">
        <v>0</v>
      </c>
      <c r="G41" s="745">
        <v>0</v>
      </c>
      <c r="H41" s="748">
        <v>0</v>
      </c>
      <c r="I41" s="736">
        <v>0</v>
      </c>
    </row>
    <row r="42" spans="1:9" ht="18">
      <c r="A42" s="724" t="s">
        <v>1234</v>
      </c>
      <c r="B42" s="731">
        <v>0</v>
      </c>
      <c r="C42" s="734">
        <v>0</v>
      </c>
      <c r="D42" s="737">
        <v>0</v>
      </c>
      <c r="E42" s="740">
        <v>5.8</v>
      </c>
      <c r="F42" s="742">
        <v>0</v>
      </c>
      <c r="G42" s="745">
        <v>0</v>
      </c>
      <c r="H42" s="748">
        <v>0</v>
      </c>
      <c r="I42" s="736">
        <v>0</v>
      </c>
    </row>
    <row r="43" spans="1:9" ht="18">
      <c r="A43" s="724" t="s">
        <v>1235</v>
      </c>
      <c r="B43" s="731">
        <v>0</v>
      </c>
      <c r="C43" s="734">
        <v>0</v>
      </c>
      <c r="D43" s="737">
        <v>0</v>
      </c>
      <c r="E43" s="740">
        <v>5.6</v>
      </c>
      <c r="F43" s="742">
        <v>0</v>
      </c>
      <c r="G43" s="745">
        <v>0</v>
      </c>
      <c r="H43" s="748">
        <v>0</v>
      </c>
      <c r="I43" s="736">
        <v>0</v>
      </c>
    </row>
    <row r="44" spans="1:9" ht="18">
      <c r="A44" s="724" t="s">
        <v>1236</v>
      </c>
      <c r="B44" s="731">
        <v>0</v>
      </c>
      <c r="C44" s="734">
        <v>0</v>
      </c>
      <c r="D44" s="737">
        <v>0</v>
      </c>
      <c r="E44" s="740">
        <v>5.43</v>
      </c>
      <c r="F44" s="742">
        <v>0</v>
      </c>
      <c r="G44" s="745">
        <v>0</v>
      </c>
      <c r="H44" s="748">
        <v>0</v>
      </c>
      <c r="I44" s="736">
        <v>0</v>
      </c>
    </row>
    <row r="45" spans="1:9" ht="18">
      <c r="A45" s="724" t="s">
        <v>1237</v>
      </c>
      <c r="B45" s="731">
        <v>0</v>
      </c>
      <c r="C45" s="734">
        <v>0</v>
      </c>
      <c r="D45" s="737">
        <v>0</v>
      </c>
      <c r="E45" s="740">
        <v>5.54</v>
      </c>
      <c r="F45" s="742">
        <v>0</v>
      </c>
      <c r="G45" s="745">
        <v>0</v>
      </c>
      <c r="H45" s="748">
        <v>0</v>
      </c>
      <c r="I45" s="736">
        <v>0</v>
      </c>
    </row>
    <row r="46" spans="1:9" ht="18">
      <c r="A46" s="724" t="s">
        <v>1238</v>
      </c>
      <c r="B46" s="731">
        <v>0</v>
      </c>
      <c r="C46" s="734">
        <v>0</v>
      </c>
      <c r="D46" s="737">
        <v>0</v>
      </c>
      <c r="E46" s="740">
        <v>5.58</v>
      </c>
      <c r="F46" s="742">
        <v>0</v>
      </c>
      <c r="G46" s="745">
        <v>0</v>
      </c>
      <c r="H46" s="748">
        <v>0</v>
      </c>
      <c r="I46" s="736">
        <v>0</v>
      </c>
    </row>
    <row r="47" spans="1:9" ht="18">
      <c r="A47" s="724" t="s">
        <v>1239</v>
      </c>
      <c r="B47" s="731">
        <v>0</v>
      </c>
      <c r="C47" s="734">
        <v>0</v>
      </c>
      <c r="D47" s="737">
        <v>0</v>
      </c>
      <c r="E47" s="740">
        <v>5.07</v>
      </c>
      <c r="F47" s="742">
        <v>0</v>
      </c>
      <c r="G47" s="745">
        <v>0</v>
      </c>
      <c r="H47" s="748">
        <v>0</v>
      </c>
      <c r="I47" s="736">
        <v>0</v>
      </c>
    </row>
    <row r="48" spans="1:9" ht="18">
      <c r="A48" s="724" t="s">
        <v>1240</v>
      </c>
      <c r="B48" s="731">
        <v>0</v>
      </c>
      <c r="C48" s="734">
        <v>0</v>
      </c>
      <c r="D48" s="737">
        <v>0</v>
      </c>
      <c r="E48" s="740">
        <v>5.07</v>
      </c>
      <c r="F48" s="742">
        <v>0</v>
      </c>
      <c r="G48" s="745">
        <v>0</v>
      </c>
      <c r="H48" s="748">
        <v>0</v>
      </c>
      <c r="I48" s="736">
        <v>0</v>
      </c>
    </row>
    <row r="49" spans="1:9" ht="18">
      <c r="A49" s="724" t="s">
        <v>1241</v>
      </c>
      <c r="B49" s="731">
        <v>0</v>
      </c>
      <c r="C49" s="734">
        <v>0</v>
      </c>
      <c r="D49" s="737">
        <v>0</v>
      </c>
      <c r="E49" s="740">
        <v>5.43</v>
      </c>
      <c r="F49" s="742">
        <v>0</v>
      </c>
      <c r="G49" s="745">
        <v>0</v>
      </c>
      <c r="H49" s="748">
        <v>0</v>
      </c>
      <c r="I49" s="736">
        <v>0</v>
      </c>
    </row>
    <row r="50" spans="1:9" ht="18">
      <c r="A50" s="724" t="s">
        <v>1242</v>
      </c>
      <c r="B50" s="731">
        <v>0</v>
      </c>
      <c r="C50" s="734">
        <v>0</v>
      </c>
      <c r="D50" s="737">
        <v>0</v>
      </c>
      <c r="E50" s="740">
        <v>0</v>
      </c>
      <c r="F50" s="742">
        <v>5.75</v>
      </c>
      <c r="G50" s="745">
        <v>0</v>
      </c>
      <c r="H50" s="748">
        <v>0</v>
      </c>
      <c r="I50" s="736">
        <v>0</v>
      </c>
    </row>
    <row r="51" spans="1:9" ht="18">
      <c r="A51" s="724" t="s">
        <v>1243</v>
      </c>
      <c r="B51" s="731">
        <v>0</v>
      </c>
      <c r="C51" s="734">
        <v>0</v>
      </c>
      <c r="D51" s="737">
        <v>0</v>
      </c>
      <c r="E51" s="740">
        <v>0</v>
      </c>
      <c r="F51" s="742">
        <v>5.52</v>
      </c>
      <c r="G51" s="745">
        <v>0</v>
      </c>
      <c r="H51" s="748">
        <v>0</v>
      </c>
      <c r="I51" s="736">
        <v>0</v>
      </c>
    </row>
    <row r="52" spans="1:9" ht="18">
      <c r="A52" s="724" t="s">
        <v>1244</v>
      </c>
      <c r="B52" s="731">
        <v>0</v>
      </c>
      <c r="C52" s="734">
        <v>0</v>
      </c>
      <c r="D52" s="737">
        <v>0</v>
      </c>
      <c r="E52" s="740">
        <v>0</v>
      </c>
      <c r="F52" s="742">
        <v>5.44</v>
      </c>
      <c r="G52" s="745">
        <v>0</v>
      </c>
      <c r="H52" s="748">
        <v>0</v>
      </c>
      <c r="I52" s="736">
        <v>0</v>
      </c>
    </row>
    <row r="53" spans="1:9" ht="18">
      <c r="A53" s="724" t="s">
        <v>1245</v>
      </c>
      <c r="B53" s="731">
        <v>0</v>
      </c>
      <c r="C53" s="734">
        <v>0</v>
      </c>
      <c r="D53" s="737">
        <v>0</v>
      </c>
      <c r="E53" s="740">
        <v>0</v>
      </c>
      <c r="F53" s="742">
        <v>5.88</v>
      </c>
      <c r="G53" s="745">
        <v>0</v>
      </c>
      <c r="H53" s="748">
        <v>0</v>
      </c>
      <c r="I53" s="736">
        <v>0</v>
      </c>
    </row>
    <row r="54" spans="1:9" ht="18">
      <c r="A54" s="724" t="s">
        <v>1246</v>
      </c>
      <c r="B54" s="731">
        <v>0</v>
      </c>
      <c r="C54" s="734">
        <v>0</v>
      </c>
      <c r="D54" s="737">
        <v>0</v>
      </c>
      <c r="E54" s="740">
        <v>0</v>
      </c>
      <c r="F54" s="742">
        <v>5.66</v>
      </c>
      <c r="G54" s="745">
        <v>0</v>
      </c>
      <c r="H54" s="748">
        <v>0</v>
      </c>
      <c r="I54" s="736">
        <v>0</v>
      </c>
    </row>
    <row r="55" spans="1:9" ht="18">
      <c r="A55" s="724" t="s">
        <v>1247</v>
      </c>
      <c r="B55" s="731">
        <v>0</v>
      </c>
      <c r="C55" s="734">
        <v>0</v>
      </c>
      <c r="D55" s="737">
        <v>0</v>
      </c>
      <c r="E55" s="740">
        <v>0</v>
      </c>
      <c r="F55" s="742">
        <v>5.33</v>
      </c>
      <c r="G55" s="745">
        <v>0</v>
      </c>
      <c r="H55" s="748">
        <v>0</v>
      </c>
      <c r="I55" s="736">
        <v>0</v>
      </c>
    </row>
    <row r="56" spans="1:9" ht="18">
      <c r="A56" s="724" t="s">
        <v>1248</v>
      </c>
      <c r="B56" s="731">
        <v>0</v>
      </c>
      <c r="C56" s="734">
        <v>0</v>
      </c>
      <c r="D56" s="737">
        <v>0</v>
      </c>
      <c r="E56" s="740">
        <v>0</v>
      </c>
      <c r="F56" s="742">
        <v>5.6</v>
      </c>
      <c r="G56" s="745">
        <v>0</v>
      </c>
      <c r="H56" s="748">
        <v>0</v>
      </c>
      <c r="I56" s="736">
        <v>0</v>
      </c>
    </row>
    <row r="57" spans="1:9" ht="18">
      <c r="A57" s="724" t="s">
        <v>1249</v>
      </c>
      <c r="B57" s="731">
        <v>0</v>
      </c>
      <c r="C57" s="734">
        <v>0</v>
      </c>
      <c r="D57" s="737">
        <v>0</v>
      </c>
      <c r="E57" s="740">
        <v>0</v>
      </c>
      <c r="F57" s="742">
        <v>5.79</v>
      </c>
      <c r="G57" s="745">
        <v>0</v>
      </c>
      <c r="H57" s="748">
        <v>0</v>
      </c>
      <c r="I57" s="736">
        <v>0</v>
      </c>
    </row>
    <row r="58" spans="1:9" ht="18">
      <c r="A58" s="724" t="s">
        <v>1250</v>
      </c>
      <c r="B58" s="731">
        <v>0</v>
      </c>
      <c r="C58" s="734">
        <v>0</v>
      </c>
      <c r="D58" s="737">
        <v>0</v>
      </c>
      <c r="E58" s="740">
        <v>0</v>
      </c>
      <c r="F58" s="742">
        <v>5.63</v>
      </c>
      <c r="G58" s="745">
        <v>0</v>
      </c>
      <c r="H58" s="748">
        <v>0</v>
      </c>
      <c r="I58" s="736">
        <v>0</v>
      </c>
    </row>
    <row r="59" spans="1:9" ht="18">
      <c r="A59" s="724" t="s">
        <v>1251</v>
      </c>
      <c r="B59" s="731">
        <v>0</v>
      </c>
      <c r="C59" s="734">
        <v>0</v>
      </c>
      <c r="D59" s="737">
        <v>0</v>
      </c>
      <c r="E59" s="740">
        <v>0</v>
      </c>
      <c r="F59" s="742">
        <v>6.18</v>
      </c>
      <c r="G59" s="745">
        <v>0</v>
      </c>
      <c r="H59" s="748">
        <v>0</v>
      </c>
      <c r="I59" s="736">
        <v>0</v>
      </c>
    </row>
    <row r="60" spans="1:9" ht="18">
      <c r="A60" s="724" t="s">
        <v>1252</v>
      </c>
      <c r="B60" s="731">
        <v>0</v>
      </c>
      <c r="C60" s="734">
        <v>0</v>
      </c>
      <c r="D60" s="737">
        <v>0</v>
      </c>
      <c r="E60" s="740">
        <v>0</v>
      </c>
      <c r="F60" s="742">
        <v>7.17</v>
      </c>
      <c r="G60" s="745">
        <v>0</v>
      </c>
      <c r="H60" s="748">
        <v>0</v>
      </c>
      <c r="I60" s="736">
        <v>0</v>
      </c>
    </row>
    <row r="61" spans="1:9" ht="18">
      <c r="A61" s="724" t="s">
        <v>1253</v>
      </c>
      <c r="B61" s="731">
        <v>0</v>
      </c>
      <c r="C61" s="734">
        <v>0</v>
      </c>
      <c r="D61" s="737">
        <v>0</v>
      </c>
      <c r="E61" s="740">
        <v>0</v>
      </c>
      <c r="F61" s="742">
        <v>7.45</v>
      </c>
      <c r="G61" s="745">
        <v>0</v>
      </c>
      <c r="H61" s="748">
        <v>0</v>
      </c>
      <c r="I61" s="736">
        <v>0</v>
      </c>
    </row>
    <row r="62" spans="1:9" ht="18">
      <c r="A62" s="724" t="s">
        <v>144</v>
      </c>
      <c r="B62" s="731">
        <v>0</v>
      </c>
      <c r="C62" s="734">
        <v>0</v>
      </c>
      <c r="D62" s="737">
        <v>0</v>
      </c>
      <c r="E62" s="740">
        <v>0</v>
      </c>
      <c r="F62" s="742">
        <v>0</v>
      </c>
      <c r="G62" s="745">
        <v>7.54</v>
      </c>
      <c r="H62" s="748">
        <v>0</v>
      </c>
      <c r="I62" s="736">
        <v>0</v>
      </c>
    </row>
    <row r="63" spans="1:9" ht="18">
      <c r="A63" s="724" t="s">
        <v>1254</v>
      </c>
      <c r="B63" s="731">
        <v>0</v>
      </c>
      <c r="C63" s="734">
        <v>0</v>
      </c>
      <c r="D63" s="737">
        <v>0</v>
      </c>
      <c r="E63" s="740">
        <v>0</v>
      </c>
      <c r="F63" s="742">
        <v>0</v>
      </c>
      <c r="G63" s="745">
        <v>7.39</v>
      </c>
      <c r="H63" s="748">
        <v>0</v>
      </c>
      <c r="I63" s="736">
        <v>0</v>
      </c>
    </row>
    <row r="64" spans="1:9" ht="18">
      <c r="A64" s="724" t="s">
        <v>186</v>
      </c>
      <c r="B64" s="731">
        <v>0</v>
      </c>
      <c r="C64" s="734">
        <v>0</v>
      </c>
      <c r="D64" s="737">
        <v>0</v>
      </c>
      <c r="E64" s="740">
        <v>0</v>
      </c>
      <c r="F64" s="742">
        <v>0</v>
      </c>
      <c r="G64" s="745">
        <v>6.94</v>
      </c>
      <c r="H64" s="748">
        <v>0</v>
      </c>
      <c r="I64" s="736">
        <v>0</v>
      </c>
    </row>
    <row r="65" spans="1:9" ht="18">
      <c r="A65" s="724" t="s">
        <v>1255</v>
      </c>
      <c r="B65" s="731">
        <v>0</v>
      </c>
      <c r="C65" s="734">
        <v>0</v>
      </c>
      <c r="D65" s="737">
        <v>0</v>
      </c>
      <c r="E65" s="740">
        <v>0</v>
      </c>
      <c r="F65" s="742">
        <v>0</v>
      </c>
      <c r="G65" s="745">
        <v>6.99</v>
      </c>
      <c r="H65" s="748">
        <v>0</v>
      </c>
      <c r="I65" s="736">
        <v>0</v>
      </c>
    </row>
    <row r="66" spans="1:9" ht="18">
      <c r="A66" s="724" t="s">
        <v>227</v>
      </c>
      <c r="B66" s="731">
        <v>0</v>
      </c>
      <c r="C66" s="734">
        <v>0</v>
      </c>
      <c r="D66" s="737">
        <v>0</v>
      </c>
      <c r="E66" s="740">
        <v>0</v>
      </c>
      <c r="F66" s="742">
        <v>0</v>
      </c>
      <c r="G66" s="745">
        <v>7.1</v>
      </c>
      <c r="H66" s="748">
        <v>0</v>
      </c>
      <c r="I66" s="736">
        <v>0</v>
      </c>
    </row>
    <row r="67" spans="1:9" ht="18">
      <c r="A67" s="724" t="s">
        <v>106</v>
      </c>
      <c r="B67" s="731">
        <v>0</v>
      </c>
      <c r="C67" s="734">
        <v>0</v>
      </c>
      <c r="D67" s="737">
        <v>0</v>
      </c>
      <c r="E67" s="740">
        <v>0</v>
      </c>
      <c r="F67" s="742">
        <v>0</v>
      </c>
      <c r="G67" s="745">
        <v>7.29</v>
      </c>
      <c r="H67" s="748">
        <v>0</v>
      </c>
      <c r="I67" s="736">
        <v>0</v>
      </c>
    </row>
    <row r="68" spans="1:9" ht="18">
      <c r="A68" s="724" t="s">
        <v>1256</v>
      </c>
      <c r="B68" s="731">
        <v>0</v>
      </c>
      <c r="C68" s="734">
        <v>0</v>
      </c>
      <c r="D68" s="737">
        <v>0</v>
      </c>
      <c r="E68" s="740">
        <v>0</v>
      </c>
      <c r="F68" s="742">
        <v>0</v>
      </c>
      <c r="G68" s="745">
        <v>7.36</v>
      </c>
      <c r="H68" s="748">
        <v>0</v>
      </c>
      <c r="I68" s="736">
        <v>0</v>
      </c>
    </row>
    <row r="69" spans="1:9" ht="18">
      <c r="A69" s="725" t="s">
        <v>1257</v>
      </c>
      <c r="B69" s="731">
        <v>0</v>
      </c>
      <c r="C69" s="734">
        <v>0</v>
      </c>
      <c r="D69" s="737">
        <v>0</v>
      </c>
      <c r="E69" s="740">
        <v>0</v>
      </c>
      <c r="F69" s="742">
        <v>0</v>
      </c>
      <c r="G69" s="746">
        <v>7.4229251289878793</v>
      </c>
      <c r="H69" s="748">
        <v>0</v>
      </c>
      <c r="I69" s="736">
        <v>0</v>
      </c>
    </row>
    <row r="70" spans="1:9" ht="18">
      <c r="A70" s="725" t="s">
        <v>315</v>
      </c>
      <c r="B70" s="731">
        <v>0</v>
      </c>
      <c r="C70" s="734">
        <v>0</v>
      </c>
      <c r="D70" s="737">
        <v>0</v>
      </c>
      <c r="E70" s="740">
        <v>0</v>
      </c>
      <c r="F70" s="742">
        <v>0</v>
      </c>
      <c r="G70" s="745">
        <v>7.51</v>
      </c>
      <c r="H70" s="748">
        <v>0</v>
      </c>
      <c r="I70" s="736">
        <v>0</v>
      </c>
    </row>
    <row r="71" spans="1:9" ht="18">
      <c r="A71" s="725" t="s">
        <v>1258</v>
      </c>
      <c r="B71" s="731">
        <v>0</v>
      </c>
      <c r="C71" s="734">
        <v>0</v>
      </c>
      <c r="D71" s="737">
        <v>0</v>
      </c>
      <c r="E71" s="740">
        <v>0</v>
      </c>
      <c r="F71" s="742">
        <v>0</v>
      </c>
      <c r="G71" s="745">
        <v>7.55</v>
      </c>
      <c r="H71" s="748">
        <v>0</v>
      </c>
      <c r="I71" s="736">
        <v>0</v>
      </c>
    </row>
    <row r="72" spans="1:9" ht="18">
      <c r="A72" s="725" t="s">
        <v>341</v>
      </c>
      <c r="B72" s="731">
        <v>0</v>
      </c>
      <c r="C72" s="734">
        <v>0</v>
      </c>
      <c r="D72" s="737">
        <v>0</v>
      </c>
      <c r="E72" s="740">
        <v>0</v>
      </c>
      <c r="F72" s="742">
        <v>0</v>
      </c>
      <c r="G72" s="745">
        <v>7.0209431404899965</v>
      </c>
      <c r="H72" s="748">
        <v>0</v>
      </c>
      <c r="I72" s="736">
        <v>0</v>
      </c>
    </row>
    <row r="73" spans="1:9" ht="18">
      <c r="A73" s="725" t="s">
        <v>386</v>
      </c>
      <c r="B73" s="731">
        <v>0</v>
      </c>
      <c r="C73" s="734">
        <v>0</v>
      </c>
      <c r="D73" s="737">
        <v>0</v>
      </c>
      <c r="E73" s="740">
        <v>0</v>
      </c>
      <c r="F73" s="742">
        <v>0</v>
      </c>
      <c r="G73" s="745">
        <v>6.84</v>
      </c>
      <c r="H73" s="748">
        <v>0</v>
      </c>
      <c r="I73" s="736">
        <v>0</v>
      </c>
    </row>
    <row r="74" spans="1:9" ht="18">
      <c r="A74" s="725" t="s">
        <v>618</v>
      </c>
      <c r="B74" s="731">
        <v>0</v>
      </c>
      <c r="C74" s="734">
        <v>0</v>
      </c>
      <c r="D74" s="737">
        <v>0</v>
      </c>
      <c r="E74" s="740">
        <v>0</v>
      </c>
      <c r="F74" s="742">
        <v>0</v>
      </c>
      <c r="G74" s="745">
        <v>0</v>
      </c>
      <c r="H74" s="748">
        <v>6.9631860959617313</v>
      </c>
      <c r="I74" s="736">
        <v>0</v>
      </c>
    </row>
    <row r="75" spans="1:9" ht="18">
      <c r="A75" s="725" t="s">
        <v>540</v>
      </c>
      <c r="B75" s="731">
        <v>0</v>
      </c>
      <c r="C75" s="734">
        <v>0</v>
      </c>
      <c r="D75" s="737">
        <v>0</v>
      </c>
      <c r="E75" s="740">
        <v>0</v>
      </c>
      <c r="F75" s="742">
        <v>0</v>
      </c>
      <c r="G75" s="745">
        <v>0</v>
      </c>
      <c r="H75" s="748">
        <v>7.16</v>
      </c>
      <c r="I75" s="736">
        <v>0</v>
      </c>
    </row>
    <row r="76" spans="1:9" ht="18">
      <c r="A76" s="725" t="s">
        <v>406</v>
      </c>
      <c r="B76" s="731">
        <v>0</v>
      </c>
      <c r="C76" s="734">
        <v>0</v>
      </c>
      <c r="D76" s="737">
        <v>0</v>
      </c>
      <c r="E76" s="740">
        <v>0</v>
      </c>
      <c r="F76" s="742">
        <v>0</v>
      </c>
      <c r="G76" s="745">
        <v>0</v>
      </c>
      <c r="H76" s="748">
        <v>6.9791776760286774</v>
      </c>
      <c r="I76" s="736">
        <v>0</v>
      </c>
    </row>
    <row r="77" spans="1:9" ht="18">
      <c r="A77" s="725" t="s">
        <v>407</v>
      </c>
      <c r="B77" s="731">
        <v>0</v>
      </c>
      <c r="C77" s="734">
        <v>0</v>
      </c>
      <c r="D77" s="737">
        <v>0</v>
      </c>
      <c r="E77" s="740">
        <v>0</v>
      </c>
      <c r="F77" s="742">
        <v>0</v>
      </c>
      <c r="G77" s="745">
        <v>0</v>
      </c>
      <c r="H77" s="748">
        <v>6.6957022085304834</v>
      </c>
      <c r="I77" s="736">
        <v>0</v>
      </c>
    </row>
    <row r="78" spans="1:9" ht="12.75" customHeight="1">
      <c r="A78" s="725" t="s">
        <v>645</v>
      </c>
      <c r="B78" s="731">
        <v>0</v>
      </c>
      <c r="C78" s="734">
        <v>0</v>
      </c>
      <c r="D78" s="737">
        <v>0</v>
      </c>
      <c r="E78" s="740">
        <v>0</v>
      </c>
      <c r="F78" s="742">
        <v>0</v>
      </c>
      <c r="G78" s="745">
        <v>0</v>
      </c>
      <c r="H78" s="748">
        <v>6.53</v>
      </c>
      <c r="I78" s="736">
        <v>0</v>
      </c>
    </row>
    <row r="79" spans="1:9" ht="18">
      <c r="A79" s="725" t="s">
        <v>697</v>
      </c>
      <c r="B79" s="731">
        <v>0</v>
      </c>
      <c r="C79" s="734">
        <v>0</v>
      </c>
      <c r="D79" s="737">
        <v>0</v>
      </c>
      <c r="E79" s="740">
        <v>0</v>
      </c>
      <c r="F79" s="742">
        <v>0</v>
      </c>
      <c r="G79" s="745">
        <v>0</v>
      </c>
      <c r="H79" s="748">
        <v>6.9554149878676279</v>
      </c>
      <c r="I79" s="736">
        <v>0</v>
      </c>
    </row>
    <row r="80" spans="1:9" ht="18">
      <c r="A80" s="725" t="s">
        <v>704</v>
      </c>
      <c r="B80" s="731">
        <v>0</v>
      </c>
      <c r="C80" s="734">
        <v>0</v>
      </c>
      <c r="D80" s="737">
        <v>0</v>
      </c>
      <c r="E80" s="740">
        <v>0</v>
      </c>
      <c r="F80" s="742">
        <v>0</v>
      </c>
      <c r="G80" s="745">
        <v>0</v>
      </c>
      <c r="H80" s="748">
        <v>6.629366400089995</v>
      </c>
      <c r="I80" s="736">
        <v>0</v>
      </c>
    </row>
    <row r="81" spans="1:9" ht="18">
      <c r="A81" s="725" t="s">
        <v>735</v>
      </c>
      <c r="B81" s="731">
        <v>0</v>
      </c>
      <c r="C81" s="734">
        <v>0</v>
      </c>
      <c r="D81" s="737">
        <v>0</v>
      </c>
      <c r="E81" s="740">
        <v>0</v>
      </c>
      <c r="F81" s="742">
        <v>0</v>
      </c>
      <c r="G81" s="745">
        <v>0</v>
      </c>
      <c r="H81" s="748">
        <v>6.7767705333537673</v>
      </c>
      <c r="I81" s="736">
        <v>0</v>
      </c>
    </row>
    <row r="82" spans="1:9" ht="18">
      <c r="A82" s="725" t="s">
        <v>779</v>
      </c>
      <c r="B82" s="731">
        <v>0</v>
      </c>
      <c r="C82" s="734">
        <v>0</v>
      </c>
      <c r="D82" s="737">
        <v>0</v>
      </c>
      <c r="E82" s="740">
        <v>0</v>
      </c>
      <c r="F82" s="742">
        <v>0</v>
      </c>
      <c r="G82" s="745">
        <v>0</v>
      </c>
      <c r="H82" s="748">
        <v>7.0594914892690372</v>
      </c>
      <c r="I82" s="736">
        <v>0</v>
      </c>
    </row>
    <row r="83" spans="1:9" ht="18">
      <c r="A83" s="725" t="s">
        <v>807</v>
      </c>
      <c r="B83" s="731">
        <v>0</v>
      </c>
      <c r="C83" s="734">
        <v>0</v>
      </c>
      <c r="D83" s="737">
        <v>0</v>
      </c>
      <c r="E83" s="740">
        <v>0</v>
      </c>
      <c r="F83" s="742">
        <v>0</v>
      </c>
      <c r="G83" s="745">
        <v>0</v>
      </c>
      <c r="H83" s="748">
        <v>7.1701543738755582</v>
      </c>
      <c r="I83" s="736">
        <v>0</v>
      </c>
    </row>
    <row r="84" spans="1:9" ht="18">
      <c r="A84" s="725" t="s">
        <v>834</v>
      </c>
      <c r="B84" s="731">
        <v>0</v>
      </c>
      <c r="C84" s="734">
        <v>0</v>
      </c>
      <c r="D84" s="737">
        <v>0</v>
      </c>
      <c r="E84" s="740">
        <v>0</v>
      </c>
      <c r="F84" s="742">
        <v>0</v>
      </c>
      <c r="G84" s="745">
        <v>0</v>
      </c>
      <c r="H84" s="748">
        <v>6.8210180696016787</v>
      </c>
      <c r="I84" s="736">
        <v>0</v>
      </c>
    </row>
    <row r="85" spans="1:9" ht="18">
      <c r="A85" s="725" t="s">
        <v>1259</v>
      </c>
      <c r="B85" s="731">
        <v>0</v>
      </c>
      <c r="C85" s="734">
        <v>0</v>
      </c>
      <c r="D85" s="737">
        <v>0</v>
      </c>
      <c r="E85" s="740">
        <v>0</v>
      </c>
      <c r="F85" s="742">
        <v>0</v>
      </c>
      <c r="G85" s="745">
        <v>0</v>
      </c>
      <c r="H85" s="748">
        <v>6.4422686995656608</v>
      </c>
      <c r="I85" s="736">
        <v>0</v>
      </c>
    </row>
    <row r="86" spans="1:9" ht="18">
      <c r="A86" s="725" t="s">
        <v>1260</v>
      </c>
      <c r="B86" s="731">
        <v>0</v>
      </c>
      <c r="C86" s="734">
        <v>0</v>
      </c>
      <c r="D86" s="737">
        <v>0</v>
      </c>
      <c r="E86" s="740">
        <v>0</v>
      </c>
      <c r="F86" s="742">
        <v>0</v>
      </c>
      <c r="G86" s="745">
        <v>0</v>
      </c>
      <c r="H86" s="748">
        <v>0</v>
      </c>
      <c r="I86" s="736">
        <v>6.1491469440532196</v>
      </c>
    </row>
    <row r="87" spans="1:9" ht="18">
      <c r="A87" s="725" t="s">
        <v>540</v>
      </c>
      <c r="B87" s="731">
        <v>0</v>
      </c>
      <c r="C87" s="734">
        <v>0</v>
      </c>
      <c r="D87" s="737">
        <v>0</v>
      </c>
      <c r="E87" s="740">
        <v>0</v>
      </c>
      <c r="F87" s="742">
        <v>0</v>
      </c>
      <c r="G87" s="745">
        <v>0</v>
      </c>
      <c r="H87" s="748">
        <v>0</v>
      </c>
      <c r="I87" s="736">
        <v>6.3196181554716437</v>
      </c>
    </row>
    <row r="88" spans="1:9" ht="18">
      <c r="A88" s="725" t="s">
        <v>406</v>
      </c>
      <c r="B88" s="731">
        <v>0</v>
      </c>
      <c r="C88" s="734">
        <v>0</v>
      </c>
      <c r="D88" s="737">
        <v>0</v>
      </c>
      <c r="E88" s="740">
        <v>0</v>
      </c>
      <c r="F88" s="742">
        <v>0</v>
      </c>
      <c r="G88" s="745">
        <v>0</v>
      </c>
      <c r="H88" s="748">
        <v>0</v>
      </c>
      <c r="I88" s="736">
        <v>6.6437592713425646</v>
      </c>
    </row>
    <row r="89" spans="1:9" ht="18">
      <c r="A89" s="725" t="s">
        <v>407</v>
      </c>
      <c r="B89" s="731">
        <v>0</v>
      </c>
      <c r="C89" s="734">
        <v>0</v>
      </c>
      <c r="D89" s="737">
        <v>0</v>
      </c>
      <c r="E89" s="740">
        <v>0</v>
      </c>
      <c r="F89" s="742">
        <v>0</v>
      </c>
      <c r="G89" s="745">
        <v>0</v>
      </c>
      <c r="H89" s="748">
        <v>0</v>
      </c>
      <c r="I89" s="736">
        <v>6.3365038719655029</v>
      </c>
    </row>
    <row r="90" spans="1:9" ht="18">
      <c r="A90" s="725" t="s">
        <v>645</v>
      </c>
      <c r="B90" s="731">
        <v>0</v>
      </c>
      <c r="C90" s="734">
        <v>0</v>
      </c>
      <c r="D90" s="737">
        <v>0</v>
      </c>
      <c r="E90" s="740">
        <v>0</v>
      </c>
      <c r="F90" s="742">
        <v>0</v>
      </c>
      <c r="G90" s="745">
        <v>0</v>
      </c>
      <c r="H90" s="748">
        <v>0</v>
      </c>
      <c r="I90" s="736">
        <v>7.8139109267211238</v>
      </c>
    </row>
    <row r="91" spans="1:9" ht="18">
      <c r="A91" s="725" t="s">
        <v>1304</v>
      </c>
      <c r="B91" s="731">
        <v>0</v>
      </c>
      <c r="C91" s="734">
        <v>0</v>
      </c>
      <c r="D91" s="737">
        <v>0</v>
      </c>
      <c r="E91" s="740">
        <v>0</v>
      </c>
      <c r="F91" s="742">
        <v>0</v>
      </c>
      <c r="G91" s="745">
        <v>0</v>
      </c>
      <c r="H91" s="748">
        <v>0</v>
      </c>
      <c r="I91" s="736">
        <v>9.0538395468802868</v>
      </c>
    </row>
    <row r="92" spans="1:9">
      <c r="A92" s="723"/>
      <c r="B92" s="723"/>
      <c r="C92" s="723"/>
      <c r="D92" s="723"/>
      <c r="E92" s="723"/>
      <c r="F92" s="723"/>
      <c r="G92" s="723"/>
      <c r="H92" s="723"/>
      <c r="I92" s="723"/>
    </row>
    <row r="93" spans="1:9">
      <c r="A93" s="723"/>
      <c r="B93" s="723"/>
      <c r="C93" s="723"/>
      <c r="D93" s="723"/>
      <c r="E93" s="723"/>
      <c r="F93" s="723"/>
      <c r="G93" s="723"/>
      <c r="H93" s="723"/>
      <c r="I93" s="723"/>
    </row>
    <row r="94" spans="1:9">
      <c r="A94" s="723"/>
      <c r="B94" s="723"/>
      <c r="C94" s="723"/>
      <c r="D94" s="723"/>
      <c r="E94" s="723"/>
      <c r="F94" s="723"/>
      <c r="G94" s="723"/>
      <c r="H94" s="723"/>
      <c r="I94" s="723"/>
    </row>
    <row r="95" spans="1:9">
      <c r="A95" s="723"/>
      <c r="B95" s="723"/>
      <c r="C95" s="723"/>
      <c r="D95" s="723"/>
      <c r="E95" s="723"/>
      <c r="F95" s="723"/>
      <c r="G95" s="723"/>
      <c r="H95" s="723"/>
      <c r="I95" s="723"/>
    </row>
    <row r="96" spans="1:9">
      <c r="A96" s="723"/>
      <c r="B96" s="723"/>
      <c r="C96" s="723"/>
      <c r="D96" s="723"/>
      <c r="E96" s="723"/>
      <c r="F96" s="723"/>
      <c r="G96" s="723"/>
      <c r="H96" s="723"/>
      <c r="I96" s="723"/>
    </row>
    <row r="97" spans="1:9">
      <c r="A97" s="723"/>
      <c r="B97" s="723"/>
      <c r="C97" s="723"/>
      <c r="D97" s="723"/>
      <c r="E97" s="723"/>
      <c r="F97" s="723"/>
      <c r="G97" s="723"/>
      <c r="H97" s="723"/>
      <c r="I97" s="723"/>
    </row>
    <row r="98" spans="1:9">
      <c r="A98" s="723"/>
      <c r="B98" s="723"/>
      <c r="C98" s="723"/>
      <c r="D98" s="723"/>
      <c r="E98" s="723"/>
      <c r="F98" s="723"/>
      <c r="G98" s="723"/>
      <c r="H98" s="723"/>
      <c r="I98" s="723"/>
    </row>
    <row r="99" spans="1:9">
      <c r="A99" s="723"/>
      <c r="B99" s="723"/>
      <c r="C99" s="723"/>
      <c r="D99" s="723"/>
      <c r="E99" s="723"/>
      <c r="F99" s="723"/>
      <c r="G99" s="723"/>
      <c r="H99" s="723"/>
      <c r="I99" s="723"/>
    </row>
    <row r="100" spans="1:9">
      <c r="A100" s="723"/>
      <c r="B100" s="723"/>
      <c r="C100" s="723"/>
      <c r="D100" s="723"/>
      <c r="E100" s="723"/>
      <c r="F100" s="723"/>
      <c r="G100" s="723"/>
      <c r="H100" s="723"/>
      <c r="I100" s="723"/>
    </row>
    <row r="101" spans="1:9">
      <c r="A101" s="723"/>
      <c r="B101" s="723"/>
      <c r="C101" s="723"/>
      <c r="D101" s="723"/>
      <c r="E101" s="723"/>
      <c r="F101" s="723"/>
      <c r="G101" s="723"/>
      <c r="H101" s="723"/>
      <c r="I101" s="723"/>
    </row>
    <row r="102" spans="1:9">
      <c r="A102" s="723"/>
      <c r="B102" s="723"/>
      <c r="C102" s="723"/>
      <c r="D102" s="723"/>
      <c r="E102" s="723"/>
      <c r="F102" s="723"/>
      <c r="G102" s="723"/>
      <c r="H102" s="723"/>
      <c r="I102" s="723"/>
    </row>
    <row r="103" spans="1:9">
      <c r="A103" s="723"/>
      <c r="B103" s="723"/>
      <c r="C103" s="723"/>
      <c r="D103" s="723"/>
      <c r="E103" s="723"/>
      <c r="F103" s="723"/>
      <c r="G103" s="723"/>
      <c r="H103" s="723"/>
      <c r="I103" s="723"/>
    </row>
    <row r="104" spans="1:9">
      <c r="A104" s="723"/>
      <c r="B104" s="723"/>
      <c r="C104" s="723"/>
      <c r="D104" s="723"/>
      <c r="E104" s="723"/>
      <c r="F104" s="723"/>
      <c r="G104" s="723"/>
      <c r="H104" s="723"/>
      <c r="I104" s="723"/>
    </row>
    <row r="105" spans="1:9">
      <c r="A105" s="723"/>
      <c r="B105" s="723"/>
      <c r="C105" s="723"/>
      <c r="D105" s="723"/>
      <c r="E105" s="723"/>
      <c r="F105" s="723"/>
      <c r="G105" s="723"/>
      <c r="H105" s="723"/>
      <c r="I105" s="723"/>
    </row>
    <row r="106" spans="1:9">
      <c r="A106" s="723"/>
      <c r="B106" s="723"/>
      <c r="C106" s="723"/>
      <c r="D106" s="723"/>
      <c r="E106" s="723"/>
      <c r="F106" s="723"/>
      <c r="G106" s="723"/>
      <c r="H106" s="723"/>
      <c r="I106" s="723"/>
    </row>
    <row r="107" spans="1:9">
      <c r="A107" s="723"/>
      <c r="B107" s="723"/>
      <c r="C107" s="723"/>
      <c r="D107" s="723"/>
      <c r="E107" s="723"/>
      <c r="F107" s="723"/>
      <c r="G107" s="723"/>
      <c r="H107" s="723"/>
      <c r="I107" s="723"/>
    </row>
    <row r="108" spans="1:9">
      <c r="A108" s="723"/>
      <c r="B108" s="723"/>
      <c r="C108" s="723"/>
      <c r="D108" s="723"/>
      <c r="E108" s="723"/>
      <c r="F108" s="723"/>
      <c r="G108" s="723"/>
      <c r="H108" s="723"/>
      <c r="I108" s="723"/>
    </row>
    <row r="109" spans="1:9">
      <c r="A109" s="723"/>
      <c r="B109" s="723"/>
      <c r="C109" s="723"/>
      <c r="D109" s="723"/>
      <c r="E109" s="723"/>
      <c r="F109" s="723"/>
      <c r="G109" s="723"/>
      <c r="H109" s="723"/>
      <c r="I109" s="723"/>
    </row>
    <row r="110" spans="1:9">
      <c r="A110" s="723"/>
      <c r="B110" s="723"/>
      <c r="C110" s="723"/>
      <c r="D110" s="723"/>
      <c r="E110" s="723"/>
      <c r="F110" s="723"/>
      <c r="G110" s="723"/>
      <c r="H110" s="723"/>
      <c r="I110" s="723"/>
    </row>
    <row r="111" spans="1:9">
      <c r="A111" s="723"/>
      <c r="B111" s="723"/>
      <c r="C111" s="723"/>
      <c r="D111" s="723"/>
      <c r="E111" s="723"/>
      <c r="F111" s="723"/>
      <c r="G111" s="723"/>
      <c r="H111" s="723"/>
      <c r="I111" s="723"/>
    </row>
    <row r="112" spans="1:9">
      <c r="A112" s="723"/>
      <c r="B112" s="723"/>
      <c r="C112" s="723"/>
      <c r="D112" s="723"/>
      <c r="E112" s="723"/>
      <c r="F112" s="723"/>
      <c r="G112" s="723"/>
      <c r="H112" s="723"/>
      <c r="I112" s="723"/>
    </row>
    <row r="113" spans="1:9">
      <c r="A113" s="723"/>
      <c r="B113" s="723"/>
      <c r="C113" s="723"/>
      <c r="D113" s="723"/>
      <c r="E113" s="723"/>
      <c r="F113" s="723"/>
      <c r="G113" s="723"/>
      <c r="H113" s="723"/>
      <c r="I113" s="723"/>
    </row>
    <row r="114" spans="1:9">
      <c r="A114" s="723"/>
      <c r="B114" s="723"/>
      <c r="C114" s="723"/>
      <c r="D114" s="723"/>
      <c r="E114" s="723"/>
      <c r="F114" s="723"/>
      <c r="G114" s="723"/>
      <c r="H114" s="723"/>
      <c r="I114" s="723"/>
    </row>
    <row r="115" spans="1:9">
      <c r="A115" s="723"/>
      <c r="B115" s="723"/>
      <c r="C115" s="723"/>
      <c r="D115" s="723"/>
      <c r="E115" s="723"/>
      <c r="F115" s="723"/>
      <c r="G115" s="723"/>
      <c r="H115" s="723"/>
      <c r="I115" s="723"/>
    </row>
    <row r="116" spans="1:9">
      <c r="A116" s="723"/>
      <c r="B116" s="723"/>
      <c r="C116" s="723"/>
      <c r="D116" s="723"/>
      <c r="E116" s="723"/>
      <c r="F116" s="723"/>
      <c r="G116" s="723"/>
      <c r="H116" s="723"/>
      <c r="I116" s="723"/>
    </row>
    <row r="117" spans="1:9">
      <c r="A117" s="723"/>
      <c r="B117" s="723"/>
      <c r="C117" s="723"/>
      <c r="D117" s="723"/>
      <c r="E117" s="723"/>
      <c r="F117" s="723"/>
      <c r="G117" s="723"/>
      <c r="H117" s="723"/>
      <c r="I117" s="723"/>
    </row>
    <row r="118" spans="1:9">
      <c r="A118" s="723"/>
      <c r="B118" s="723"/>
      <c r="C118" s="723"/>
      <c r="D118" s="723"/>
      <c r="E118" s="723"/>
      <c r="F118" s="723"/>
      <c r="G118" s="723"/>
      <c r="H118" s="723"/>
      <c r="I118" s="723"/>
    </row>
    <row r="119" spans="1:9">
      <c r="A119" s="723"/>
      <c r="B119" s="723"/>
      <c r="C119" s="723"/>
      <c r="D119" s="723"/>
      <c r="E119" s="723"/>
      <c r="F119" s="723"/>
      <c r="G119" s="723"/>
      <c r="H119" s="723"/>
      <c r="I119" s="723"/>
    </row>
    <row r="120" spans="1:9">
      <c r="A120" s="723"/>
      <c r="B120" s="723"/>
      <c r="C120" s="723"/>
      <c r="D120" s="723"/>
      <c r="E120" s="723"/>
      <c r="F120" s="723"/>
      <c r="G120" s="723"/>
      <c r="H120" s="723"/>
      <c r="I120" s="723"/>
    </row>
    <row r="121" spans="1:9">
      <c r="A121" s="723"/>
      <c r="B121" s="723"/>
      <c r="C121" s="723"/>
      <c r="D121" s="723"/>
      <c r="E121" s="723"/>
      <c r="F121" s="723"/>
      <c r="G121" s="723"/>
      <c r="H121" s="723"/>
      <c r="I121" s="723"/>
    </row>
    <row r="122" spans="1:9">
      <c r="A122" s="723"/>
      <c r="B122" s="723"/>
      <c r="C122" s="723"/>
      <c r="D122" s="723"/>
      <c r="E122" s="723"/>
      <c r="F122" s="723"/>
      <c r="G122" s="723"/>
      <c r="H122" s="723"/>
      <c r="I122" s="723"/>
    </row>
    <row r="123" spans="1:9">
      <c r="A123" s="723"/>
      <c r="B123" s="723"/>
      <c r="C123" s="723"/>
      <c r="D123" s="723"/>
      <c r="E123" s="723"/>
      <c r="F123" s="723"/>
      <c r="G123" s="723"/>
      <c r="H123" s="723"/>
      <c r="I123" s="723"/>
    </row>
    <row r="124" spans="1:9">
      <c r="A124" s="723"/>
      <c r="B124" s="723"/>
      <c r="C124" s="723"/>
      <c r="D124" s="723"/>
      <c r="E124" s="723"/>
      <c r="F124" s="723"/>
      <c r="G124" s="723"/>
      <c r="H124" s="723"/>
      <c r="I124" s="723"/>
    </row>
    <row r="125" spans="1:9">
      <c r="A125" s="723"/>
      <c r="B125" s="723"/>
      <c r="C125" s="723"/>
      <c r="D125" s="723"/>
      <c r="E125" s="723"/>
      <c r="F125" s="723"/>
      <c r="G125" s="723"/>
      <c r="H125" s="723"/>
      <c r="I125" s="723"/>
    </row>
    <row r="126" spans="1:9">
      <c r="A126" s="723"/>
      <c r="B126" s="723"/>
      <c r="C126" s="723"/>
      <c r="D126" s="723"/>
      <c r="E126" s="723"/>
      <c r="F126" s="723"/>
      <c r="G126" s="723"/>
      <c r="H126" s="723"/>
      <c r="I126" s="723"/>
    </row>
    <row r="127" spans="1:9">
      <c r="A127" s="723"/>
      <c r="B127" s="723"/>
      <c r="C127" s="723"/>
      <c r="D127" s="723"/>
      <c r="E127" s="723"/>
      <c r="F127" s="723"/>
      <c r="G127" s="723"/>
      <c r="H127" s="723"/>
      <c r="I127" s="723"/>
    </row>
    <row r="128" spans="1:9">
      <c r="A128" s="723"/>
      <c r="B128" s="723"/>
      <c r="C128" s="723"/>
      <c r="D128" s="723"/>
      <c r="E128" s="723"/>
      <c r="F128" s="723"/>
      <c r="G128" s="723"/>
      <c r="H128" s="723"/>
      <c r="I128" s="723"/>
    </row>
    <row r="129" spans="1:9">
      <c r="A129" s="723"/>
      <c r="B129" s="723"/>
      <c r="C129" s="723"/>
      <c r="D129" s="723"/>
      <c r="E129" s="723"/>
      <c r="F129" s="723"/>
      <c r="G129" s="723"/>
      <c r="H129" s="723"/>
      <c r="I129" s="723"/>
    </row>
    <row r="130" spans="1:9">
      <c r="A130" s="723"/>
      <c r="B130" s="723"/>
      <c r="C130" s="723"/>
      <c r="D130" s="723"/>
      <c r="E130" s="723"/>
      <c r="F130" s="723"/>
      <c r="G130" s="723"/>
      <c r="H130" s="723"/>
      <c r="I130" s="723"/>
    </row>
    <row r="131" spans="1:9">
      <c r="A131" s="723"/>
      <c r="B131" s="723"/>
      <c r="C131" s="723"/>
      <c r="D131" s="723"/>
      <c r="E131" s="723"/>
      <c r="F131" s="723"/>
      <c r="G131" s="723"/>
      <c r="H131" s="723"/>
      <c r="I131" s="723"/>
    </row>
    <row r="132" spans="1:9">
      <c r="A132" s="723"/>
      <c r="B132" s="723"/>
      <c r="C132" s="723"/>
      <c r="D132" s="723"/>
      <c r="E132" s="723"/>
      <c r="F132" s="723"/>
      <c r="G132" s="723"/>
      <c r="H132" s="723"/>
      <c r="I132" s="723"/>
    </row>
    <row r="133" spans="1:9">
      <c r="A133" s="723"/>
      <c r="B133" s="723"/>
      <c r="C133" s="723"/>
      <c r="D133" s="723"/>
      <c r="E133" s="723"/>
      <c r="F133" s="723"/>
      <c r="G133" s="723"/>
      <c r="H133" s="723"/>
      <c r="I133" s="723"/>
    </row>
    <row r="134" spans="1:9">
      <c r="A134" s="723"/>
      <c r="B134" s="723"/>
      <c r="C134" s="723"/>
      <c r="D134" s="723"/>
      <c r="E134" s="723"/>
      <c r="F134" s="723"/>
      <c r="G134" s="723"/>
      <c r="H134" s="723"/>
      <c r="I134" s="723"/>
    </row>
    <row r="135" spans="1:9">
      <c r="A135" s="723"/>
      <c r="B135" s="723"/>
      <c r="C135" s="723"/>
      <c r="D135" s="723"/>
      <c r="E135" s="723"/>
      <c r="F135" s="723"/>
      <c r="G135" s="723"/>
      <c r="H135" s="723"/>
      <c r="I135" s="723"/>
    </row>
    <row r="136" spans="1:9">
      <c r="A136" s="723"/>
      <c r="B136" s="723"/>
      <c r="C136" s="723"/>
      <c r="D136" s="723"/>
      <c r="E136" s="723"/>
      <c r="F136" s="723"/>
      <c r="G136" s="723"/>
      <c r="H136" s="723"/>
      <c r="I136" s="723"/>
    </row>
    <row r="137" spans="1:9">
      <c r="A137" s="723"/>
      <c r="B137" s="723"/>
      <c r="C137" s="723"/>
      <c r="D137" s="723"/>
      <c r="E137" s="723"/>
      <c r="F137" s="723"/>
      <c r="G137" s="723"/>
      <c r="H137" s="723"/>
      <c r="I137" s="723"/>
    </row>
    <row r="138" spans="1:9">
      <c r="A138" s="723"/>
      <c r="B138" s="723"/>
      <c r="C138" s="723"/>
      <c r="D138" s="723"/>
      <c r="E138" s="723"/>
      <c r="F138" s="723"/>
      <c r="G138" s="723"/>
      <c r="H138" s="723"/>
      <c r="I138" s="723"/>
    </row>
    <row r="139" spans="1:9">
      <c r="A139" s="723"/>
      <c r="B139" s="723"/>
      <c r="C139" s="723"/>
      <c r="D139" s="723"/>
      <c r="E139" s="723"/>
      <c r="F139" s="723"/>
      <c r="G139" s="723"/>
      <c r="H139" s="723"/>
      <c r="I139" s="723"/>
    </row>
    <row r="140" spans="1:9">
      <c r="A140" s="723"/>
      <c r="B140" s="723"/>
      <c r="C140" s="723"/>
      <c r="D140" s="723"/>
      <c r="E140" s="723"/>
      <c r="F140" s="723"/>
      <c r="G140" s="723"/>
      <c r="H140" s="723"/>
      <c r="I140" s="723"/>
    </row>
    <row r="141" spans="1:9">
      <c r="A141" s="723"/>
      <c r="B141" s="723"/>
      <c r="C141" s="723"/>
      <c r="D141" s="723"/>
      <c r="E141" s="723"/>
      <c r="F141" s="723"/>
      <c r="G141" s="723"/>
      <c r="H141" s="723"/>
      <c r="I141" s="723"/>
    </row>
    <row r="142" spans="1:9">
      <c r="A142" s="723"/>
      <c r="B142" s="723"/>
      <c r="C142" s="723"/>
      <c r="D142" s="723"/>
      <c r="E142" s="723"/>
      <c r="F142" s="723"/>
      <c r="G142" s="723"/>
      <c r="H142" s="723"/>
      <c r="I142" s="723"/>
    </row>
    <row r="143" spans="1:9">
      <c r="A143" s="723"/>
      <c r="B143" s="723"/>
      <c r="C143" s="723"/>
      <c r="D143" s="723"/>
      <c r="E143" s="723"/>
      <c r="F143" s="723"/>
      <c r="G143" s="723"/>
      <c r="H143" s="723"/>
      <c r="I143" s="723"/>
    </row>
    <row r="144" spans="1:9">
      <c r="A144" s="723"/>
      <c r="B144" s="723"/>
      <c r="C144" s="723"/>
      <c r="D144" s="723"/>
      <c r="E144" s="723"/>
      <c r="F144" s="723"/>
      <c r="G144" s="723"/>
      <c r="H144" s="723"/>
      <c r="I144" s="723"/>
    </row>
    <row r="145" spans="1:9">
      <c r="A145" s="723"/>
      <c r="B145" s="723"/>
      <c r="C145" s="723"/>
      <c r="D145" s="723"/>
      <c r="E145" s="723"/>
      <c r="F145" s="723"/>
      <c r="G145" s="723"/>
      <c r="H145" s="723"/>
      <c r="I145" s="723"/>
    </row>
    <row r="146" spans="1:9">
      <c r="A146" s="723"/>
      <c r="B146" s="723"/>
      <c r="C146" s="723"/>
      <c r="D146" s="723"/>
      <c r="E146" s="723"/>
      <c r="F146" s="723"/>
      <c r="G146" s="723"/>
      <c r="H146" s="723"/>
      <c r="I146" s="723"/>
    </row>
    <row r="147" spans="1:9">
      <c r="A147" s="723"/>
      <c r="B147" s="723"/>
      <c r="C147" s="723"/>
      <c r="D147" s="723"/>
      <c r="E147" s="723"/>
      <c r="F147" s="723"/>
      <c r="G147" s="723"/>
      <c r="H147" s="723"/>
      <c r="I147" s="723"/>
    </row>
    <row r="148" spans="1:9">
      <c r="A148" s="723"/>
      <c r="B148" s="723"/>
      <c r="C148" s="723"/>
      <c r="D148" s="723"/>
      <c r="E148" s="723"/>
      <c r="F148" s="723"/>
      <c r="G148" s="723"/>
      <c r="H148" s="723"/>
      <c r="I148" s="723"/>
    </row>
    <row r="149" spans="1:9">
      <c r="A149" s="723"/>
      <c r="B149" s="723"/>
      <c r="C149" s="723"/>
      <c r="D149" s="723"/>
      <c r="E149" s="723"/>
      <c r="F149" s="723"/>
      <c r="G149" s="723"/>
      <c r="H149" s="723"/>
      <c r="I149" s="723"/>
    </row>
    <row r="150" spans="1:9">
      <c r="A150" s="723"/>
      <c r="B150" s="723"/>
      <c r="C150" s="723"/>
      <c r="D150" s="723"/>
      <c r="E150" s="723"/>
      <c r="F150" s="723"/>
      <c r="G150" s="723"/>
      <c r="H150" s="723"/>
      <c r="I150" s="723"/>
    </row>
    <row r="151" spans="1:9">
      <c r="A151" s="723"/>
      <c r="B151" s="723"/>
      <c r="C151" s="723"/>
      <c r="D151" s="723"/>
      <c r="E151" s="723"/>
      <c r="F151" s="723"/>
      <c r="G151" s="723"/>
      <c r="H151" s="723"/>
      <c r="I151" s="723"/>
    </row>
    <row r="152" spans="1:9">
      <c r="A152" s="723"/>
      <c r="B152" s="723"/>
      <c r="C152" s="723"/>
      <c r="D152" s="723"/>
      <c r="E152" s="723"/>
      <c r="F152" s="723"/>
      <c r="G152" s="723"/>
      <c r="H152" s="723"/>
      <c r="I152" s="723"/>
    </row>
    <row r="153" spans="1:9">
      <c r="A153" s="723"/>
      <c r="B153" s="723"/>
      <c r="C153" s="723"/>
      <c r="D153" s="723"/>
      <c r="E153" s="723"/>
      <c r="F153" s="723"/>
      <c r="G153" s="723"/>
      <c r="H153" s="723"/>
      <c r="I153" s="723"/>
    </row>
    <row r="154" spans="1:9">
      <c r="A154" s="723"/>
      <c r="B154" s="723"/>
      <c r="C154" s="723"/>
      <c r="D154" s="723"/>
      <c r="E154" s="723"/>
      <c r="F154" s="723"/>
      <c r="G154" s="723"/>
      <c r="H154" s="723"/>
      <c r="I154" s="723"/>
    </row>
    <row r="155" spans="1:9">
      <c r="A155" s="723"/>
      <c r="B155" s="723"/>
      <c r="C155" s="723"/>
      <c r="D155" s="723"/>
      <c r="E155" s="723"/>
      <c r="F155" s="723"/>
      <c r="G155" s="723"/>
      <c r="H155" s="723"/>
      <c r="I155" s="723"/>
    </row>
    <row r="156" spans="1:9">
      <c r="A156" s="723"/>
      <c r="B156" s="723"/>
      <c r="C156" s="723"/>
      <c r="D156" s="723"/>
      <c r="E156" s="723"/>
      <c r="F156" s="723"/>
      <c r="G156" s="723"/>
      <c r="H156" s="723"/>
      <c r="I156" s="723"/>
    </row>
    <row r="157" spans="1:9">
      <c r="A157" s="723"/>
      <c r="B157" s="723"/>
      <c r="C157" s="723"/>
      <c r="D157" s="723"/>
      <c r="E157" s="723"/>
      <c r="F157" s="723"/>
      <c r="G157" s="723"/>
      <c r="H157" s="723"/>
      <c r="I157" s="723"/>
    </row>
    <row r="158" spans="1:9">
      <c r="A158" s="723"/>
      <c r="B158" s="723"/>
      <c r="C158" s="723"/>
      <c r="D158" s="723"/>
      <c r="E158" s="723"/>
      <c r="F158" s="723"/>
      <c r="G158" s="723"/>
      <c r="H158" s="723"/>
      <c r="I158" s="723"/>
    </row>
    <row r="159" spans="1:9">
      <c r="A159" s="723"/>
      <c r="B159" s="723"/>
      <c r="C159" s="723"/>
      <c r="D159" s="723"/>
      <c r="E159" s="723"/>
      <c r="F159" s="723"/>
      <c r="G159" s="723"/>
      <c r="H159" s="723"/>
      <c r="I159" s="723"/>
    </row>
    <row r="160" spans="1:9">
      <c r="A160" s="723"/>
      <c r="B160" s="723"/>
      <c r="C160" s="723"/>
      <c r="D160" s="723"/>
      <c r="E160" s="723"/>
      <c r="F160" s="723"/>
      <c r="G160" s="723"/>
      <c r="H160" s="723"/>
      <c r="I160" s="723"/>
    </row>
    <row r="161" spans="1:9">
      <c r="A161" s="723"/>
      <c r="B161" s="723"/>
      <c r="C161" s="723"/>
      <c r="D161" s="723"/>
      <c r="E161" s="723"/>
      <c r="F161" s="723"/>
      <c r="G161" s="723"/>
      <c r="H161" s="723"/>
      <c r="I161" s="723"/>
    </row>
    <row r="162" spans="1:9">
      <c r="A162" s="723"/>
      <c r="B162" s="723"/>
      <c r="C162" s="723"/>
      <c r="D162" s="723"/>
      <c r="E162" s="723"/>
      <c r="F162" s="723"/>
      <c r="G162" s="723"/>
      <c r="H162" s="723"/>
      <c r="I162" s="723"/>
    </row>
    <row r="163" spans="1:9">
      <c r="A163" s="723"/>
      <c r="B163" s="723"/>
      <c r="C163" s="723"/>
      <c r="D163" s="723"/>
      <c r="E163" s="723"/>
      <c r="F163" s="723"/>
      <c r="G163" s="723"/>
      <c r="H163" s="723"/>
      <c r="I163" s="723"/>
    </row>
    <row r="164" spans="1:9">
      <c r="A164" s="723"/>
      <c r="B164" s="723"/>
      <c r="C164" s="723"/>
      <c r="D164" s="723"/>
      <c r="E164" s="723"/>
      <c r="F164" s="723"/>
      <c r="G164" s="723"/>
      <c r="H164" s="723"/>
      <c r="I164" s="723"/>
    </row>
    <row r="165" spans="1:9">
      <c r="A165" s="723"/>
      <c r="B165" s="723"/>
      <c r="C165" s="723"/>
      <c r="D165" s="723"/>
      <c r="E165" s="723"/>
      <c r="F165" s="723"/>
      <c r="G165" s="723"/>
      <c r="H165" s="723"/>
      <c r="I165" s="723"/>
    </row>
    <row r="166" spans="1:9">
      <c r="A166" s="723"/>
      <c r="B166" s="723"/>
      <c r="C166" s="723"/>
      <c r="D166" s="723"/>
      <c r="E166" s="723"/>
      <c r="F166" s="723"/>
      <c r="G166" s="723"/>
      <c r="H166" s="723"/>
      <c r="I166" s="723"/>
    </row>
    <row r="167" spans="1:9">
      <c r="A167" s="723"/>
      <c r="B167" s="723"/>
      <c r="C167" s="723"/>
      <c r="D167" s="723"/>
      <c r="E167" s="723"/>
      <c r="F167" s="723"/>
      <c r="G167" s="723"/>
      <c r="H167" s="723"/>
      <c r="I167" s="723"/>
    </row>
    <row r="168" spans="1:9">
      <c r="A168" s="723"/>
      <c r="B168" s="723"/>
      <c r="C168" s="723"/>
      <c r="D168" s="723"/>
      <c r="E168" s="723"/>
      <c r="F168" s="723"/>
      <c r="G168" s="723"/>
      <c r="H168" s="723"/>
      <c r="I168" s="723"/>
    </row>
    <row r="169" spans="1:9">
      <c r="A169" s="723"/>
      <c r="B169" s="723"/>
      <c r="C169" s="723"/>
      <c r="D169" s="723"/>
      <c r="E169" s="723"/>
      <c r="F169" s="723"/>
      <c r="G169" s="723"/>
      <c r="H169" s="723"/>
      <c r="I169" s="723"/>
    </row>
    <row r="170" spans="1:9">
      <c r="A170" s="723"/>
      <c r="B170" s="723"/>
      <c r="C170" s="723"/>
      <c r="D170" s="723"/>
      <c r="E170" s="723"/>
      <c r="F170" s="723"/>
      <c r="G170" s="723"/>
      <c r="H170" s="723"/>
      <c r="I170" s="723"/>
    </row>
    <row r="171" spans="1:9">
      <c r="A171" s="723"/>
      <c r="B171" s="723"/>
      <c r="C171" s="723"/>
      <c r="D171" s="723"/>
      <c r="E171" s="723"/>
      <c r="F171" s="723"/>
      <c r="G171" s="723"/>
      <c r="H171" s="723"/>
      <c r="I171" s="723"/>
    </row>
    <row r="172" spans="1:9">
      <c r="A172" s="723"/>
      <c r="B172" s="723"/>
      <c r="C172" s="723"/>
      <c r="D172" s="723"/>
      <c r="E172" s="723"/>
      <c r="F172" s="723"/>
      <c r="G172" s="723"/>
      <c r="H172" s="723"/>
      <c r="I172" s="723"/>
    </row>
    <row r="173" spans="1:9">
      <c r="A173" s="723"/>
      <c r="B173" s="723"/>
      <c r="C173" s="723"/>
      <c r="D173" s="723"/>
      <c r="E173" s="723"/>
      <c r="F173" s="723"/>
      <c r="G173" s="723"/>
      <c r="H173" s="723"/>
      <c r="I173" s="723"/>
    </row>
    <row r="174" spans="1:9">
      <c r="A174" s="723"/>
      <c r="B174" s="723"/>
      <c r="C174" s="723"/>
      <c r="D174" s="723"/>
      <c r="E174" s="723"/>
      <c r="F174" s="723"/>
      <c r="G174" s="723"/>
      <c r="H174" s="723"/>
      <c r="I174" s="723"/>
    </row>
    <row r="175" spans="1:9">
      <c r="A175" s="723"/>
      <c r="B175" s="723"/>
      <c r="C175" s="723"/>
      <c r="D175" s="723"/>
      <c r="E175" s="723"/>
      <c r="F175" s="723"/>
      <c r="G175" s="723"/>
      <c r="H175" s="723"/>
      <c r="I175" s="723"/>
    </row>
    <row r="176" spans="1:9">
      <c r="A176" s="723"/>
      <c r="B176" s="723"/>
      <c r="C176" s="723"/>
      <c r="D176" s="723"/>
      <c r="E176" s="723"/>
      <c r="F176" s="723"/>
      <c r="G176" s="723"/>
      <c r="H176" s="723"/>
      <c r="I176" s="723"/>
    </row>
    <row r="177" spans="1:9">
      <c r="A177" s="723"/>
      <c r="B177" s="723"/>
      <c r="C177" s="723"/>
      <c r="D177" s="723"/>
      <c r="E177" s="723"/>
      <c r="F177" s="723"/>
      <c r="G177" s="723"/>
      <c r="H177" s="723"/>
      <c r="I177" s="723"/>
    </row>
    <row r="178" spans="1:9">
      <c r="A178" s="723"/>
      <c r="B178" s="723"/>
      <c r="C178" s="723"/>
      <c r="D178" s="723"/>
      <c r="E178" s="723"/>
      <c r="F178" s="723"/>
      <c r="G178" s="723"/>
      <c r="H178" s="723"/>
      <c r="I178" s="723"/>
    </row>
    <row r="179" spans="1:9">
      <c r="A179" s="723"/>
      <c r="B179" s="723"/>
      <c r="C179" s="723"/>
      <c r="D179" s="723"/>
      <c r="E179" s="723"/>
      <c r="F179" s="723"/>
      <c r="G179" s="723"/>
      <c r="H179" s="723"/>
      <c r="I179" s="723"/>
    </row>
    <row r="180" spans="1:9">
      <c r="A180" s="723"/>
      <c r="B180" s="723"/>
      <c r="C180" s="723"/>
      <c r="D180" s="723"/>
      <c r="E180" s="723"/>
      <c r="F180" s="723"/>
      <c r="G180" s="723"/>
      <c r="H180" s="723"/>
      <c r="I180" s="723"/>
    </row>
    <row r="181" spans="1:9">
      <c r="A181" s="723"/>
      <c r="B181" s="723"/>
      <c r="C181" s="723"/>
      <c r="D181" s="723"/>
      <c r="E181" s="723"/>
      <c r="F181" s="723"/>
      <c r="G181" s="723"/>
      <c r="H181" s="723"/>
      <c r="I181" s="723"/>
    </row>
    <row r="182" spans="1:9">
      <c r="A182" s="723"/>
      <c r="B182" s="723"/>
      <c r="C182" s="723"/>
      <c r="D182" s="723"/>
      <c r="E182" s="723"/>
      <c r="F182" s="723"/>
      <c r="G182" s="723"/>
      <c r="H182" s="723"/>
      <c r="I182" s="723"/>
    </row>
    <row r="183" spans="1:9">
      <c r="A183" s="723"/>
      <c r="B183" s="723"/>
      <c r="C183" s="723"/>
      <c r="D183" s="723"/>
      <c r="E183" s="723"/>
      <c r="F183" s="723"/>
      <c r="G183" s="723"/>
      <c r="H183" s="723"/>
      <c r="I183" s="723"/>
    </row>
    <row r="184" spans="1:9">
      <c r="A184" s="723"/>
      <c r="B184" s="723"/>
      <c r="C184" s="723"/>
      <c r="D184" s="723"/>
      <c r="E184" s="723"/>
      <c r="F184" s="723"/>
      <c r="G184" s="723"/>
      <c r="H184" s="723"/>
      <c r="I184" s="723"/>
    </row>
    <row r="185" spans="1:9">
      <c r="A185" s="723"/>
      <c r="B185" s="723"/>
      <c r="C185" s="723"/>
      <c r="D185" s="723"/>
      <c r="E185" s="723"/>
      <c r="F185" s="723"/>
      <c r="G185" s="723"/>
      <c r="H185" s="723"/>
      <c r="I185" s="723"/>
    </row>
    <row r="186" spans="1:9">
      <c r="A186" s="723"/>
      <c r="B186" s="723"/>
      <c r="C186" s="723"/>
      <c r="D186" s="723"/>
      <c r="E186" s="723"/>
      <c r="F186" s="723"/>
      <c r="G186" s="723"/>
      <c r="H186" s="723"/>
      <c r="I186" s="723"/>
    </row>
    <row r="187" spans="1:9">
      <c r="A187" s="723"/>
      <c r="B187" s="723"/>
      <c r="C187" s="723"/>
      <c r="D187" s="723"/>
      <c r="E187" s="723"/>
      <c r="F187" s="723"/>
      <c r="G187" s="723"/>
      <c r="H187" s="723"/>
      <c r="I187" s="723"/>
    </row>
    <row r="188" spans="1:9">
      <c r="A188" s="723"/>
      <c r="B188" s="723"/>
      <c r="C188" s="723"/>
      <c r="D188" s="723"/>
      <c r="E188" s="723"/>
      <c r="F188" s="723"/>
      <c r="G188" s="723"/>
      <c r="H188" s="723"/>
      <c r="I188" s="723"/>
    </row>
    <row r="189" spans="1:9">
      <c r="A189" s="723"/>
      <c r="B189" s="723"/>
      <c r="C189" s="723"/>
      <c r="D189" s="723"/>
      <c r="E189" s="723"/>
      <c r="F189" s="723"/>
      <c r="G189" s="723"/>
      <c r="H189" s="723"/>
      <c r="I189" s="723"/>
    </row>
    <row r="190" spans="1:9">
      <c r="A190" s="723"/>
      <c r="B190" s="723"/>
      <c r="C190" s="723"/>
      <c r="D190" s="723"/>
      <c r="E190" s="723"/>
      <c r="F190" s="723"/>
      <c r="G190" s="723"/>
      <c r="H190" s="723"/>
      <c r="I190" s="723"/>
    </row>
    <row r="191" spans="1:9">
      <c r="A191" s="723"/>
      <c r="B191" s="723"/>
      <c r="C191" s="723"/>
      <c r="D191" s="723"/>
      <c r="E191" s="723"/>
      <c r="F191" s="723"/>
      <c r="G191" s="723"/>
      <c r="H191" s="723"/>
      <c r="I191" s="723"/>
    </row>
    <row r="192" spans="1:9">
      <c r="A192" s="723"/>
      <c r="B192" s="723"/>
      <c r="C192" s="723"/>
      <c r="D192" s="723"/>
      <c r="E192" s="723"/>
      <c r="F192" s="723"/>
      <c r="G192" s="723"/>
      <c r="H192" s="723"/>
      <c r="I192" s="723"/>
    </row>
    <row r="193" spans="1:9">
      <c r="A193" s="723"/>
      <c r="B193" s="723"/>
      <c r="C193" s="723"/>
      <c r="D193" s="723"/>
      <c r="E193" s="723"/>
      <c r="F193" s="723"/>
      <c r="G193" s="723"/>
      <c r="H193" s="723"/>
      <c r="I193" s="723"/>
    </row>
    <row r="194" spans="1:9">
      <c r="A194" s="723"/>
      <c r="B194" s="723"/>
      <c r="C194" s="723"/>
      <c r="D194" s="723"/>
      <c r="E194" s="723"/>
      <c r="F194" s="723"/>
      <c r="G194" s="723"/>
      <c r="H194" s="723"/>
      <c r="I194" s="723"/>
    </row>
    <row r="195" spans="1:9">
      <c r="A195" s="723"/>
      <c r="B195" s="723"/>
      <c r="C195" s="723"/>
      <c r="D195" s="723"/>
      <c r="E195" s="723"/>
      <c r="F195" s="723"/>
      <c r="G195" s="723"/>
      <c r="H195" s="723"/>
      <c r="I195" s="723"/>
    </row>
    <row r="196" spans="1:9">
      <c r="A196" s="723"/>
      <c r="B196" s="723"/>
      <c r="C196" s="723"/>
      <c r="D196" s="723"/>
      <c r="E196" s="723"/>
      <c r="F196" s="723"/>
      <c r="G196" s="723"/>
      <c r="H196" s="723"/>
      <c r="I196" s="723"/>
    </row>
    <row r="197" spans="1:9">
      <c r="A197" s="723"/>
      <c r="B197" s="723"/>
      <c r="C197" s="723"/>
      <c r="D197" s="723"/>
      <c r="E197" s="723"/>
      <c r="F197" s="723"/>
      <c r="G197" s="723"/>
      <c r="H197" s="723"/>
      <c r="I197" s="723"/>
    </row>
    <row r="198" spans="1:9">
      <c r="A198" s="723"/>
      <c r="B198" s="723"/>
      <c r="C198" s="723"/>
      <c r="D198" s="723"/>
      <c r="E198" s="723"/>
      <c r="F198" s="723"/>
      <c r="G198" s="723"/>
      <c r="H198" s="723"/>
      <c r="I198" s="723"/>
    </row>
    <row r="199" spans="1:9">
      <c r="A199" s="723"/>
      <c r="B199" s="723"/>
      <c r="C199" s="723"/>
      <c r="D199" s="723"/>
      <c r="E199" s="723"/>
      <c r="F199" s="723"/>
      <c r="G199" s="723"/>
      <c r="H199" s="723"/>
      <c r="I199" s="723"/>
    </row>
    <row r="200" spans="1:9">
      <c r="A200" s="723"/>
      <c r="B200" s="723"/>
      <c r="C200" s="723"/>
      <c r="D200" s="723"/>
      <c r="E200" s="723"/>
      <c r="F200" s="723"/>
      <c r="G200" s="723"/>
      <c r="H200" s="723"/>
      <c r="I200" s="723"/>
    </row>
    <row r="201" spans="1:9">
      <c r="A201" s="723"/>
      <c r="B201" s="723"/>
      <c r="C201" s="723"/>
      <c r="D201" s="723"/>
      <c r="E201" s="723"/>
      <c r="F201" s="723"/>
      <c r="G201" s="723"/>
      <c r="H201" s="723"/>
      <c r="I201" s="723"/>
    </row>
    <row r="202" spans="1:9">
      <c r="A202" s="723"/>
      <c r="B202" s="723"/>
      <c r="C202" s="723"/>
      <c r="D202" s="723"/>
      <c r="E202" s="723"/>
      <c r="F202" s="723"/>
      <c r="G202" s="723"/>
      <c r="H202" s="723"/>
      <c r="I202" s="723"/>
    </row>
    <row r="203" spans="1:9">
      <c r="A203" s="723"/>
      <c r="B203" s="723"/>
      <c r="C203" s="723"/>
      <c r="D203" s="723"/>
      <c r="E203" s="723"/>
      <c r="F203" s="723"/>
      <c r="G203" s="723"/>
      <c r="H203" s="723"/>
      <c r="I203" s="723"/>
    </row>
    <row r="204" spans="1:9">
      <c r="A204" s="723"/>
      <c r="B204" s="723"/>
      <c r="C204" s="723"/>
      <c r="D204" s="723"/>
      <c r="E204" s="723"/>
      <c r="F204" s="723"/>
      <c r="G204" s="723"/>
      <c r="H204" s="723"/>
      <c r="I204" s="723"/>
    </row>
    <row r="205" spans="1:9">
      <c r="A205" s="723"/>
      <c r="B205" s="723"/>
      <c r="C205" s="723"/>
      <c r="D205" s="723"/>
      <c r="E205" s="723"/>
      <c r="F205" s="723"/>
      <c r="G205" s="723"/>
      <c r="H205" s="723"/>
      <c r="I205" s="723"/>
    </row>
    <row r="206" spans="1:9">
      <c r="A206" s="723"/>
      <c r="B206" s="723"/>
      <c r="C206" s="723"/>
      <c r="D206" s="723"/>
      <c r="E206" s="723"/>
      <c r="F206" s="723"/>
      <c r="G206" s="723"/>
      <c r="H206" s="723"/>
      <c r="I206" s="723"/>
    </row>
    <row r="207" spans="1:9">
      <c r="A207" s="723"/>
      <c r="B207" s="723"/>
      <c r="C207" s="723"/>
      <c r="D207" s="723"/>
      <c r="E207" s="723"/>
      <c r="F207" s="723"/>
      <c r="G207" s="723"/>
      <c r="H207" s="723"/>
      <c r="I207" s="723"/>
    </row>
    <row r="208" spans="1:9">
      <c r="A208" s="723"/>
      <c r="B208" s="723"/>
      <c r="C208" s="723"/>
      <c r="D208" s="723"/>
      <c r="E208" s="723"/>
      <c r="F208" s="723"/>
      <c r="G208" s="723"/>
      <c r="H208" s="723"/>
      <c r="I208" s="723"/>
    </row>
    <row r="209" spans="1:9">
      <c r="A209" s="723"/>
      <c r="B209" s="723"/>
      <c r="C209" s="723"/>
      <c r="D209" s="723"/>
      <c r="E209" s="723"/>
      <c r="F209" s="723"/>
      <c r="G209" s="723"/>
      <c r="H209" s="723"/>
      <c r="I209" s="723"/>
    </row>
    <row r="210" spans="1:9">
      <c r="A210" s="723"/>
      <c r="B210" s="723"/>
      <c r="C210" s="723"/>
      <c r="D210" s="723"/>
      <c r="E210" s="723"/>
      <c r="F210" s="723"/>
      <c r="G210" s="723"/>
      <c r="H210" s="723"/>
      <c r="I210" s="723"/>
    </row>
    <row r="211" spans="1:9">
      <c r="A211" s="723"/>
      <c r="B211" s="723"/>
      <c r="C211" s="723"/>
      <c r="D211" s="723"/>
      <c r="E211" s="723"/>
      <c r="F211" s="723"/>
      <c r="G211" s="723"/>
      <c r="H211" s="723"/>
      <c r="I211" s="723"/>
    </row>
    <row r="212" spans="1:9">
      <c r="A212" s="723"/>
      <c r="B212" s="723"/>
      <c r="C212" s="723"/>
      <c r="D212" s="723"/>
      <c r="E212" s="723"/>
      <c r="F212" s="723"/>
      <c r="G212" s="723"/>
      <c r="H212" s="723"/>
      <c r="I212" s="723"/>
    </row>
    <row r="213" spans="1:9">
      <c r="A213" s="723"/>
      <c r="B213" s="723"/>
      <c r="C213" s="723"/>
      <c r="D213" s="723"/>
      <c r="E213" s="723"/>
      <c r="F213" s="723"/>
      <c r="G213" s="723"/>
      <c r="H213" s="723"/>
      <c r="I213" s="723"/>
    </row>
    <row r="214" spans="1:9">
      <c r="A214" s="723"/>
      <c r="B214" s="723"/>
      <c r="C214" s="723"/>
      <c r="D214" s="723"/>
      <c r="E214" s="723"/>
      <c r="F214" s="723"/>
      <c r="G214" s="723"/>
      <c r="H214" s="723"/>
      <c r="I214" s="723"/>
    </row>
    <row r="215" spans="1:9">
      <c r="A215" s="723"/>
      <c r="B215" s="723"/>
      <c r="C215" s="723"/>
      <c r="D215" s="723"/>
      <c r="E215" s="723"/>
      <c r="F215" s="723"/>
      <c r="G215" s="723"/>
      <c r="H215" s="723"/>
      <c r="I215" s="723"/>
    </row>
    <row r="216" spans="1:9">
      <c r="A216" s="723"/>
      <c r="B216" s="723"/>
      <c r="C216" s="723"/>
      <c r="D216" s="723"/>
      <c r="E216" s="723"/>
      <c r="F216" s="723"/>
      <c r="G216" s="723"/>
      <c r="H216" s="723"/>
      <c r="I216" s="723"/>
    </row>
    <row r="217" spans="1:9">
      <c r="A217" s="723"/>
      <c r="B217" s="723"/>
      <c r="C217" s="723"/>
      <c r="D217" s="723"/>
      <c r="E217" s="723"/>
      <c r="F217" s="723"/>
      <c r="G217" s="723"/>
      <c r="H217" s="723"/>
      <c r="I217" s="723"/>
    </row>
    <row r="218" spans="1:9">
      <c r="A218" s="723"/>
      <c r="B218" s="723"/>
      <c r="C218" s="723"/>
      <c r="D218" s="723"/>
      <c r="E218" s="723"/>
      <c r="F218" s="723"/>
      <c r="G218" s="723"/>
      <c r="H218" s="723"/>
      <c r="I218" s="723"/>
    </row>
    <row r="219" spans="1:9">
      <c r="A219" s="723"/>
      <c r="B219" s="723"/>
      <c r="C219" s="723"/>
      <c r="D219" s="723"/>
      <c r="E219" s="723"/>
      <c r="F219" s="723"/>
      <c r="G219" s="723"/>
      <c r="H219" s="723"/>
      <c r="I219" s="723"/>
    </row>
    <row r="220" spans="1:9">
      <c r="A220" s="723"/>
      <c r="B220" s="723"/>
      <c r="C220" s="723"/>
      <c r="D220" s="723"/>
      <c r="E220" s="723"/>
      <c r="F220" s="723"/>
      <c r="G220" s="723"/>
      <c r="H220" s="723"/>
      <c r="I220" s="723"/>
    </row>
    <row r="221" spans="1:9">
      <c r="A221" s="723"/>
      <c r="B221" s="723"/>
      <c r="C221" s="723"/>
      <c r="D221" s="723"/>
      <c r="E221" s="723"/>
      <c r="F221" s="723"/>
      <c r="G221" s="723"/>
      <c r="H221" s="723"/>
      <c r="I221" s="723"/>
    </row>
    <row r="222" spans="1:9">
      <c r="A222" s="723"/>
      <c r="B222" s="723"/>
      <c r="C222" s="723"/>
      <c r="D222" s="723"/>
      <c r="E222" s="723"/>
      <c r="F222" s="723"/>
      <c r="G222" s="723"/>
      <c r="H222" s="723"/>
      <c r="I222" s="723"/>
    </row>
    <row r="223" spans="1:9">
      <c r="A223" s="723"/>
      <c r="B223" s="723"/>
      <c r="C223" s="723"/>
      <c r="D223" s="723"/>
      <c r="E223" s="723"/>
      <c r="F223" s="723"/>
      <c r="G223" s="723"/>
      <c r="H223" s="723"/>
      <c r="I223" s="723"/>
    </row>
    <row r="224" spans="1:9">
      <c r="A224" s="723"/>
      <c r="B224" s="723"/>
      <c r="C224" s="723"/>
      <c r="D224" s="723"/>
      <c r="E224" s="723"/>
      <c r="F224" s="723"/>
      <c r="G224" s="723"/>
      <c r="H224" s="723"/>
      <c r="I224" s="723"/>
    </row>
    <row r="225" spans="1:9">
      <c r="A225" s="723"/>
      <c r="B225" s="723"/>
      <c r="C225" s="723"/>
      <c r="D225" s="723"/>
      <c r="E225" s="723"/>
      <c r="F225" s="723"/>
      <c r="G225" s="723"/>
      <c r="H225" s="723"/>
      <c r="I225" s="723"/>
    </row>
    <row r="226" spans="1:9">
      <c r="A226" s="723"/>
      <c r="B226" s="723"/>
      <c r="C226" s="723"/>
      <c r="D226" s="723"/>
      <c r="E226" s="723"/>
      <c r="F226" s="723"/>
      <c r="G226" s="723"/>
      <c r="H226" s="723"/>
      <c r="I226" s="723"/>
    </row>
    <row r="227" spans="1:9">
      <c r="A227" s="723"/>
      <c r="B227" s="723"/>
      <c r="C227" s="723"/>
      <c r="D227" s="723"/>
      <c r="E227" s="723"/>
      <c r="F227" s="723"/>
      <c r="G227" s="723"/>
      <c r="H227" s="723"/>
      <c r="I227" s="723"/>
    </row>
    <row r="228" spans="1:9">
      <c r="A228" s="723"/>
      <c r="B228" s="723"/>
      <c r="C228" s="723"/>
      <c r="D228" s="723"/>
      <c r="E228" s="723"/>
      <c r="F228" s="723"/>
      <c r="G228" s="723"/>
      <c r="H228" s="723"/>
      <c r="I228" s="723"/>
    </row>
    <row r="229" spans="1:9">
      <c r="A229" s="723"/>
      <c r="B229" s="723"/>
      <c r="C229" s="723"/>
      <c r="D229" s="723"/>
      <c r="E229" s="723"/>
      <c r="F229" s="723"/>
      <c r="G229" s="723"/>
      <c r="H229" s="723"/>
      <c r="I229" s="723"/>
    </row>
    <row r="230" spans="1:9">
      <c r="A230" s="723"/>
      <c r="B230" s="723"/>
      <c r="C230" s="723"/>
      <c r="D230" s="723"/>
      <c r="E230" s="723"/>
      <c r="F230" s="723"/>
      <c r="G230" s="723"/>
      <c r="H230" s="723"/>
      <c r="I230" s="723"/>
    </row>
    <row r="231" spans="1:9">
      <c r="A231" s="723"/>
      <c r="B231" s="723"/>
      <c r="C231" s="723"/>
      <c r="D231" s="723"/>
      <c r="E231" s="723"/>
      <c r="F231" s="723"/>
      <c r="G231" s="723"/>
      <c r="H231" s="723"/>
      <c r="I231" s="723"/>
    </row>
    <row r="232" spans="1:9">
      <c r="A232" s="723"/>
      <c r="B232" s="723"/>
      <c r="C232" s="723"/>
      <c r="D232" s="723"/>
      <c r="E232" s="723"/>
      <c r="F232" s="723"/>
      <c r="G232" s="723"/>
      <c r="H232" s="723"/>
      <c r="I232" s="723"/>
    </row>
    <row r="233" spans="1:9">
      <c r="A233" s="723"/>
      <c r="B233" s="723"/>
      <c r="C233" s="723"/>
      <c r="D233" s="723"/>
      <c r="E233" s="723"/>
      <c r="F233" s="723"/>
      <c r="G233" s="723"/>
      <c r="H233" s="723"/>
      <c r="I233" s="723"/>
    </row>
    <row r="234" spans="1:9">
      <c r="A234" s="723"/>
      <c r="B234" s="723"/>
      <c r="C234" s="723"/>
      <c r="D234" s="723"/>
      <c r="E234" s="723"/>
      <c r="F234" s="723"/>
      <c r="G234" s="723"/>
      <c r="H234" s="723"/>
      <c r="I234" s="723"/>
    </row>
    <row r="235" spans="1:9">
      <c r="A235" s="723"/>
      <c r="B235" s="723"/>
      <c r="C235" s="723"/>
      <c r="D235" s="723"/>
      <c r="E235" s="723"/>
      <c r="F235" s="723"/>
      <c r="G235" s="723"/>
      <c r="H235" s="723"/>
      <c r="I235" s="723"/>
    </row>
    <row r="236" spans="1:9">
      <c r="A236" s="723"/>
      <c r="B236" s="723"/>
      <c r="C236" s="723"/>
      <c r="D236" s="723"/>
      <c r="E236" s="723"/>
      <c r="F236" s="723"/>
      <c r="G236" s="723"/>
      <c r="H236" s="723"/>
      <c r="I236" s="723"/>
    </row>
    <row r="237" spans="1:9">
      <c r="A237" s="723"/>
      <c r="B237" s="723"/>
      <c r="C237" s="723"/>
      <c r="D237" s="723"/>
      <c r="E237" s="723"/>
      <c r="F237" s="723"/>
      <c r="G237" s="723"/>
      <c r="H237" s="723"/>
      <c r="I237" s="723"/>
    </row>
    <row r="238" spans="1:9">
      <c r="A238" s="723"/>
      <c r="B238" s="723"/>
      <c r="C238" s="723"/>
      <c r="D238" s="723"/>
      <c r="E238" s="723"/>
      <c r="F238" s="723"/>
      <c r="G238" s="723"/>
      <c r="H238" s="723"/>
      <c r="I238" s="723"/>
    </row>
    <row r="239" spans="1:9">
      <c r="A239" s="723"/>
      <c r="B239" s="723"/>
      <c r="C239" s="723"/>
      <c r="D239" s="723"/>
      <c r="E239" s="723"/>
      <c r="F239" s="723"/>
      <c r="G239" s="723"/>
      <c r="H239" s="723"/>
      <c r="I239" s="723"/>
    </row>
    <row r="240" spans="1:9">
      <c r="A240" s="723"/>
      <c r="B240" s="723"/>
      <c r="C240" s="723"/>
      <c r="D240" s="723"/>
      <c r="E240" s="723"/>
      <c r="F240" s="723"/>
      <c r="G240" s="723"/>
      <c r="H240" s="723"/>
      <c r="I240" s="723"/>
    </row>
    <row r="241" spans="1:9">
      <c r="A241" s="723"/>
      <c r="B241" s="723"/>
      <c r="C241" s="723"/>
      <c r="D241" s="723"/>
      <c r="E241" s="723"/>
      <c r="F241" s="723"/>
      <c r="G241" s="723"/>
      <c r="H241" s="723"/>
      <c r="I241" s="723"/>
    </row>
    <row r="242" spans="1:9">
      <c r="A242" s="723"/>
      <c r="B242" s="723"/>
      <c r="C242" s="723"/>
      <c r="D242" s="723"/>
      <c r="E242" s="723"/>
      <c r="F242" s="723"/>
      <c r="G242" s="723"/>
      <c r="H242" s="723"/>
      <c r="I242" s="723"/>
    </row>
    <row r="243" spans="1:9">
      <c r="A243" s="723"/>
      <c r="B243" s="723"/>
      <c r="C243" s="723"/>
      <c r="D243" s="723"/>
      <c r="E243" s="723"/>
      <c r="F243" s="723"/>
      <c r="G243" s="723"/>
      <c r="H243" s="723"/>
      <c r="I243" s="723"/>
    </row>
    <row r="244" spans="1:9">
      <c r="A244" s="723"/>
      <c r="B244" s="723"/>
      <c r="C244" s="723"/>
      <c r="D244" s="723"/>
      <c r="E244" s="723"/>
      <c r="F244" s="723"/>
      <c r="G244" s="723"/>
      <c r="H244" s="723"/>
      <c r="I244" s="723"/>
    </row>
    <row r="245" spans="1:9">
      <c r="A245" s="723"/>
      <c r="B245" s="723"/>
      <c r="C245" s="723"/>
      <c r="D245" s="723"/>
      <c r="E245" s="723"/>
      <c r="F245" s="723"/>
      <c r="G245" s="723"/>
      <c r="H245" s="723"/>
      <c r="I245" s="723"/>
    </row>
    <row r="246" spans="1:9">
      <c r="A246" s="723"/>
      <c r="B246" s="723"/>
      <c r="C246" s="723"/>
      <c r="D246" s="723"/>
      <c r="E246" s="723"/>
      <c r="F246" s="723"/>
      <c r="G246" s="723"/>
      <c r="H246" s="723"/>
      <c r="I246" s="723"/>
    </row>
    <row r="247" spans="1:9">
      <c r="A247" s="723"/>
      <c r="B247" s="723"/>
      <c r="C247" s="723"/>
      <c r="D247" s="723"/>
      <c r="E247" s="723"/>
      <c r="F247" s="723"/>
      <c r="G247" s="723"/>
      <c r="H247" s="723"/>
      <c r="I247" s="723"/>
    </row>
    <row r="248" spans="1:9">
      <c r="A248" s="723"/>
      <c r="B248" s="723"/>
      <c r="C248" s="723"/>
      <c r="D248" s="723"/>
      <c r="E248" s="723"/>
      <c r="F248" s="723"/>
      <c r="G248" s="723"/>
      <c r="H248" s="723"/>
      <c r="I248" s="723"/>
    </row>
    <row r="249" spans="1:9">
      <c r="A249" s="723"/>
      <c r="B249" s="723"/>
      <c r="C249" s="723"/>
      <c r="D249" s="723"/>
      <c r="E249" s="723"/>
      <c r="F249" s="723"/>
      <c r="G249" s="723"/>
      <c r="H249" s="723"/>
      <c r="I249" s="723"/>
    </row>
    <row r="250" spans="1:9">
      <c r="A250" s="723"/>
      <c r="B250" s="723"/>
      <c r="C250" s="723"/>
      <c r="D250" s="723"/>
      <c r="E250" s="723"/>
      <c r="F250" s="723"/>
      <c r="G250" s="723"/>
      <c r="H250" s="723"/>
      <c r="I250" s="723"/>
    </row>
    <row r="251" spans="1:9">
      <c r="A251" s="723"/>
      <c r="B251" s="723"/>
      <c r="C251" s="723"/>
      <c r="D251" s="723"/>
      <c r="E251" s="723"/>
      <c r="F251" s="723"/>
      <c r="G251" s="723"/>
      <c r="H251" s="723"/>
      <c r="I251" s="723"/>
    </row>
    <row r="252" spans="1:9">
      <c r="A252" s="723"/>
      <c r="B252" s="723"/>
      <c r="C252" s="723"/>
      <c r="D252" s="723"/>
      <c r="E252" s="723"/>
      <c r="F252" s="723"/>
      <c r="G252" s="723"/>
      <c r="H252" s="723"/>
      <c r="I252" s="723"/>
    </row>
    <row r="253" spans="1:9">
      <c r="A253" s="723"/>
      <c r="B253" s="723"/>
      <c r="C253" s="723"/>
      <c r="D253" s="723"/>
      <c r="E253" s="723"/>
      <c r="F253" s="723"/>
      <c r="G253" s="723"/>
      <c r="H253" s="723"/>
      <c r="I253" s="723"/>
    </row>
    <row r="254" spans="1:9">
      <c r="A254" s="723"/>
      <c r="B254" s="723"/>
      <c r="C254" s="723"/>
      <c r="D254" s="723"/>
      <c r="E254" s="723"/>
      <c r="F254" s="723"/>
      <c r="G254" s="723"/>
      <c r="H254" s="723"/>
      <c r="I254" s="723"/>
    </row>
    <row r="255" spans="1:9">
      <c r="A255" s="723"/>
      <c r="B255" s="723"/>
      <c r="C255" s="723"/>
      <c r="D255" s="723"/>
      <c r="E255" s="723"/>
      <c r="F255" s="723"/>
      <c r="G255" s="723"/>
      <c r="H255" s="723"/>
      <c r="I255" s="723"/>
    </row>
    <row r="256" spans="1:9">
      <c r="A256" s="723"/>
      <c r="B256" s="723"/>
      <c r="C256" s="723"/>
      <c r="D256" s="723"/>
      <c r="E256" s="723"/>
      <c r="F256" s="723"/>
      <c r="G256" s="723"/>
      <c r="H256" s="723"/>
      <c r="I256" s="723"/>
    </row>
    <row r="257" spans="1:9">
      <c r="A257" s="723"/>
      <c r="B257" s="723"/>
      <c r="C257" s="723"/>
      <c r="D257" s="723"/>
      <c r="E257" s="723"/>
      <c r="F257" s="723"/>
      <c r="G257" s="723"/>
      <c r="H257" s="723"/>
      <c r="I257" s="723"/>
    </row>
    <row r="258" spans="1:9">
      <c r="A258" s="723"/>
      <c r="B258" s="723"/>
      <c r="C258" s="723"/>
      <c r="D258" s="723"/>
      <c r="E258" s="723"/>
      <c r="F258" s="723"/>
      <c r="G258" s="723"/>
      <c r="H258" s="723"/>
      <c r="I258" s="723"/>
    </row>
    <row r="259" spans="1:9">
      <c r="A259" s="723"/>
      <c r="B259" s="723"/>
      <c r="C259" s="723"/>
      <c r="D259" s="723"/>
      <c r="E259" s="723"/>
      <c r="F259" s="723"/>
      <c r="G259" s="723"/>
      <c r="H259" s="723"/>
      <c r="I259" s="723"/>
    </row>
    <row r="260" spans="1:9">
      <c r="A260" s="723"/>
      <c r="B260" s="723"/>
      <c r="C260" s="723"/>
      <c r="D260" s="723"/>
      <c r="E260" s="723"/>
      <c r="F260" s="723"/>
      <c r="G260" s="723"/>
      <c r="H260" s="723"/>
      <c r="I260" s="723"/>
    </row>
    <row r="261" spans="1:9">
      <c r="A261" s="723"/>
      <c r="B261" s="723"/>
      <c r="C261" s="723"/>
      <c r="D261" s="723"/>
      <c r="E261" s="723"/>
      <c r="F261" s="723"/>
      <c r="G261" s="723"/>
      <c r="H261" s="723"/>
      <c r="I261" s="723"/>
    </row>
    <row r="262" spans="1:9">
      <c r="A262" s="723"/>
      <c r="B262" s="723"/>
      <c r="C262" s="723"/>
      <c r="D262" s="723"/>
      <c r="E262" s="723"/>
      <c r="F262" s="723"/>
      <c r="G262" s="723"/>
      <c r="H262" s="723"/>
      <c r="I262" s="723"/>
    </row>
    <row r="263" spans="1:9">
      <c r="A263" s="723"/>
      <c r="B263" s="723"/>
      <c r="C263" s="723"/>
      <c r="D263" s="723"/>
      <c r="E263" s="723"/>
      <c r="F263" s="723"/>
      <c r="G263" s="723"/>
      <c r="H263" s="723"/>
      <c r="I263" s="723"/>
    </row>
    <row r="264" spans="1:9">
      <c r="A264" s="723"/>
      <c r="B264" s="723"/>
      <c r="C264" s="723"/>
      <c r="D264" s="723"/>
      <c r="E264" s="723"/>
      <c r="F264" s="723"/>
      <c r="G264" s="723"/>
      <c r="H264" s="723"/>
      <c r="I264" s="723"/>
    </row>
    <row r="265" spans="1:9">
      <c r="A265" s="723"/>
      <c r="B265" s="723"/>
      <c r="C265" s="723"/>
      <c r="D265" s="723"/>
      <c r="E265" s="723"/>
      <c r="F265" s="723"/>
      <c r="G265" s="723"/>
      <c r="H265" s="723"/>
      <c r="I265" s="723"/>
    </row>
    <row r="266" spans="1:9">
      <c r="A266" s="723"/>
      <c r="B266" s="723"/>
      <c r="C266" s="723"/>
      <c r="D266" s="723"/>
      <c r="E266" s="723"/>
      <c r="F266" s="723"/>
      <c r="G266" s="723"/>
      <c r="H266" s="723"/>
      <c r="I266" s="723"/>
    </row>
    <row r="267" spans="1:9">
      <c r="A267" s="723"/>
      <c r="B267" s="723"/>
      <c r="C267" s="723"/>
      <c r="D267" s="723"/>
      <c r="E267" s="723"/>
      <c r="F267" s="723"/>
      <c r="G267" s="723"/>
      <c r="H267" s="723"/>
      <c r="I267" s="723"/>
    </row>
    <row r="268" spans="1:9">
      <c r="A268" s="723"/>
      <c r="B268" s="723"/>
      <c r="C268" s="723"/>
      <c r="D268" s="723"/>
      <c r="E268" s="723"/>
      <c r="F268" s="723"/>
      <c r="G268" s="723"/>
      <c r="H268" s="723"/>
      <c r="I268" s="723"/>
    </row>
    <row r="269" spans="1:9">
      <c r="A269" s="723"/>
      <c r="B269" s="723"/>
      <c r="C269" s="723"/>
      <c r="D269" s="723"/>
      <c r="E269" s="723"/>
      <c r="F269" s="723"/>
      <c r="G269" s="723"/>
      <c r="H269" s="723"/>
      <c r="I269" s="723"/>
    </row>
    <row r="270" spans="1:9">
      <c r="A270" s="723"/>
      <c r="B270" s="723"/>
      <c r="C270" s="723"/>
      <c r="D270" s="723"/>
      <c r="E270" s="723"/>
      <c r="F270" s="723"/>
      <c r="G270" s="723"/>
      <c r="H270" s="723"/>
      <c r="I270" s="723"/>
    </row>
    <row r="271" spans="1:9">
      <c r="A271" s="723"/>
      <c r="B271" s="723"/>
      <c r="C271" s="723"/>
      <c r="D271" s="723"/>
      <c r="E271" s="723"/>
      <c r="F271" s="723"/>
      <c r="G271" s="723"/>
      <c r="H271" s="723"/>
      <c r="I271" s="723"/>
    </row>
    <row r="272" spans="1:9">
      <c r="A272" s="723"/>
      <c r="B272" s="723"/>
      <c r="C272" s="723"/>
      <c r="D272" s="723"/>
      <c r="E272" s="723"/>
      <c r="F272" s="723"/>
      <c r="G272" s="723"/>
      <c r="H272" s="723"/>
      <c r="I272" s="723"/>
    </row>
    <row r="273" spans="1:9">
      <c r="A273" s="723"/>
      <c r="B273" s="723"/>
      <c r="C273" s="723"/>
      <c r="D273" s="723"/>
      <c r="E273" s="723"/>
      <c r="F273" s="723"/>
      <c r="G273" s="723"/>
      <c r="H273" s="723"/>
      <c r="I273" s="723"/>
    </row>
    <row r="274" spans="1:9">
      <c r="A274" s="723"/>
      <c r="B274" s="723"/>
      <c r="C274" s="723"/>
      <c r="D274" s="723"/>
      <c r="E274" s="723"/>
      <c r="F274" s="723"/>
      <c r="G274" s="723"/>
      <c r="H274" s="723"/>
      <c r="I274" s="723"/>
    </row>
    <row r="275" spans="1:9">
      <c r="A275" s="723"/>
      <c r="B275" s="723"/>
      <c r="C275" s="723"/>
      <c r="D275" s="723"/>
      <c r="E275" s="723"/>
      <c r="F275" s="723"/>
      <c r="G275" s="723"/>
      <c r="H275" s="723"/>
      <c r="I275" s="723"/>
    </row>
    <row r="276" spans="1:9">
      <c r="A276" s="723"/>
      <c r="B276" s="723"/>
      <c r="C276" s="723"/>
      <c r="D276" s="723"/>
      <c r="E276" s="723"/>
      <c r="F276" s="723"/>
      <c r="G276" s="723"/>
      <c r="H276" s="723"/>
      <c r="I276" s="723"/>
    </row>
    <row r="277" spans="1:9">
      <c r="A277" s="723"/>
      <c r="B277" s="723"/>
      <c r="C277" s="723"/>
      <c r="D277" s="723"/>
      <c r="E277" s="723"/>
      <c r="F277" s="723"/>
      <c r="G277" s="723"/>
      <c r="H277" s="723"/>
      <c r="I277" s="723"/>
    </row>
    <row r="278" spans="1:9">
      <c r="A278" s="723"/>
      <c r="B278" s="723"/>
      <c r="C278" s="723"/>
      <c r="D278" s="723"/>
      <c r="E278" s="723"/>
      <c r="F278" s="723"/>
      <c r="G278" s="723"/>
      <c r="H278" s="723"/>
      <c r="I278" s="723"/>
    </row>
    <row r="279" spans="1:9">
      <c r="A279" s="723"/>
      <c r="B279" s="723"/>
      <c r="C279" s="723"/>
      <c r="D279" s="723"/>
      <c r="E279" s="723"/>
      <c r="F279" s="723"/>
      <c r="G279" s="723"/>
      <c r="H279" s="723"/>
      <c r="I279" s="723"/>
    </row>
    <row r="280" spans="1:9">
      <c r="A280" s="723"/>
      <c r="B280" s="723"/>
      <c r="C280" s="723"/>
      <c r="D280" s="723"/>
      <c r="E280" s="723"/>
      <c r="F280" s="723"/>
      <c r="G280" s="723"/>
      <c r="H280" s="723"/>
      <c r="I280" s="723"/>
    </row>
    <row r="281" spans="1:9">
      <c r="A281" s="723"/>
      <c r="B281" s="723"/>
      <c r="C281" s="723"/>
      <c r="D281" s="723"/>
      <c r="E281" s="723"/>
      <c r="F281" s="723"/>
      <c r="G281" s="723"/>
      <c r="H281" s="723"/>
      <c r="I281" s="723"/>
    </row>
    <row r="282" spans="1:9">
      <c r="A282" s="723"/>
      <c r="B282" s="723"/>
      <c r="C282" s="723"/>
      <c r="D282" s="723"/>
      <c r="E282" s="723"/>
      <c r="F282" s="723"/>
      <c r="G282" s="723"/>
      <c r="H282" s="723"/>
      <c r="I282" s="723"/>
    </row>
    <row r="283" spans="1:9">
      <c r="A283" s="723"/>
      <c r="B283" s="723"/>
      <c r="C283" s="723"/>
      <c r="D283" s="723"/>
      <c r="E283" s="723"/>
      <c r="F283" s="723"/>
      <c r="G283" s="723"/>
      <c r="H283" s="723"/>
      <c r="I283" s="723"/>
    </row>
    <row r="284" spans="1:9">
      <c r="A284" s="723"/>
      <c r="B284" s="723"/>
      <c r="C284" s="723"/>
      <c r="D284" s="723"/>
      <c r="E284" s="723"/>
      <c r="F284" s="723"/>
      <c r="G284" s="723"/>
      <c r="H284" s="723"/>
      <c r="I284" s="723"/>
    </row>
    <row r="285" spans="1:9">
      <c r="A285" s="723"/>
      <c r="B285" s="723"/>
      <c r="C285" s="723"/>
      <c r="D285" s="723"/>
      <c r="E285" s="723"/>
      <c r="F285" s="723"/>
      <c r="G285" s="723"/>
      <c r="H285" s="723"/>
      <c r="I285" s="723"/>
    </row>
    <row r="286" spans="1:9">
      <c r="A286" s="723"/>
      <c r="B286" s="723"/>
      <c r="C286" s="723"/>
      <c r="D286" s="723"/>
      <c r="E286" s="723"/>
      <c r="F286" s="723"/>
      <c r="G286" s="723"/>
      <c r="H286" s="723"/>
      <c r="I286" s="723"/>
    </row>
    <row r="287" spans="1:9">
      <c r="A287" s="723"/>
      <c r="B287" s="723"/>
      <c r="C287" s="723"/>
      <c r="D287" s="723"/>
      <c r="E287" s="723"/>
      <c r="F287" s="723"/>
      <c r="G287" s="723"/>
      <c r="H287" s="723"/>
      <c r="I287" s="723"/>
    </row>
    <row r="288" spans="1:9">
      <c r="A288" s="723"/>
      <c r="B288" s="723"/>
      <c r="C288" s="723"/>
      <c r="D288" s="723"/>
      <c r="E288" s="723"/>
      <c r="F288" s="723"/>
      <c r="G288" s="723"/>
      <c r="H288" s="723"/>
      <c r="I288" s="723"/>
    </row>
    <row r="289" spans="1:9">
      <c r="A289" s="723"/>
      <c r="B289" s="723"/>
      <c r="C289" s="723"/>
      <c r="D289" s="723"/>
      <c r="E289" s="723"/>
      <c r="F289" s="723"/>
      <c r="G289" s="723"/>
      <c r="H289" s="723"/>
      <c r="I289" s="723"/>
    </row>
    <row r="290" spans="1:9">
      <c r="A290" s="723"/>
      <c r="B290" s="723"/>
      <c r="C290" s="723"/>
      <c r="D290" s="723"/>
      <c r="E290" s="723"/>
      <c r="F290" s="723"/>
      <c r="G290" s="723"/>
      <c r="H290" s="723"/>
      <c r="I290" s="723"/>
    </row>
    <row r="291" spans="1:9">
      <c r="A291" s="723"/>
      <c r="B291" s="723"/>
      <c r="C291" s="723"/>
      <c r="D291" s="723"/>
      <c r="E291" s="723"/>
      <c r="F291" s="723"/>
      <c r="G291" s="723"/>
      <c r="H291" s="723"/>
      <c r="I291" s="723"/>
    </row>
    <row r="292" spans="1:9">
      <c r="A292" s="723"/>
      <c r="B292" s="723"/>
      <c r="C292" s="723"/>
      <c r="D292" s="723"/>
      <c r="E292" s="723"/>
      <c r="F292" s="723"/>
      <c r="G292" s="723"/>
      <c r="H292" s="723"/>
      <c r="I292" s="723"/>
    </row>
    <row r="293" spans="1:9">
      <c r="A293" s="723"/>
      <c r="B293" s="723"/>
      <c r="C293" s="723"/>
      <c r="D293" s="723"/>
      <c r="E293" s="723"/>
      <c r="F293" s="723"/>
      <c r="G293" s="723"/>
      <c r="H293" s="723"/>
      <c r="I293" s="723"/>
    </row>
    <row r="294" spans="1:9">
      <c r="A294" s="723"/>
      <c r="B294" s="723"/>
      <c r="C294" s="723"/>
      <c r="D294" s="723"/>
      <c r="E294" s="723"/>
      <c r="F294" s="723"/>
      <c r="G294" s="723"/>
      <c r="H294" s="723"/>
      <c r="I294" s="723"/>
    </row>
    <row r="295" spans="1:9">
      <c r="A295" s="723"/>
      <c r="B295" s="723"/>
      <c r="C295" s="723"/>
      <c r="D295" s="723"/>
      <c r="E295" s="723"/>
      <c r="F295" s="723"/>
      <c r="G295" s="723"/>
      <c r="H295" s="723"/>
      <c r="I295" s="723"/>
    </row>
    <row r="296" spans="1:9">
      <c r="A296" s="723"/>
      <c r="B296" s="723"/>
      <c r="C296" s="723"/>
      <c r="D296" s="723"/>
      <c r="E296" s="723"/>
      <c r="F296" s="723"/>
      <c r="G296" s="723"/>
      <c r="H296" s="723"/>
      <c r="I296" s="723"/>
    </row>
    <row r="297" spans="1:9">
      <c r="A297" s="723"/>
      <c r="B297" s="723"/>
      <c r="C297" s="723"/>
      <c r="D297" s="723"/>
      <c r="E297" s="723"/>
      <c r="F297" s="723"/>
      <c r="G297" s="723"/>
      <c r="H297" s="723"/>
      <c r="I297" s="723"/>
    </row>
    <row r="298" spans="1:9">
      <c r="A298" s="723"/>
      <c r="B298" s="723"/>
      <c r="C298" s="723"/>
      <c r="D298" s="723"/>
      <c r="E298" s="723"/>
      <c r="F298" s="723"/>
      <c r="G298" s="723"/>
      <c r="H298" s="723"/>
      <c r="I298" s="723"/>
    </row>
    <row r="299" spans="1:9">
      <c r="A299" s="723"/>
      <c r="B299" s="723"/>
      <c r="C299" s="723"/>
      <c r="D299" s="723"/>
      <c r="E299" s="723"/>
      <c r="F299" s="723"/>
      <c r="G299" s="723"/>
      <c r="H299" s="723"/>
      <c r="I299" s="723"/>
    </row>
    <row r="300" spans="1:9">
      <c r="A300" s="723"/>
      <c r="B300" s="723"/>
      <c r="C300" s="723"/>
      <c r="D300" s="723"/>
      <c r="E300" s="723"/>
      <c r="F300" s="723"/>
      <c r="G300" s="723"/>
      <c r="H300" s="723"/>
      <c r="I300" s="723"/>
    </row>
    <row r="301" spans="1:9">
      <c r="A301" s="723"/>
      <c r="B301" s="723"/>
      <c r="C301" s="723"/>
      <c r="D301" s="723"/>
      <c r="E301" s="723"/>
      <c r="F301" s="723"/>
      <c r="G301" s="723"/>
      <c r="H301" s="723"/>
      <c r="I301" s="723"/>
    </row>
    <row r="302" spans="1:9">
      <c r="A302" s="723"/>
      <c r="B302" s="723"/>
      <c r="C302" s="723"/>
      <c r="D302" s="723"/>
      <c r="E302" s="723"/>
      <c r="F302" s="723"/>
      <c r="G302" s="723"/>
      <c r="H302" s="723"/>
      <c r="I302" s="723"/>
    </row>
    <row r="303" spans="1:9">
      <c r="A303" s="723"/>
      <c r="B303" s="723"/>
      <c r="C303" s="723"/>
      <c r="D303" s="723"/>
      <c r="E303" s="723"/>
      <c r="F303" s="723"/>
      <c r="G303" s="723"/>
      <c r="H303" s="723"/>
      <c r="I303" s="723"/>
    </row>
    <row r="304" spans="1:9">
      <c r="A304" s="723"/>
      <c r="B304" s="723"/>
      <c r="C304" s="723"/>
      <c r="D304" s="723"/>
      <c r="E304" s="723"/>
      <c r="F304" s="723"/>
      <c r="G304" s="723"/>
      <c r="H304" s="723"/>
      <c r="I304" s="723"/>
    </row>
    <row r="305" spans="1:9">
      <c r="A305" s="723"/>
      <c r="B305" s="723"/>
      <c r="C305" s="723"/>
      <c r="D305" s="723"/>
      <c r="E305" s="723"/>
      <c r="F305" s="723"/>
      <c r="G305" s="723"/>
      <c r="H305" s="723"/>
      <c r="I305" s="723"/>
    </row>
    <row r="306" spans="1:9">
      <c r="A306" s="723"/>
      <c r="B306" s="723"/>
      <c r="C306" s="723"/>
      <c r="D306" s="723"/>
      <c r="E306" s="723"/>
      <c r="F306" s="723"/>
      <c r="G306" s="723"/>
      <c r="H306" s="723"/>
      <c r="I306" s="723"/>
    </row>
    <row r="307" spans="1:9">
      <c r="A307" s="723"/>
      <c r="B307" s="723"/>
      <c r="C307" s="723"/>
      <c r="D307" s="723"/>
      <c r="E307" s="723"/>
      <c r="F307" s="723"/>
      <c r="G307" s="723"/>
      <c r="H307" s="723"/>
      <c r="I307" s="723"/>
    </row>
    <row r="308" spans="1:9">
      <c r="A308" s="723"/>
      <c r="B308" s="723"/>
      <c r="C308" s="723"/>
      <c r="D308" s="723"/>
      <c r="E308" s="723"/>
      <c r="F308" s="723"/>
      <c r="G308" s="723"/>
      <c r="H308" s="723"/>
      <c r="I308" s="723"/>
    </row>
    <row r="309" spans="1:9">
      <c r="A309" s="723"/>
      <c r="B309" s="723"/>
      <c r="C309" s="723"/>
      <c r="D309" s="723"/>
      <c r="E309" s="723"/>
      <c r="F309" s="723"/>
      <c r="G309" s="723"/>
      <c r="H309" s="723"/>
      <c r="I309" s="723"/>
    </row>
    <row r="310" spans="1:9">
      <c r="A310" s="723"/>
      <c r="B310" s="723"/>
      <c r="C310" s="723"/>
      <c r="D310" s="723"/>
      <c r="E310" s="723"/>
      <c r="F310" s="723"/>
      <c r="G310" s="723"/>
      <c r="H310" s="723"/>
      <c r="I310" s="723"/>
    </row>
    <row r="311" spans="1:9">
      <c r="A311" s="723"/>
      <c r="B311" s="723"/>
      <c r="C311" s="723"/>
      <c r="D311" s="723"/>
      <c r="E311" s="723"/>
      <c r="F311" s="723"/>
      <c r="G311" s="723"/>
      <c r="H311" s="723"/>
      <c r="I311" s="723"/>
    </row>
    <row r="312" spans="1:9">
      <c r="A312" s="723"/>
      <c r="B312" s="723"/>
      <c r="C312" s="723"/>
      <c r="D312" s="723"/>
      <c r="E312" s="723"/>
      <c r="F312" s="723"/>
      <c r="G312" s="723"/>
      <c r="H312" s="723"/>
      <c r="I312" s="723"/>
    </row>
    <row r="313" spans="1:9">
      <c r="A313" s="723"/>
      <c r="B313" s="723"/>
      <c r="C313" s="723"/>
      <c r="D313" s="723"/>
      <c r="E313" s="723"/>
      <c r="F313" s="723"/>
      <c r="G313" s="723"/>
      <c r="H313" s="723"/>
      <c r="I313" s="723"/>
    </row>
    <row r="314" spans="1:9">
      <c r="A314" s="723"/>
      <c r="B314" s="723"/>
      <c r="C314" s="723"/>
      <c r="D314" s="723"/>
      <c r="E314" s="723"/>
      <c r="F314" s="723"/>
      <c r="G314" s="723"/>
      <c r="H314" s="723"/>
      <c r="I314" s="723"/>
    </row>
    <row r="315" spans="1:9">
      <c r="A315" s="723"/>
      <c r="B315" s="723"/>
      <c r="C315" s="723"/>
      <c r="D315" s="723"/>
      <c r="E315" s="723"/>
      <c r="F315" s="723"/>
      <c r="G315" s="723"/>
      <c r="H315" s="723"/>
      <c r="I315" s="723"/>
    </row>
    <row r="316" spans="1:9">
      <c r="A316" s="723"/>
      <c r="B316" s="723"/>
      <c r="C316" s="723"/>
      <c r="D316" s="723"/>
      <c r="E316" s="723"/>
      <c r="F316" s="723"/>
      <c r="G316" s="723"/>
      <c r="H316" s="723"/>
      <c r="I316" s="723"/>
    </row>
    <row r="317" spans="1:9">
      <c r="A317" s="723"/>
      <c r="B317" s="723"/>
      <c r="C317" s="723"/>
      <c r="D317" s="723"/>
      <c r="E317" s="723"/>
      <c r="F317" s="723"/>
      <c r="G317" s="723"/>
      <c r="H317" s="723"/>
      <c r="I317" s="723"/>
    </row>
    <row r="318" spans="1:9">
      <c r="A318" s="723"/>
      <c r="B318" s="723"/>
      <c r="C318" s="723"/>
      <c r="D318" s="723"/>
      <c r="E318" s="723"/>
      <c r="F318" s="723"/>
      <c r="G318" s="723"/>
      <c r="H318" s="723"/>
      <c r="I318" s="723"/>
    </row>
    <row r="319" spans="1:9">
      <c r="A319" s="723"/>
      <c r="B319" s="723"/>
      <c r="C319" s="723"/>
      <c r="D319" s="723"/>
      <c r="E319" s="723"/>
      <c r="F319" s="723"/>
      <c r="G319" s="723"/>
      <c r="H319" s="723"/>
      <c r="I319" s="723"/>
    </row>
    <row r="320" spans="1:9">
      <c r="A320" s="723"/>
      <c r="B320" s="723"/>
      <c r="C320" s="723"/>
      <c r="D320" s="723"/>
      <c r="E320" s="723"/>
      <c r="F320" s="723"/>
      <c r="G320" s="723"/>
      <c r="H320" s="723"/>
      <c r="I320" s="723"/>
    </row>
    <row r="321" spans="1:9">
      <c r="A321" s="723"/>
      <c r="B321" s="723"/>
      <c r="C321" s="723"/>
      <c r="D321" s="723"/>
      <c r="E321" s="723"/>
      <c r="F321" s="723"/>
      <c r="G321" s="723"/>
      <c r="H321" s="723"/>
      <c r="I321" s="723"/>
    </row>
    <row r="322" spans="1:9">
      <c r="A322" s="723"/>
      <c r="B322" s="723"/>
      <c r="C322" s="723"/>
      <c r="D322" s="723"/>
      <c r="E322" s="723"/>
      <c r="F322" s="723"/>
      <c r="G322" s="723"/>
      <c r="H322" s="723"/>
      <c r="I322" s="723"/>
    </row>
    <row r="323" spans="1:9">
      <c r="A323" s="723"/>
      <c r="B323" s="723"/>
      <c r="C323" s="723"/>
      <c r="D323" s="723"/>
      <c r="E323" s="723"/>
      <c r="F323" s="723"/>
      <c r="G323" s="723"/>
      <c r="H323" s="723"/>
      <c r="I323" s="723"/>
    </row>
    <row r="324" spans="1:9">
      <c r="A324" s="723"/>
      <c r="B324" s="723"/>
      <c r="C324" s="723"/>
      <c r="D324" s="723"/>
      <c r="E324" s="723"/>
      <c r="F324" s="723"/>
      <c r="G324" s="723"/>
      <c r="H324" s="723"/>
      <c r="I324" s="723"/>
    </row>
    <row r="325" spans="1:9">
      <c r="A325" s="723"/>
      <c r="B325" s="723"/>
      <c r="C325" s="723"/>
      <c r="D325" s="723"/>
      <c r="E325" s="723"/>
      <c r="F325" s="723"/>
      <c r="G325" s="723"/>
      <c r="H325" s="723"/>
      <c r="I325" s="723"/>
    </row>
    <row r="326" spans="1:9">
      <c r="A326" s="723"/>
      <c r="B326" s="723"/>
      <c r="C326" s="723"/>
      <c r="D326" s="723"/>
      <c r="E326" s="723"/>
      <c r="F326" s="723"/>
      <c r="G326" s="723"/>
      <c r="H326" s="723"/>
      <c r="I326" s="723"/>
    </row>
    <row r="327" spans="1:9">
      <c r="A327" s="723"/>
      <c r="B327" s="723"/>
      <c r="C327" s="723"/>
      <c r="D327" s="723"/>
      <c r="E327" s="723"/>
      <c r="F327" s="723"/>
      <c r="G327" s="723"/>
      <c r="H327" s="723"/>
      <c r="I327" s="723"/>
    </row>
    <row r="328" spans="1:9">
      <c r="A328" s="723"/>
      <c r="B328" s="723"/>
      <c r="C328" s="723"/>
      <c r="D328" s="723"/>
      <c r="E328" s="723"/>
      <c r="F328" s="723"/>
      <c r="G328" s="723"/>
      <c r="H328" s="723"/>
      <c r="I328" s="723"/>
    </row>
    <row r="329" spans="1:9">
      <c r="A329" s="723"/>
      <c r="B329" s="723"/>
      <c r="C329" s="723"/>
      <c r="D329" s="723"/>
      <c r="E329" s="723"/>
      <c r="F329" s="723"/>
      <c r="G329" s="723"/>
      <c r="H329" s="723"/>
      <c r="I329" s="723"/>
    </row>
    <row r="330" spans="1:9">
      <c r="A330" s="723"/>
      <c r="B330" s="723"/>
      <c r="C330" s="723"/>
      <c r="D330" s="723"/>
      <c r="E330" s="723"/>
      <c r="F330" s="723"/>
      <c r="G330" s="723"/>
      <c r="H330" s="723"/>
      <c r="I330" s="723"/>
    </row>
    <row r="331" spans="1:9">
      <c r="A331" s="723"/>
      <c r="B331" s="723"/>
      <c r="C331" s="723"/>
      <c r="D331" s="723"/>
      <c r="E331" s="723"/>
      <c r="F331" s="723"/>
      <c r="G331" s="723"/>
      <c r="H331" s="723"/>
      <c r="I331" s="723"/>
    </row>
    <row r="332" spans="1:9">
      <c r="A332" s="723"/>
      <c r="B332" s="723"/>
      <c r="C332" s="723"/>
      <c r="D332" s="723"/>
      <c r="E332" s="723"/>
      <c r="F332" s="723"/>
      <c r="G332" s="723"/>
      <c r="H332" s="723"/>
      <c r="I332" s="723"/>
    </row>
    <row r="333" spans="1:9">
      <c r="A333" s="723"/>
      <c r="B333" s="723"/>
      <c r="C333" s="723"/>
      <c r="D333" s="723"/>
      <c r="E333" s="723"/>
      <c r="F333" s="723"/>
      <c r="G333" s="723"/>
      <c r="H333" s="723"/>
      <c r="I333" s="723"/>
    </row>
    <row r="334" spans="1:9">
      <c r="A334" s="723"/>
      <c r="B334" s="723"/>
      <c r="C334" s="723"/>
      <c r="D334" s="723"/>
      <c r="E334" s="723"/>
      <c r="F334" s="723"/>
      <c r="G334" s="723"/>
      <c r="H334" s="723"/>
      <c r="I334" s="723"/>
    </row>
    <row r="335" spans="1:9">
      <c r="A335" s="723"/>
      <c r="B335" s="723"/>
      <c r="C335" s="723"/>
      <c r="D335" s="723"/>
      <c r="E335" s="723"/>
      <c r="F335" s="723"/>
      <c r="G335" s="723"/>
      <c r="H335" s="723"/>
      <c r="I335" s="723"/>
    </row>
    <row r="336" spans="1:9">
      <c r="A336" s="723"/>
      <c r="B336" s="723"/>
      <c r="C336" s="723"/>
      <c r="D336" s="723"/>
      <c r="E336" s="723"/>
      <c r="F336" s="723"/>
      <c r="G336" s="723"/>
      <c r="H336" s="723"/>
      <c r="I336" s="723"/>
    </row>
    <row r="337" spans="1:9">
      <c r="A337" s="723"/>
      <c r="B337" s="723"/>
      <c r="C337" s="723"/>
      <c r="D337" s="723"/>
      <c r="E337" s="723"/>
      <c r="F337" s="723"/>
      <c r="G337" s="723"/>
      <c r="H337" s="723"/>
      <c r="I337" s="723"/>
    </row>
    <row r="338" spans="1:9">
      <c r="A338" s="723"/>
      <c r="B338" s="723"/>
      <c r="C338" s="723"/>
      <c r="D338" s="723"/>
      <c r="E338" s="723"/>
      <c r="F338" s="723"/>
      <c r="G338" s="723"/>
      <c r="H338" s="723"/>
      <c r="I338" s="723"/>
    </row>
    <row r="339" spans="1:9">
      <c r="A339" s="723"/>
      <c r="B339" s="723"/>
      <c r="C339" s="723"/>
      <c r="D339" s="723"/>
      <c r="E339" s="723"/>
      <c r="F339" s="723"/>
      <c r="G339" s="723"/>
      <c r="H339" s="723"/>
      <c r="I339" s="723"/>
    </row>
    <row r="340" spans="1:9">
      <c r="A340" s="723"/>
      <c r="B340" s="723"/>
      <c r="C340" s="723"/>
      <c r="D340" s="723"/>
      <c r="E340" s="723"/>
      <c r="F340" s="723"/>
      <c r="G340" s="723"/>
      <c r="H340" s="723"/>
      <c r="I340" s="723"/>
    </row>
    <row r="341" spans="1:9">
      <c r="A341" s="723"/>
      <c r="B341" s="723"/>
      <c r="C341" s="723"/>
      <c r="D341" s="723"/>
      <c r="E341" s="723"/>
      <c r="F341" s="723"/>
      <c r="G341" s="723"/>
      <c r="H341" s="723"/>
      <c r="I341" s="723"/>
    </row>
    <row r="342" spans="1:9">
      <c r="A342" s="723"/>
      <c r="B342" s="723"/>
      <c r="C342" s="723"/>
      <c r="D342" s="723"/>
      <c r="E342" s="723"/>
      <c r="F342" s="723"/>
      <c r="G342" s="723"/>
      <c r="H342" s="723"/>
      <c r="I342" s="723"/>
    </row>
    <row r="343" spans="1:9">
      <c r="A343" s="723"/>
      <c r="B343" s="723"/>
      <c r="C343" s="723"/>
      <c r="D343" s="723"/>
      <c r="E343" s="723"/>
      <c r="F343" s="723"/>
      <c r="G343" s="723"/>
      <c r="H343" s="723"/>
      <c r="I343" s="723"/>
    </row>
    <row r="344" spans="1:9">
      <c r="A344" s="723"/>
      <c r="B344" s="723"/>
      <c r="C344" s="723"/>
      <c r="D344" s="723"/>
      <c r="E344" s="723"/>
      <c r="F344" s="723"/>
      <c r="G344" s="723"/>
      <c r="H344" s="723"/>
      <c r="I344" s="723"/>
    </row>
    <row r="345" spans="1:9">
      <c r="A345" s="723"/>
      <c r="B345" s="723"/>
      <c r="C345" s="723"/>
      <c r="D345" s="723"/>
      <c r="E345" s="723"/>
      <c r="F345" s="723"/>
      <c r="G345" s="723"/>
      <c r="H345" s="723"/>
      <c r="I345" s="723"/>
    </row>
    <row r="346" spans="1:9">
      <c r="A346" s="723"/>
      <c r="B346" s="723"/>
      <c r="C346" s="723"/>
      <c r="D346" s="723"/>
      <c r="E346" s="723"/>
      <c r="F346" s="723"/>
      <c r="G346" s="723"/>
      <c r="H346" s="723"/>
      <c r="I346" s="723"/>
    </row>
    <row r="347" spans="1:9">
      <c r="A347" s="723"/>
      <c r="B347" s="723"/>
      <c r="C347" s="723"/>
      <c r="D347" s="723"/>
      <c r="E347" s="723"/>
      <c r="F347" s="723"/>
      <c r="G347" s="723"/>
      <c r="H347" s="723"/>
      <c r="I347" s="723"/>
    </row>
    <row r="348" spans="1:9">
      <c r="A348" s="723"/>
      <c r="B348" s="723"/>
      <c r="C348" s="723"/>
      <c r="D348" s="723"/>
      <c r="E348" s="723"/>
      <c r="F348" s="723"/>
      <c r="G348" s="723"/>
      <c r="H348" s="723"/>
      <c r="I348" s="723"/>
    </row>
    <row r="349" spans="1:9">
      <c r="A349" s="723"/>
      <c r="B349" s="723"/>
      <c r="C349" s="723"/>
      <c r="D349" s="723"/>
      <c r="E349" s="723"/>
      <c r="F349" s="723"/>
      <c r="G349" s="723"/>
      <c r="H349" s="723"/>
      <c r="I349" s="723"/>
    </row>
    <row r="350" spans="1:9">
      <c r="A350" s="723"/>
      <c r="B350" s="723"/>
      <c r="C350" s="723"/>
      <c r="D350" s="723"/>
      <c r="E350" s="723"/>
      <c r="F350" s="723"/>
      <c r="G350" s="723"/>
      <c r="H350" s="723"/>
      <c r="I350" s="723"/>
    </row>
    <row r="351" spans="1:9">
      <c r="A351" s="723"/>
      <c r="B351" s="723"/>
      <c r="C351" s="723"/>
      <c r="D351" s="723"/>
      <c r="E351" s="723"/>
      <c r="F351" s="723"/>
      <c r="G351" s="723"/>
      <c r="H351" s="723"/>
      <c r="I351" s="723"/>
    </row>
    <row r="352" spans="1:9">
      <c r="A352" s="723"/>
      <c r="B352" s="723"/>
      <c r="C352" s="723"/>
      <c r="D352" s="723"/>
      <c r="E352" s="723"/>
      <c r="F352" s="723"/>
      <c r="G352" s="723"/>
      <c r="H352" s="723"/>
      <c r="I352" s="723"/>
    </row>
    <row r="353" spans="1:9">
      <c r="A353" s="723"/>
      <c r="B353" s="723"/>
      <c r="C353" s="723"/>
      <c r="D353" s="723"/>
      <c r="E353" s="723"/>
      <c r="F353" s="723"/>
      <c r="G353" s="723"/>
      <c r="H353" s="723"/>
      <c r="I353" s="723"/>
    </row>
    <row r="354" spans="1:9">
      <c r="A354" s="723"/>
      <c r="B354" s="723"/>
      <c r="C354" s="723"/>
      <c r="D354" s="723"/>
      <c r="E354" s="723"/>
      <c r="F354" s="723"/>
      <c r="G354" s="723"/>
      <c r="H354" s="723"/>
      <c r="I354" s="723"/>
    </row>
    <row r="355" spans="1:9">
      <c r="A355" s="723"/>
      <c r="B355" s="723"/>
      <c r="C355" s="723"/>
      <c r="D355" s="723"/>
      <c r="E355" s="723"/>
      <c r="F355" s="723"/>
      <c r="G355" s="723"/>
      <c r="H355" s="723"/>
      <c r="I355" s="723"/>
    </row>
    <row r="356" spans="1:9">
      <c r="A356" s="723"/>
      <c r="B356" s="723"/>
      <c r="C356" s="723"/>
      <c r="D356" s="723"/>
      <c r="E356" s="723"/>
      <c r="F356" s="723"/>
      <c r="G356" s="723"/>
      <c r="H356" s="723"/>
      <c r="I356" s="723"/>
    </row>
    <row r="357" spans="1:9">
      <c r="A357" s="723"/>
      <c r="B357" s="723"/>
      <c r="C357" s="723"/>
      <c r="D357" s="723"/>
      <c r="E357" s="723"/>
      <c r="F357" s="723"/>
      <c r="G357" s="723"/>
      <c r="H357" s="723"/>
      <c r="I357" s="723"/>
    </row>
    <row r="358" spans="1:9">
      <c r="A358" s="723"/>
      <c r="B358" s="723"/>
      <c r="C358" s="723"/>
      <c r="D358" s="723"/>
      <c r="E358" s="723"/>
      <c r="F358" s="723"/>
      <c r="G358" s="723"/>
      <c r="H358" s="723"/>
      <c r="I358" s="723"/>
    </row>
    <row r="359" spans="1:9">
      <c r="A359" s="723"/>
      <c r="B359" s="723"/>
      <c r="C359" s="723"/>
      <c r="D359" s="723"/>
      <c r="E359" s="723"/>
      <c r="F359" s="723"/>
      <c r="G359" s="723"/>
      <c r="H359" s="723"/>
      <c r="I359" s="723"/>
    </row>
    <row r="360" spans="1:9">
      <c r="A360" s="723"/>
      <c r="B360" s="723"/>
      <c r="C360" s="723"/>
      <c r="D360" s="723"/>
      <c r="E360" s="723"/>
      <c r="F360" s="723"/>
      <c r="G360" s="723"/>
      <c r="H360" s="723"/>
      <c r="I360" s="723"/>
    </row>
    <row r="361" spans="1:9">
      <c r="A361" s="723"/>
      <c r="B361" s="723"/>
      <c r="C361" s="723"/>
      <c r="D361" s="723"/>
      <c r="E361" s="723"/>
      <c r="F361" s="723"/>
      <c r="G361" s="723"/>
      <c r="H361" s="723"/>
      <c r="I361" s="723"/>
    </row>
    <row r="362" spans="1:9">
      <c r="A362" s="723"/>
      <c r="B362" s="723"/>
      <c r="C362" s="723"/>
      <c r="D362" s="723"/>
      <c r="E362" s="723"/>
      <c r="F362" s="723"/>
      <c r="G362" s="723"/>
      <c r="H362" s="723"/>
      <c r="I362" s="723"/>
    </row>
    <row r="363" spans="1:9">
      <c r="A363" s="723"/>
      <c r="B363" s="723"/>
      <c r="C363" s="723"/>
      <c r="D363" s="723"/>
      <c r="E363" s="723"/>
      <c r="F363" s="723"/>
      <c r="G363" s="723"/>
      <c r="H363" s="723"/>
      <c r="I363" s="723"/>
    </row>
    <row r="364" spans="1:9">
      <c r="A364" s="723"/>
      <c r="B364" s="723"/>
      <c r="C364" s="723"/>
      <c r="D364" s="723"/>
      <c r="E364" s="723"/>
      <c r="F364" s="723"/>
      <c r="G364" s="723"/>
      <c r="H364" s="723"/>
      <c r="I364" s="723"/>
    </row>
    <row r="365" spans="1:9">
      <c r="A365" s="723"/>
      <c r="B365" s="723"/>
      <c r="C365" s="723"/>
      <c r="D365" s="723"/>
      <c r="E365" s="723"/>
      <c r="F365" s="723"/>
      <c r="G365" s="723"/>
      <c r="H365" s="723"/>
      <c r="I365" s="723"/>
    </row>
    <row r="366" spans="1:9">
      <c r="A366" s="723"/>
      <c r="B366" s="723"/>
      <c r="C366" s="723"/>
      <c r="D366" s="723"/>
      <c r="E366" s="723"/>
      <c r="F366" s="723"/>
      <c r="G366" s="723"/>
      <c r="H366" s="723"/>
      <c r="I366" s="723"/>
    </row>
    <row r="367" spans="1:9">
      <c r="A367" s="723"/>
      <c r="B367" s="723"/>
      <c r="C367" s="723"/>
      <c r="D367" s="723"/>
      <c r="E367" s="723"/>
      <c r="F367" s="723"/>
      <c r="G367" s="723"/>
      <c r="H367" s="723"/>
      <c r="I367" s="723"/>
    </row>
    <row r="368" spans="1:9">
      <c r="A368" s="723"/>
      <c r="B368" s="723"/>
      <c r="C368" s="723"/>
      <c r="D368" s="723"/>
      <c r="E368" s="723"/>
      <c r="F368" s="723"/>
      <c r="G368" s="723"/>
      <c r="H368" s="723"/>
      <c r="I368" s="723"/>
    </row>
    <row r="369" spans="1:9">
      <c r="A369" s="723"/>
      <c r="B369" s="723"/>
      <c r="C369" s="723"/>
      <c r="D369" s="723"/>
      <c r="E369" s="723"/>
      <c r="F369" s="723"/>
      <c r="G369" s="723"/>
      <c r="H369" s="723"/>
      <c r="I369" s="723"/>
    </row>
    <row r="370" spans="1:9">
      <c r="A370" s="723"/>
      <c r="B370" s="723"/>
      <c r="C370" s="723"/>
      <c r="D370" s="723"/>
      <c r="E370" s="723"/>
      <c r="F370" s="723"/>
      <c r="G370" s="723"/>
      <c r="H370" s="723"/>
      <c r="I370" s="723"/>
    </row>
    <row r="371" spans="1:9">
      <c r="A371" s="723"/>
      <c r="B371" s="723"/>
      <c r="C371" s="723"/>
      <c r="D371" s="723"/>
      <c r="E371" s="723"/>
      <c r="F371" s="723"/>
      <c r="G371" s="723"/>
      <c r="H371" s="723"/>
      <c r="I371" s="723"/>
    </row>
    <row r="372" spans="1:9">
      <c r="A372" s="723"/>
      <c r="B372" s="723"/>
      <c r="C372" s="723"/>
      <c r="D372" s="723"/>
      <c r="E372" s="723"/>
      <c r="F372" s="723"/>
      <c r="G372" s="723"/>
      <c r="H372" s="723"/>
      <c r="I372" s="723"/>
    </row>
    <row r="373" spans="1:9">
      <c r="A373" s="723"/>
      <c r="B373" s="723"/>
      <c r="C373" s="723"/>
      <c r="D373" s="723"/>
      <c r="E373" s="723"/>
      <c r="F373" s="723"/>
      <c r="G373" s="723"/>
      <c r="H373" s="723"/>
      <c r="I373" s="723"/>
    </row>
    <row r="374" spans="1:9">
      <c r="A374" s="723"/>
      <c r="B374" s="723"/>
      <c r="C374" s="723"/>
      <c r="D374" s="723"/>
      <c r="E374" s="723"/>
      <c r="F374" s="723"/>
      <c r="G374" s="723"/>
      <c r="H374" s="723"/>
      <c r="I374" s="723"/>
    </row>
    <row r="375" spans="1:9">
      <c r="A375" s="723"/>
      <c r="B375" s="723"/>
      <c r="C375" s="723"/>
      <c r="D375" s="723"/>
      <c r="E375" s="723"/>
      <c r="F375" s="723"/>
      <c r="G375" s="723"/>
      <c r="H375" s="723"/>
      <c r="I375" s="723"/>
    </row>
    <row r="376" spans="1:9">
      <c r="A376" s="723"/>
      <c r="B376" s="723"/>
      <c r="C376" s="723"/>
      <c r="D376" s="723"/>
      <c r="E376" s="723"/>
      <c r="F376" s="723"/>
      <c r="G376" s="723"/>
      <c r="H376" s="723"/>
      <c r="I376" s="723"/>
    </row>
    <row r="377" spans="1:9">
      <c r="A377" s="723"/>
      <c r="B377" s="723"/>
      <c r="C377" s="723"/>
      <c r="D377" s="723"/>
      <c r="E377" s="723"/>
      <c r="F377" s="723"/>
      <c r="G377" s="723"/>
      <c r="H377" s="723"/>
      <c r="I377" s="723"/>
    </row>
    <row r="378" spans="1:9">
      <c r="A378" s="723"/>
      <c r="B378" s="723"/>
      <c r="C378" s="723"/>
      <c r="D378" s="723"/>
      <c r="E378" s="723"/>
      <c r="F378" s="723"/>
      <c r="G378" s="723"/>
      <c r="H378" s="723"/>
      <c r="I378" s="723"/>
    </row>
    <row r="379" spans="1:9">
      <c r="A379" s="723"/>
      <c r="B379" s="723"/>
      <c r="C379" s="723"/>
      <c r="D379" s="723"/>
      <c r="E379" s="723"/>
      <c r="F379" s="723"/>
      <c r="G379" s="723"/>
      <c r="H379" s="723"/>
      <c r="I379" s="723"/>
    </row>
    <row r="380" spans="1:9">
      <c r="A380" s="723"/>
      <c r="B380" s="723"/>
      <c r="C380" s="723"/>
      <c r="D380" s="723"/>
      <c r="E380" s="723"/>
      <c r="F380" s="723"/>
      <c r="G380" s="723"/>
      <c r="H380" s="723"/>
      <c r="I380" s="723"/>
    </row>
    <row r="381" spans="1:9">
      <c r="A381" s="723"/>
      <c r="B381" s="723"/>
      <c r="C381" s="723"/>
      <c r="D381" s="723"/>
      <c r="E381" s="723"/>
      <c r="F381" s="723"/>
      <c r="G381" s="723"/>
      <c r="H381" s="723"/>
      <c r="I381" s="723"/>
    </row>
    <row r="382" spans="1:9">
      <c r="A382" s="723"/>
      <c r="B382" s="723"/>
      <c r="C382" s="723"/>
      <c r="D382" s="723"/>
      <c r="E382" s="723"/>
      <c r="F382" s="723"/>
      <c r="G382" s="723"/>
      <c r="H382" s="723"/>
      <c r="I382" s="723"/>
    </row>
    <row r="383" spans="1:9">
      <c r="A383" s="723"/>
      <c r="B383" s="723"/>
      <c r="C383" s="723"/>
      <c r="D383" s="723"/>
      <c r="E383" s="723"/>
      <c r="F383" s="723"/>
      <c r="G383" s="723"/>
      <c r="H383" s="723"/>
      <c r="I383" s="723"/>
    </row>
    <row r="384" spans="1:9">
      <c r="A384" s="723"/>
      <c r="B384" s="723"/>
      <c r="C384" s="723"/>
      <c r="D384" s="723"/>
      <c r="E384" s="723"/>
      <c r="F384" s="723"/>
      <c r="G384" s="723"/>
      <c r="H384" s="723"/>
      <c r="I384" s="723"/>
    </row>
    <row r="385" spans="1:9">
      <c r="A385" s="723"/>
      <c r="B385" s="723"/>
      <c r="C385" s="723"/>
      <c r="D385" s="723"/>
      <c r="E385" s="723"/>
      <c r="F385" s="723"/>
      <c r="G385" s="723"/>
      <c r="H385" s="723"/>
      <c r="I385" s="723"/>
    </row>
    <row r="386" spans="1:9">
      <c r="A386" s="723"/>
      <c r="B386" s="723"/>
      <c r="C386" s="723"/>
      <c r="D386" s="723"/>
      <c r="E386" s="723"/>
      <c r="F386" s="723"/>
      <c r="G386" s="723"/>
      <c r="H386" s="723"/>
      <c r="I386" s="723"/>
    </row>
    <row r="387" spans="1:9">
      <c r="A387" s="723"/>
      <c r="B387" s="723"/>
      <c r="C387" s="723"/>
      <c r="D387" s="723"/>
      <c r="E387" s="723"/>
      <c r="F387" s="723"/>
      <c r="G387" s="723"/>
      <c r="H387" s="723"/>
      <c r="I387" s="723"/>
    </row>
    <row r="388" spans="1:9">
      <c r="A388" s="723"/>
      <c r="B388" s="723"/>
      <c r="C388" s="723"/>
      <c r="D388" s="723"/>
      <c r="E388" s="723"/>
      <c r="F388" s="723"/>
      <c r="G388" s="723"/>
      <c r="H388" s="723"/>
      <c r="I388" s="723"/>
    </row>
    <row r="389" spans="1:9">
      <c r="A389" s="723"/>
      <c r="B389" s="723"/>
      <c r="C389" s="723"/>
      <c r="D389" s="723"/>
      <c r="E389" s="723"/>
      <c r="F389" s="723"/>
      <c r="G389" s="723"/>
      <c r="H389" s="723"/>
      <c r="I389" s="723"/>
    </row>
    <row r="390" spans="1:9">
      <c r="A390" s="723"/>
      <c r="B390" s="723"/>
      <c r="C390" s="723"/>
      <c r="D390" s="723"/>
      <c r="E390" s="723"/>
      <c r="F390" s="723"/>
      <c r="G390" s="723"/>
      <c r="H390" s="723"/>
      <c r="I390" s="723"/>
    </row>
    <row r="391" spans="1:9">
      <c r="A391" s="723"/>
      <c r="B391" s="723"/>
      <c r="C391" s="723"/>
      <c r="D391" s="723"/>
      <c r="E391" s="723"/>
      <c r="F391" s="723"/>
      <c r="G391" s="723"/>
      <c r="H391" s="723"/>
      <c r="I391" s="723"/>
    </row>
    <row r="392" spans="1:9">
      <c r="A392" s="723"/>
      <c r="B392" s="723"/>
      <c r="C392" s="723"/>
      <c r="D392" s="723"/>
      <c r="E392" s="723"/>
      <c r="F392" s="723"/>
      <c r="G392" s="723"/>
      <c r="H392" s="723"/>
      <c r="I392" s="723"/>
    </row>
    <row r="393" spans="1:9">
      <c r="A393" s="723"/>
      <c r="B393" s="723"/>
      <c r="C393" s="723"/>
      <c r="D393" s="723"/>
      <c r="E393" s="723"/>
      <c r="F393" s="723"/>
      <c r="G393" s="723"/>
      <c r="H393" s="723"/>
      <c r="I393" s="723"/>
    </row>
    <row r="394" spans="1:9">
      <c r="A394" s="723"/>
      <c r="B394" s="723"/>
      <c r="C394" s="723"/>
      <c r="D394" s="723"/>
      <c r="E394" s="723"/>
      <c r="F394" s="723"/>
      <c r="G394" s="723"/>
      <c r="H394" s="723"/>
      <c r="I394" s="723"/>
    </row>
    <row r="395" spans="1:9">
      <c r="A395" s="723"/>
      <c r="B395" s="723"/>
      <c r="C395" s="723"/>
      <c r="D395" s="723"/>
      <c r="E395" s="723"/>
      <c r="F395" s="723"/>
      <c r="G395" s="723"/>
      <c r="H395" s="723"/>
      <c r="I395" s="723"/>
    </row>
    <row r="396" spans="1:9">
      <c r="A396" s="723"/>
      <c r="B396" s="723"/>
      <c r="C396" s="723"/>
      <c r="D396" s="723"/>
      <c r="E396" s="723"/>
      <c r="F396" s="723"/>
      <c r="G396" s="723"/>
      <c r="H396" s="723"/>
      <c r="I396" s="723"/>
    </row>
    <row r="397" spans="1:9">
      <c r="A397" s="723"/>
      <c r="B397" s="723"/>
      <c r="C397" s="723"/>
      <c r="D397" s="723"/>
      <c r="E397" s="723"/>
      <c r="F397" s="723"/>
      <c r="G397" s="723"/>
      <c r="H397" s="723"/>
      <c r="I397" s="723"/>
    </row>
    <row r="398" spans="1:9">
      <c r="A398" s="723"/>
      <c r="B398" s="723"/>
      <c r="C398" s="723"/>
      <c r="D398" s="723"/>
      <c r="E398" s="723"/>
      <c r="F398" s="723"/>
      <c r="G398" s="723"/>
      <c r="H398" s="723"/>
      <c r="I398" s="723"/>
    </row>
    <row r="399" spans="1:9">
      <c r="A399" s="723"/>
      <c r="B399" s="723"/>
      <c r="C399" s="723"/>
      <c r="D399" s="723"/>
      <c r="E399" s="723"/>
      <c r="F399" s="723"/>
      <c r="G399" s="723"/>
      <c r="H399" s="723"/>
      <c r="I399" s="723"/>
    </row>
    <row r="400" spans="1:9">
      <c r="A400" s="723"/>
      <c r="B400" s="723"/>
      <c r="C400" s="723"/>
      <c r="D400" s="723"/>
      <c r="E400" s="723"/>
      <c r="F400" s="723"/>
      <c r="G400" s="723"/>
      <c r="H400" s="723"/>
      <c r="I400" s="723"/>
    </row>
    <row r="401" spans="1:9">
      <c r="A401" s="723"/>
      <c r="B401" s="723"/>
      <c r="C401" s="723"/>
      <c r="D401" s="723"/>
      <c r="E401" s="723"/>
      <c r="F401" s="723"/>
      <c r="G401" s="723"/>
      <c r="H401" s="723"/>
      <c r="I401" s="723"/>
    </row>
    <row r="402" spans="1:9">
      <c r="A402" s="723"/>
      <c r="B402" s="723"/>
      <c r="C402" s="723"/>
      <c r="D402" s="723"/>
      <c r="E402" s="723"/>
      <c r="F402" s="723"/>
      <c r="G402" s="723"/>
      <c r="H402" s="723"/>
      <c r="I402" s="723"/>
    </row>
    <row r="403" spans="1:9">
      <c r="A403" s="723"/>
      <c r="B403" s="723"/>
      <c r="C403" s="723"/>
      <c r="D403" s="723"/>
      <c r="E403" s="723"/>
      <c r="F403" s="723"/>
      <c r="G403" s="723"/>
      <c r="H403" s="723"/>
      <c r="I403" s="723"/>
    </row>
    <row r="404" spans="1:9">
      <c r="A404" s="723"/>
      <c r="B404" s="723"/>
      <c r="C404" s="723"/>
      <c r="D404" s="723"/>
      <c r="E404" s="723"/>
      <c r="F404" s="723"/>
      <c r="G404" s="723"/>
      <c r="H404" s="723"/>
      <c r="I404" s="723"/>
    </row>
    <row r="405" spans="1:9">
      <c r="A405" s="723"/>
      <c r="B405" s="723"/>
      <c r="C405" s="723"/>
      <c r="D405" s="723"/>
      <c r="E405" s="723"/>
      <c r="F405" s="723"/>
      <c r="G405" s="723"/>
      <c r="H405" s="723"/>
      <c r="I405" s="723"/>
    </row>
    <row r="406" spans="1:9">
      <c r="A406" s="723"/>
      <c r="B406" s="723"/>
      <c r="C406" s="723"/>
      <c r="D406" s="723"/>
      <c r="E406" s="723"/>
      <c r="F406" s="723"/>
      <c r="G406" s="723"/>
      <c r="H406" s="723"/>
      <c r="I406" s="723"/>
    </row>
    <row r="407" spans="1:9">
      <c r="A407" s="723"/>
      <c r="B407" s="723"/>
      <c r="C407" s="723"/>
      <c r="D407" s="723"/>
      <c r="E407" s="723"/>
      <c r="F407" s="723"/>
      <c r="G407" s="723"/>
      <c r="H407" s="723"/>
      <c r="I407" s="723"/>
    </row>
    <row r="408" spans="1:9">
      <c r="A408" s="723"/>
      <c r="B408" s="723"/>
      <c r="C408" s="723"/>
      <c r="D408" s="723"/>
      <c r="E408" s="723"/>
      <c r="F408" s="723"/>
      <c r="G408" s="723"/>
      <c r="H408" s="723"/>
      <c r="I408" s="723"/>
    </row>
    <row r="409" spans="1:9">
      <c r="A409" s="723"/>
      <c r="B409" s="723"/>
      <c r="C409" s="723"/>
      <c r="D409" s="723"/>
      <c r="E409" s="723"/>
      <c r="F409" s="723"/>
      <c r="G409" s="723"/>
      <c r="H409" s="723"/>
      <c r="I409" s="723"/>
    </row>
    <row r="410" spans="1:9">
      <c r="A410" s="723"/>
      <c r="B410" s="723"/>
      <c r="C410" s="723"/>
      <c r="D410" s="723"/>
      <c r="E410" s="723"/>
      <c r="F410" s="723"/>
      <c r="G410" s="723"/>
      <c r="H410" s="723"/>
      <c r="I410" s="723"/>
    </row>
    <row r="411" spans="1:9">
      <c r="A411" s="723"/>
      <c r="B411" s="723"/>
      <c r="C411" s="723"/>
      <c r="D411" s="723"/>
      <c r="E411" s="723"/>
      <c r="F411" s="723"/>
      <c r="G411" s="723"/>
      <c r="H411" s="723"/>
      <c r="I411" s="723"/>
    </row>
    <row r="412" spans="1:9">
      <c r="A412" s="723"/>
      <c r="B412" s="723"/>
      <c r="C412" s="723"/>
      <c r="D412" s="723"/>
      <c r="E412" s="723"/>
      <c r="F412" s="723"/>
      <c r="G412" s="723"/>
      <c r="H412" s="723"/>
      <c r="I412" s="723"/>
    </row>
    <row r="413" spans="1:9">
      <c r="A413" s="723"/>
      <c r="B413" s="723"/>
      <c r="C413" s="723"/>
      <c r="D413" s="723"/>
      <c r="E413" s="723"/>
      <c r="F413" s="723"/>
      <c r="G413" s="723"/>
      <c r="H413" s="723"/>
      <c r="I413" s="723"/>
    </row>
    <row r="414" spans="1:9">
      <c r="A414" s="723"/>
      <c r="B414" s="723"/>
      <c r="C414" s="723"/>
      <c r="D414" s="723"/>
      <c r="E414" s="723"/>
      <c r="F414" s="723"/>
      <c r="G414" s="723"/>
      <c r="H414" s="723"/>
      <c r="I414" s="723"/>
    </row>
    <row r="415" spans="1:9">
      <c r="A415" s="723"/>
      <c r="B415" s="723"/>
      <c r="C415" s="723"/>
      <c r="D415" s="723"/>
      <c r="E415" s="723"/>
      <c r="F415" s="723"/>
      <c r="G415" s="723"/>
      <c r="H415" s="723"/>
      <c r="I415" s="723"/>
    </row>
    <row r="416" spans="1:9">
      <c r="A416" s="723"/>
      <c r="B416" s="723"/>
      <c r="C416" s="723"/>
      <c r="D416" s="723"/>
      <c r="E416" s="723"/>
      <c r="F416" s="723"/>
      <c r="G416" s="723"/>
      <c r="H416" s="723"/>
      <c r="I416" s="723"/>
    </row>
    <row r="417" spans="1:9">
      <c r="A417" s="723"/>
      <c r="B417" s="723"/>
      <c r="C417" s="723"/>
      <c r="D417" s="723"/>
      <c r="E417" s="723"/>
      <c r="F417" s="723"/>
      <c r="G417" s="723"/>
      <c r="H417" s="723"/>
      <c r="I417" s="723"/>
    </row>
    <row r="418" spans="1:9">
      <c r="A418" s="723"/>
      <c r="B418" s="723"/>
      <c r="C418" s="723"/>
      <c r="D418" s="723"/>
      <c r="E418" s="723"/>
      <c r="F418" s="723"/>
      <c r="G418" s="723"/>
      <c r="H418" s="723"/>
      <c r="I418" s="723"/>
    </row>
    <row r="419" spans="1:9">
      <c r="A419" s="723"/>
      <c r="B419" s="723"/>
      <c r="C419" s="723"/>
      <c r="D419" s="723"/>
      <c r="E419" s="723"/>
      <c r="F419" s="723"/>
      <c r="G419" s="723"/>
      <c r="H419" s="723"/>
      <c r="I419" s="723"/>
    </row>
    <row r="420" spans="1:9">
      <c r="A420" s="723"/>
      <c r="B420" s="723"/>
      <c r="C420" s="723"/>
      <c r="D420" s="723"/>
      <c r="E420" s="723"/>
      <c r="F420" s="723"/>
      <c r="G420" s="723"/>
      <c r="H420" s="723"/>
      <c r="I420" s="723"/>
    </row>
    <row r="421" spans="1:9">
      <c r="A421" s="723"/>
      <c r="B421" s="723"/>
      <c r="C421" s="723"/>
      <c r="D421" s="723"/>
      <c r="E421" s="723"/>
      <c r="F421" s="723"/>
      <c r="G421" s="723"/>
      <c r="H421" s="723"/>
      <c r="I421" s="723"/>
    </row>
    <row r="422" spans="1:9">
      <c r="A422" s="723"/>
      <c r="B422" s="723"/>
      <c r="C422" s="723"/>
      <c r="D422" s="723"/>
      <c r="E422" s="723"/>
      <c r="F422" s="723"/>
      <c r="G422" s="723"/>
      <c r="H422" s="723"/>
      <c r="I422" s="723"/>
    </row>
    <row r="423" spans="1:9">
      <c r="A423" s="723"/>
      <c r="B423" s="723"/>
      <c r="C423" s="723"/>
      <c r="D423" s="723"/>
      <c r="E423" s="723"/>
      <c r="F423" s="723"/>
      <c r="G423" s="723"/>
      <c r="H423" s="723"/>
      <c r="I423" s="723"/>
    </row>
    <row r="424" spans="1:9">
      <c r="A424" s="723"/>
      <c r="B424" s="723"/>
      <c r="C424" s="723"/>
      <c r="D424" s="723"/>
      <c r="E424" s="723"/>
      <c r="F424" s="723"/>
      <c r="G424" s="723"/>
      <c r="H424" s="723"/>
      <c r="I424" s="723"/>
    </row>
    <row r="425" spans="1:9">
      <c r="A425" s="723"/>
      <c r="B425" s="723"/>
      <c r="C425" s="723"/>
      <c r="D425" s="723"/>
      <c r="E425" s="723"/>
      <c r="F425" s="723"/>
      <c r="G425" s="723"/>
      <c r="H425" s="723"/>
      <c r="I425" s="723"/>
    </row>
    <row r="426" spans="1:9">
      <c r="A426" s="723"/>
      <c r="B426" s="723"/>
      <c r="C426" s="723"/>
      <c r="D426" s="723"/>
      <c r="E426" s="723"/>
      <c r="F426" s="723"/>
      <c r="G426" s="723"/>
      <c r="H426" s="723"/>
      <c r="I426" s="723"/>
    </row>
    <row r="427" spans="1:9">
      <c r="A427" s="723"/>
      <c r="B427" s="723"/>
      <c r="C427" s="723"/>
      <c r="D427" s="723"/>
      <c r="E427" s="723"/>
      <c r="F427" s="723"/>
      <c r="G427" s="723"/>
      <c r="H427" s="723"/>
      <c r="I427" s="723"/>
    </row>
    <row r="428" spans="1:9">
      <c r="A428" s="723"/>
      <c r="B428" s="723"/>
      <c r="C428" s="723"/>
      <c r="D428" s="723"/>
      <c r="E428" s="723"/>
      <c r="F428" s="723"/>
      <c r="G428" s="723"/>
      <c r="H428" s="723"/>
      <c r="I428" s="723"/>
    </row>
    <row r="429" spans="1:9">
      <c r="A429" s="723"/>
      <c r="B429" s="723"/>
      <c r="C429" s="723"/>
      <c r="D429" s="723"/>
      <c r="E429" s="723"/>
      <c r="F429" s="723"/>
      <c r="G429" s="723"/>
      <c r="H429" s="723"/>
      <c r="I429" s="723"/>
    </row>
    <row r="430" spans="1:9">
      <c r="A430" s="723"/>
      <c r="B430" s="723"/>
      <c r="C430" s="723"/>
      <c r="D430" s="723"/>
      <c r="E430" s="723"/>
      <c r="F430" s="723"/>
      <c r="G430" s="723"/>
      <c r="H430" s="723"/>
      <c r="I430" s="723"/>
    </row>
    <row r="431" spans="1:9">
      <c r="A431" s="723"/>
      <c r="B431" s="723"/>
      <c r="C431" s="723"/>
      <c r="D431" s="723"/>
      <c r="E431" s="723"/>
      <c r="F431" s="723"/>
      <c r="G431" s="723"/>
      <c r="H431" s="723"/>
      <c r="I431" s="723"/>
    </row>
    <row r="432" spans="1:9">
      <c r="A432" s="723"/>
      <c r="B432" s="723"/>
      <c r="C432" s="723"/>
      <c r="D432" s="723"/>
      <c r="E432" s="723"/>
      <c r="F432" s="723"/>
      <c r="G432" s="723"/>
      <c r="H432" s="723"/>
      <c r="I432" s="723"/>
    </row>
    <row r="433" spans="1:9">
      <c r="A433" s="723"/>
      <c r="B433" s="723"/>
      <c r="C433" s="723"/>
      <c r="D433" s="723"/>
      <c r="E433" s="723"/>
      <c r="F433" s="723"/>
      <c r="G433" s="723"/>
      <c r="H433" s="723"/>
      <c r="I433" s="723"/>
    </row>
    <row r="434" spans="1:9">
      <c r="A434" s="723"/>
      <c r="B434" s="723"/>
      <c r="C434" s="723"/>
      <c r="D434" s="723"/>
      <c r="E434" s="723"/>
      <c r="F434" s="723"/>
      <c r="G434" s="723"/>
      <c r="H434" s="723"/>
      <c r="I434" s="723"/>
    </row>
    <row r="435" spans="1:9">
      <c r="A435" s="723"/>
      <c r="B435" s="723"/>
      <c r="C435" s="723"/>
      <c r="D435" s="723"/>
      <c r="E435" s="723"/>
      <c r="F435" s="723"/>
      <c r="G435" s="723"/>
      <c r="H435" s="723"/>
      <c r="I435" s="723"/>
    </row>
    <row r="436" spans="1:9">
      <c r="A436" s="723"/>
      <c r="B436" s="723"/>
      <c r="C436" s="723"/>
      <c r="D436" s="723"/>
      <c r="E436" s="723"/>
      <c r="F436" s="723"/>
      <c r="G436" s="723"/>
      <c r="H436" s="723"/>
      <c r="I436" s="723"/>
    </row>
    <row r="437" spans="1:9">
      <c r="A437" s="723"/>
      <c r="B437" s="723"/>
      <c r="C437" s="723"/>
      <c r="D437" s="723"/>
      <c r="E437" s="723"/>
      <c r="F437" s="723"/>
      <c r="G437" s="723"/>
      <c r="H437" s="723"/>
      <c r="I437" s="723"/>
    </row>
    <row r="438" spans="1:9">
      <c r="A438" s="723"/>
      <c r="B438" s="723"/>
      <c r="C438" s="723"/>
      <c r="D438" s="723"/>
      <c r="E438" s="723"/>
      <c r="F438" s="723"/>
      <c r="G438" s="723"/>
      <c r="H438" s="723"/>
      <c r="I438" s="723"/>
    </row>
    <row r="439" spans="1:9">
      <c r="A439" s="723"/>
      <c r="B439" s="723"/>
      <c r="C439" s="723"/>
      <c r="D439" s="723"/>
      <c r="E439" s="723"/>
      <c r="F439" s="723"/>
      <c r="G439" s="723"/>
      <c r="H439" s="723"/>
      <c r="I439" s="723"/>
    </row>
    <row r="440" spans="1:9">
      <c r="A440" s="723"/>
      <c r="B440" s="723"/>
      <c r="C440" s="723"/>
      <c r="D440" s="723"/>
      <c r="E440" s="723"/>
      <c r="F440" s="723"/>
      <c r="G440" s="723"/>
      <c r="H440" s="723"/>
      <c r="I440" s="723"/>
    </row>
    <row r="441" spans="1:9">
      <c r="A441" s="723"/>
      <c r="B441" s="723"/>
      <c r="C441" s="723"/>
      <c r="D441" s="723"/>
      <c r="E441" s="723"/>
      <c r="F441" s="723"/>
      <c r="G441" s="723"/>
      <c r="H441" s="723"/>
      <c r="I441" s="723"/>
    </row>
    <row r="442" spans="1:9">
      <c r="A442" s="723"/>
      <c r="B442" s="723"/>
      <c r="C442" s="723"/>
      <c r="D442" s="723"/>
      <c r="E442" s="723"/>
      <c r="F442" s="723"/>
      <c r="G442" s="723"/>
      <c r="H442" s="723"/>
      <c r="I442" s="723"/>
    </row>
    <row r="443" spans="1:9">
      <c r="A443" s="723"/>
      <c r="B443" s="723"/>
      <c r="C443" s="723"/>
      <c r="D443" s="723"/>
      <c r="E443" s="723"/>
      <c r="F443" s="723"/>
      <c r="G443" s="723"/>
      <c r="H443" s="723"/>
      <c r="I443" s="723"/>
    </row>
    <row r="444" spans="1:9">
      <c r="A444" s="723"/>
      <c r="B444" s="723"/>
      <c r="C444" s="723"/>
      <c r="D444" s="723"/>
      <c r="E444" s="723"/>
      <c r="F444" s="723"/>
      <c r="G444" s="723"/>
      <c r="H444" s="723"/>
      <c r="I444" s="723"/>
    </row>
    <row r="445" spans="1:9">
      <c r="A445" s="723"/>
      <c r="B445" s="723"/>
      <c r="C445" s="723"/>
      <c r="D445" s="723"/>
      <c r="E445" s="723"/>
      <c r="F445" s="723"/>
      <c r="G445" s="723"/>
      <c r="H445" s="723"/>
      <c r="I445" s="723"/>
    </row>
    <row r="446" spans="1:9">
      <c r="A446" s="723"/>
      <c r="B446" s="723"/>
      <c r="C446" s="723"/>
      <c r="D446" s="723"/>
      <c r="E446" s="723"/>
      <c r="F446" s="723"/>
      <c r="G446" s="723"/>
      <c r="H446" s="723"/>
      <c r="I446" s="723"/>
    </row>
    <row r="447" spans="1:9">
      <c r="A447" s="723"/>
      <c r="B447" s="723"/>
      <c r="C447" s="723"/>
      <c r="D447" s="723"/>
      <c r="E447" s="723"/>
      <c r="F447" s="723"/>
      <c r="G447" s="723"/>
      <c r="H447" s="723"/>
      <c r="I447" s="723"/>
    </row>
    <row r="448" spans="1:9">
      <c r="A448" s="723"/>
      <c r="B448" s="723"/>
      <c r="C448" s="723"/>
      <c r="D448" s="723"/>
      <c r="E448" s="723"/>
      <c r="F448" s="723"/>
      <c r="G448" s="723"/>
      <c r="H448" s="723"/>
      <c r="I448" s="723"/>
    </row>
    <row r="449" spans="1:9">
      <c r="A449" s="723"/>
      <c r="B449" s="723"/>
      <c r="C449" s="723"/>
      <c r="D449" s="723"/>
      <c r="E449" s="723"/>
      <c r="F449" s="723"/>
      <c r="G449" s="723"/>
      <c r="H449" s="723"/>
      <c r="I449" s="723"/>
    </row>
    <row r="450" spans="1:9">
      <c r="A450" s="723"/>
      <c r="B450" s="723"/>
      <c r="C450" s="723"/>
      <c r="D450" s="723"/>
      <c r="E450" s="723"/>
      <c r="F450" s="723"/>
      <c r="G450" s="723"/>
      <c r="H450" s="723"/>
      <c r="I450" s="723"/>
    </row>
    <row r="451" spans="1:9">
      <c r="A451" s="723"/>
      <c r="B451" s="723"/>
      <c r="C451" s="723"/>
      <c r="D451" s="723"/>
      <c r="E451" s="723"/>
      <c r="F451" s="723"/>
      <c r="G451" s="723"/>
      <c r="H451" s="723"/>
      <c r="I451" s="723"/>
    </row>
    <row r="452" spans="1:9">
      <c r="A452" s="723"/>
      <c r="B452" s="723"/>
      <c r="C452" s="723"/>
      <c r="D452" s="723"/>
      <c r="E452" s="723"/>
      <c r="F452" s="723"/>
      <c r="G452" s="723"/>
      <c r="H452" s="723"/>
      <c r="I452" s="723"/>
    </row>
    <row r="453" spans="1:9">
      <c r="A453" s="723"/>
      <c r="B453" s="723"/>
      <c r="C453" s="723"/>
      <c r="D453" s="723"/>
      <c r="E453" s="723"/>
      <c r="F453" s="723"/>
      <c r="G453" s="723"/>
      <c r="H453" s="723"/>
      <c r="I453" s="723"/>
    </row>
    <row r="454" spans="1:9">
      <c r="A454" s="723"/>
      <c r="B454" s="723"/>
      <c r="C454" s="723"/>
      <c r="D454" s="723"/>
      <c r="E454" s="723"/>
      <c r="F454" s="723"/>
      <c r="G454" s="723"/>
      <c r="H454" s="723"/>
      <c r="I454" s="723"/>
    </row>
    <row r="455" spans="1:9">
      <c r="A455" s="723"/>
      <c r="B455" s="723"/>
      <c r="C455" s="723"/>
      <c r="D455" s="723"/>
      <c r="E455" s="723"/>
      <c r="F455" s="723"/>
      <c r="G455" s="723"/>
      <c r="H455" s="723"/>
      <c r="I455" s="723"/>
    </row>
    <row r="456" spans="1:9">
      <c r="A456" s="723"/>
      <c r="B456" s="723"/>
      <c r="C456" s="723"/>
      <c r="D456" s="723"/>
      <c r="E456" s="723"/>
      <c r="F456" s="723"/>
      <c r="G456" s="723"/>
      <c r="H456" s="723"/>
      <c r="I456" s="723"/>
    </row>
    <row r="457" spans="1:9">
      <c r="A457" s="723"/>
      <c r="B457" s="723"/>
      <c r="C457" s="723"/>
      <c r="D457" s="723"/>
      <c r="E457" s="723"/>
      <c r="F457" s="723"/>
      <c r="G457" s="723"/>
      <c r="H457" s="723"/>
      <c r="I457" s="723"/>
    </row>
    <row r="458" spans="1:9">
      <c r="A458" s="723"/>
      <c r="B458" s="723"/>
      <c r="C458" s="723"/>
      <c r="D458" s="723"/>
      <c r="E458" s="723"/>
      <c r="F458" s="723"/>
      <c r="G458" s="723"/>
      <c r="H458" s="723"/>
      <c r="I458" s="723"/>
    </row>
    <row r="459" spans="1:9">
      <c r="A459" s="723"/>
      <c r="B459" s="723"/>
      <c r="C459" s="723"/>
      <c r="D459" s="723"/>
      <c r="E459" s="723"/>
      <c r="F459" s="723"/>
      <c r="G459" s="723"/>
      <c r="H459" s="723"/>
      <c r="I459" s="723"/>
    </row>
    <row r="460" spans="1:9">
      <c r="A460" s="723"/>
      <c r="B460" s="723"/>
      <c r="C460" s="723"/>
      <c r="D460" s="723"/>
      <c r="E460" s="723"/>
      <c r="F460" s="723"/>
      <c r="G460" s="723"/>
      <c r="H460" s="723"/>
      <c r="I460" s="723"/>
    </row>
    <row r="461" spans="1:9">
      <c r="A461" s="723"/>
      <c r="B461" s="723"/>
      <c r="C461" s="723"/>
      <c r="D461" s="723"/>
      <c r="E461" s="723"/>
      <c r="F461" s="723"/>
      <c r="G461" s="723"/>
      <c r="H461" s="723"/>
      <c r="I461" s="723"/>
    </row>
    <row r="462" spans="1:9">
      <c r="A462" s="723"/>
      <c r="B462" s="723"/>
      <c r="C462" s="723"/>
      <c r="D462" s="723"/>
      <c r="E462" s="723"/>
      <c r="F462" s="723"/>
      <c r="G462" s="723"/>
      <c r="H462" s="723"/>
      <c r="I462" s="723"/>
    </row>
    <row r="463" spans="1:9">
      <c r="A463" s="723"/>
      <c r="B463" s="723"/>
      <c r="C463" s="723"/>
      <c r="D463" s="723"/>
      <c r="E463" s="723"/>
      <c r="F463" s="723"/>
      <c r="G463" s="723"/>
      <c r="H463" s="723"/>
      <c r="I463" s="723"/>
    </row>
    <row r="464" spans="1:9">
      <c r="A464" s="723"/>
      <c r="B464" s="723"/>
      <c r="C464" s="723"/>
      <c r="D464" s="723"/>
      <c r="E464" s="723"/>
      <c r="F464" s="723"/>
      <c r="G464" s="723"/>
      <c r="H464" s="723"/>
      <c r="I464" s="723"/>
    </row>
    <row r="465" spans="1:9">
      <c r="A465" s="723"/>
      <c r="B465" s="723"/>
      <c r="C465" s="723"/>
      <c r="D465" s="723"/>
      <c r="E465" s="723"/>
      <c r="F465" s="723"/>
      <c r="G465" s="723"/>
      <c r="H465" s="723"/>
      <c r="I465" s="723"/>
    </row>
    <row r="466" spans="1:9">
      <c r="A466" s="723"/>
      <c r="B466" s="723"/>
      <c r="C466" s="723"/>
      <c r="D466" s="723"/>
      <c r="E466" s="723"/>
      <c r="F466" s="723"/>
      <c r="G466" s="723"/>
      <c r="H466" s="723"/>
      <c r="I466" s="723"/>
    </row>
    <row r="467" spans="1:9">
      <c r="A467" s="723"/>
      <c r="B467" s="723"/>
      <c r="C467" s="723"/>
      <c r="D467" s="723"/>
      <c r="E467" s="723"/>
      <c r="F467" s="723"/>
      <c r="G467" s="723"/>
      <c r="H467" s="723"/>
      <c r="I467" s="723"/>
    </row>
    <row r="468" spans="1:9">
      <c r="A468" s="723"/>
      <c r="B468" s="723"/>
      <c r="C468" s="723"/>
      <c r="D468" s="723"/>
      <c r="E468" s="723"/>
      <c r="F468" s="723"/>
      <c r="G468" s="723"/>
      <c r="H468" s="723"/>
      <c r="I468" s="723"/>
    </row>
    <row r="469" spans="1:9">
      <c r="A469" s="723"/>
      <c r="B469" s="723"/>
      <c r="C469" s="723"/>
      <c r="D469" s="723"/>
      <c r="E469" s="723"/>
      <c r="F469" s="723"/>
      <c r="G469" s="723"/>
      <c r="H469" s="723"/>
      <c r="I469" s="723"/>
    </row>
    <row r="470" spans="1:9">
      <c r="A470" s="723"/>
      <c r="B470" s="723"/>
      <c r="C470" s="723"/>
      <c r="D470" s="723"/>
      <c r="E470" s="723"/>
      <c r="F470" s="723"/>
      <c r="G470" s="723"/>
      <c r="H470" s="723"/>
      <c r="I470" s="723"/>
    </row>
    <row r="471" spans="1:9">
      <c r="A471" s="723"/>
      <c r="B471" s="723"/>
      <c r="C471" s="723"/>
      <c r="D471" s="723"/>
      <c r="E471" s="723"/>
      <c r="F471" s="723"/>
      <c r="G471" s="723"/>
      <c r="H471" s="723"/>
      <c r="I471" s="723"/>
    </row>
    <row r="472" spans="1:9">
      <c r="A472" s="723"/>
      <c r="B472" s="723"/>
      <c r="C472" s="723"/>
      <c r="D472" s="723"/>
      <c r="E472" s="723"/>
      <c r="F472" s="723"/>
      <c r="G472" s="723"/>
      <c r="H472" s="723"/>
      <c r="I472" s="723"/>
    </row>
    <row r="473" spans="1:9">
      <c r="A473" s="723"/>
      <c r="B473" s="723"/>
      <c r="C473" s="723"/>
      <c r="D473" s="723"/>
      <c r="E473" s="723"/>
      <c r="F473" s="723"/>
      <c r="G473" s="723"/>
      <c r="H473" s="723"/>
      <c r="I473" s="723"/>
    </row>
    <row r="474" spans="1:9">
      <c r="A474" s="723"/>
      <c r="B474" s="723"/>
      <c r="C474" s="723"/>
      <c r="D474" s="723"/>
      <c r="E474" s="723"/>
      <c r="F474" s="723"/>
      <c r="G474" s="723"/>
      <c r="H474" s="723"/>
      <c r="I474" s="723"/>
    </row>
    <row r="475" spans="1:9">
      <c r="A475" s="723"/>
      <c r="B475" s="723"/>
      <c r="C475" s="723"/>
      <c r="D475" s="723"/>
      <c r="E475" s="723"/>
      <c r="F475" s="723"/>
      <c r="G475" s="723"/>
      <c r="H475" s="723"/>
      <c r="I475" s="723"/>
    </row>
    <row r="476" spans="1:9">
      <c r="A476" s="723"/>
      <c r="B476" s="723"/>
      <c r="C476" s="723"/>
      <c r="D476" s="723"/>
      <c r="E476" s="723"/>
      <c r="F476" s="723"/>
      <c r="G476" s="723"/>
      <c r="H476" s="723"/>
      <c r="I476" s="723"/>
    </row>
    <row r="477" spans="1:9">
      <c r="A477" s="723"/>
      <c r="B477" s="723"/>
      <c r="C477" s="723"/>
      <c r="D477" s="723"/>
      <c r="E477" s="723"/>
      <c r="F477" s="723"/>
      <c r="G477" s="723"/>
      <c r="H477" s="723"/>
      <c r="I477" s="723"/>
    </row>
    <row r="478" spans="1:9">
      <c r="A478" s="723"/>
      <c r="B478" s="723"/>
      <c r="C478" s="723"/>
      <c r="D478" s="723"/>
      <c r="E478" s="723"/>
      <c r="F478" s="723"/>
      <c r="G478" s="723"/>
      <c r="H478" s="723"/>
      <c r="I478" s="723"/>
    </row>
    <row r="479" spans="1:9">
      <c r="A479" s="723"/>
      <c r="B479" s="723"/>
      <c r="C479" s="723"/>
      <c r="D479" s="723"/>
      <c r="E479" s="723"/>
      <c r="F479" s="723"/>
      <c r="G479" s="723"/>
      <c r="H479" s="723"/>
      <c r="I479" s="723"/>
    </row>
    <row r="480" spans="1:9">
      <c r="A480" s="723"/>
      <c r="B480" s="723"/>
      <c r="C480" s="723"/>
      <c r="D480" s="723"/>
      <c r="E480" s="723"/>
      <c r="F480" s="723"/>
      <c r="G480" s="723"/>
      <c r="H480" s="723"/>
      <c r="I480" s="723"/>
    </row>
    <row r="481" spans="1:9">
      <c r="A481" s="723"/>
      <c r="B481" s="723"/>
      <c r="C481" s="723"/>
      <c r="D481" s="723"/>
      <c r="E481" s="723"/>
      <c r="F481" s="723"/>
      <c r="G481" s="723"/>
      <c r="H481" s="723"/>
      <c r="I481" s="723"/>
    </row>
    <row r="482" spans="1:9">
      <c r="A482" s="723"/>
      <c r="B482" s="723"/>
      <c r="C482" s="723"/>
      <c r="D482" s="723"/>
      <c r="E482" s="723"/>
      <c r="F482" s="723"/>
      <c r="G482" s="723"/>
      <c r="H482" s="723"/>
      <c r="I482" s="723"/>
    </row>
    <row r="483" spans="1:9">
      <c r="A483" s="723"/>
      <c r="B483" s="723"/>
      <c r="C483" s="723"/>
      <c r="D483" s="723"/>
      <c r="E483" s="723"/>
      <c r="F483" s="723"/>
      <c r="G483" s="723"/>
      <c r="H483" s="723"/>
      <c r="I483" s="723"/>
    </row>
    <row r="484" spans="1:9">
      <c r="A484" s="723"/>
      <c r="B484" s="723"/>
      <c r="C484" s="723"/>
      <c r="D484" s="723"/>
      <c r="E484" s="723"/>
      <c r="F484" s="723"/>
      <c r="G484" s="723"/>
      <c r="H484" s="723"/>
      <c r="I484" s="723"/>
    </row>
    <row r="485" spans="1:9">
      <c r="A485" s="723"/>
      <c r="B485" s="723"/>
      <c r="C485" s="723"/>
      <c r="D485" s="723"/>
      <c r="E485" s="723"/>
      <c r="F485" s="723"/>
      <c r="G485" s="723"/>
      <c r="H485" s="723"/>
      <c r="I485" s="723"/>
    </row>
    <row r="486" spans="1:9">
      <c r="A486" s="723"/>
      <c r="B486" s="723"/>
      <c r="C486" s="723"/>
      <c r="D486" s="723"/>
      <c r="E486" s="723"/>
      <c r="F486" s="723"/>
      <c r="G486" s="723"/>
      <c r="H486" s="723"/>
      <c r="I486" s="723"/>
    </row>
    <row r="487" spans="1:9">
      <c r="A487" s="723"/>
      <c r="B487" s="723"/>
      <c r="C487" s="723"/>
      <c r="D487" s="723"/>
      <c r="E487" s="723"/>
      <c r="F487" s="723"/>
      <c r="G487" s="723"/>
      <c r="H487" s="723"/>
      <c r="I487" s="723"/>
    </row>
    <row r="488" spans="1:9">
      <c r="A488" s="723"/>
      <c r="B488" s="723"/>
      <c r="C488" s="723"/>
      <c r="D488" s="723"/>
      <c r="E488" s="723"/>
      <c r="F488" s="723"/>
      <c r="G488" s="723"/>
      <c r="H488" s="723"/>
      <c r="I488" s="723"/>
    </row>
    <row r="489" spans="1:9">
      <c r="A489" s="723"/>
      <c r="B489" s="723"/>
      <c r="C489" s="723"/>
      <c r="D489" s="723"/>
      <c r="E489" s="723"/>
      <c r="F489" s="723"/>
      <c r="G489" s="723"/>
      <c r="H489" s="723"/>
      <c r="I489" s="723"/>
    </row>
    <row r="490" spans="1:9">
      <c r="A490" s="723"/>
      <c r="B490" s="723"/>
      <c r="C490" s="723"/>
      <c r="D490" s="723"/>
      <c r="E490" s="723"/>
      <c r="F490" s="723"/>
      <c r="G490" s="723"/>
      <c r="H490" s="723"/>
      <c r="I490" s="723"/>
    </row>
    <row r="491" spans="1:9">
      <c r="A491" s="723"/>
      <c r="B491" s="723"/>
      <c r="C491" s="723"/>
      <c r="D491" s="723"/>
      <c r="E491" s="723"/>
      <c r="F491" s="723"/>
      <c r="G491" s="723"/>
      <c r="H491" s="723"/>
      <c r="I491" s="723"/>
    </row>
    <row r="492" spans="1:9">
      <c r="A492" s="723"/>
      <c r="B492" s="723"/>
      <c r="C492" s="723"/>
      <c r="D492" s="723"/>
      <c r="E492" s="723"/>
      <c r="F492" s="723"/>
      <c r="G492" s="723"/>
      <c r="H492" s="723"/>
      <c r="I492" s="723"/>
    </row>
    <row r="493" spans="1:9">
      <c r="A493" s="723"/>
      <c r="B493" s="723"/>
      <c r="C493" s="723"/>
      <c r="D493" s="723"/>
      <c r="E493" s="723"/>
      <c r="F493" s="723"/>
      <c r="G493" s="723"/>
      <c r="H493" s="723"/>
      <c r="I493" s="723"/>
    </row>
    <row r="494" spans="1:9">
      <c r="A494" s="723"/>
      <c r="B494" s="723"/>
      <c r="C494" s="723"/>
      <c r="D494" s="723"/>
      <c r="E494" s="723"/>
      <c r="F494" s="723"/>
      <c r="G494" s="723"/>
      <c r="H494" s="723"/>
      <c r="I494" s="723"/>
    </row>
    <row r="495" spans="1:9">
      <c r="A495" s="723"/>
      <c r="B495" s="723"/>
      <c r="C495" s="723"/>
      <c r="D495" s="723"/>
      <c r="E495" s="723"/>
      <c r="F495" s="723"/>
      <c r="G495" s="723"/>
      <c r="H495" s="723"/>
      <c r="I495" s="723"/>
    </row>
    <row r="496" spans="1:9">
      <c r="A496" s="723"/>
      <c r="B496" s="723"/>
      <c r="C496" s="723"/>
      <c r="D496" s="723"/>
      <c r="E496" s="723"/>
      <c r="F496" s="723"/>
      <c r="G496" s="723"/>
      <c r="H496" s="723"/>
      <c r="I496" s="723"/>
    </row>
    <row r="497" spans="1:9">
      <c r="A497" s="723"/>
      <c r="B497" s="723"/>
      <c r="C497" s="723"/>
      <c r="D497" s="723"/>
      <c r="E497" s="723"/>
      <c r="F497" s="723"/>
      <c r="G497" s="723"/>
      <c r="H497" s="723"/>
      <c r="I497" s="723"/>
    </row>
    <row r="498" spans="1:9">
      <c r="A498" s="723"/>
      <c r="B498" s="723"/>
      <c r="C498" s="723"/>
      <c r="D498" s="723"/>
      <c r="E498" s="723"/>
      <c r="F498" s="723"/>
      <c r="G498" s="723"/>
      <c r="H498" s="723"/>
      <c r="I498" s="723"/>
    </row>
    <row r="499" spans="1:9">
      <c r="A499" s="723"/>
      <c r="B499" s="723"/>
      <c r="C499" s="723"/>
      <c r="D499" s="723"/>
      <c r="E499" s="723"/>
      <c r="F499" s="723"/>
      <c r="G499" s="723"/>
      <c r="H499" s="723"/>
      <c r="I499" s="723"/>
    </row>
    <row r="500" spans="1:9">
      <c r="A500" s="723"/>
      <c r="B500" s="723"/>
      <c r="C500" s="723"/>
      <c r="D500" s="723"/>
      <c r="E500" s="723"/>
      <c r="F500" s="723"/>
      <c r="G500" s="723"/>
      <c r="H500" s="723"/>
      <c r="I500" s="723"/>
    </row>
    <row r="501" spans="1:9">
      <c r="A501" s="723"/>
      <c r="B501" s="723"/>
      <c r="C501" s="723"/>
      <c r="D501" s="723"/>
      <c r="E501" s="723"/>
      <c r="F501" s="723"/>
      <c r="G501" s="723"/>
      <c r="H501" s="723"/>
      <c r="I501" s="723"/>
    </row>
    <row r="502" spans="1:9">
      <c r="A502" s="723"/>
      <c r="B502" s="723"/>
      <c r="C502" s="723"/>
      <c r="D502" s="723"/>
      <c r="E502" s="723"/>
      <c r="F502" s="723"/>
      <c r="G502" s="723"/>
      <c r="H502" s="723"/>
      <c r="I502" s="723"/>
    </row>
    <row r="503" spans="1:9">
      <c r="A503" s="723"/>
      <c r="B503" s="723"/>
      <c r="C503" s="723"/>
      <c r="D503" s="723"/>
      <c r="E503" s="723"/>
      <c r="F503" s="723"/>
      <c r="G503" s="723"/>
      <c r="H503" s="723"/>
      <c r="I503" s="723"/>
    </row>
    <row r="504" spans="1:9">
      <c r="A504" s="723"/>
      <c r="B504" s="723"/>
      <c r="C504" s="723"/>
      <c r="D504" s="723"/>
      <c r="E504" s="723"/>
      <c r="F504" s="723"/>
      <c r="G504" s="723"/>
      <c r="H504" s="723"/>
      <c r="I504" s="723"/>
    </row>
    <row r="505" spans="1:9">
      <c r="A505" s="723"/>
      <c r="B505" s="723"/>
      <c r="C505" s="723"/>
      <c r="D505" s="723"/>
      <c r="E505" s="723"/>
      <c r="F505" s="723"/>
      <c r="G505" s="723"/>
      <c r="H505" s="723"/>
      <c r="I505" s="723"/>
    </row>
    <row r="506" spans="1:9">
      <c r="A506" s="723"/>
      <c r="B506" s="723"/>
      <c r="C506" s="723"/>
      <c r="D506" s="723"/>
      <c r="E506" s="723"/>
      <c r="F506" s="723"/>
      <c r="G506" s="723"/>
      <c r="H506" s="723"/>
      <c r="I506" s="723"/>
    </row>
    <row r="507" spans="1:9">
      <c r="A507" s="723"/>
      <c r="B507" s="723"/>
      <c r="C507" s="723"/>
      <c r="D507" s="723"/>
      <c r="E507" s="723"/>
      <c r="F507" s="723"/>
      <c r="G507" s="723"/>
      <c r="H507" s="723"/>
      <c r="I507" s="723"/>
    </row>
    <row r="508" spans="1:9">
      <c r="A508" s="723"/>
      <c r="B508" s="723"/>
      <c r="C508" s="723"/>
      <c r="D508" s="723"/>
      <c r="E508" s="723"/>
      <c r="F508" s="723"/>
      <c r="G508" s="723"/>
      <c r="H508" s="723"/>
      <c r="I508" s="723"/>
    </row>
    <row r="509" spans="1:9">
      <c r="A509" s="723"/>
      <c r="B509" s="723"/>
      <c r="C509" s="723"/>
      <c r="D509" s="723"/>
      <c r="E509" s="723"/>
      <c r="F509" s="723"/>
      <c r="G509" s="723"/>
      <c r="H509" s="723"/>
      <c r="I509" s="723"/>
    </row>
    <row r="510" spans="1:9">
      <c r="A510" s="723"/>
      <c r="B510" s="723"/>
      <c r="C510" s="723"/>
      <c r="D510" s="723"/>
      <c r="E510" s="723"/>
      <c r="F510" s="723"/>
      <c r="G510" s="723"/>
      <c r="H510" s="723"/>
      <c r="I510" s="723"/>
    </row>
    <row r="511" spans="1:9">
      <c r="A511" s="723"/>
      <c r="B511" s="723"/>
      <c r="C511" s="723"/>
      <c r="D511" s="723"/>
      <c r="E511" s="723"/>
      <c r="F511" s="723"/>
      <c r="G511" s="723"/>
      <c r="H511" s="723"/>
      <c r="I511" s="723"/>
    </row>
    <row r="512" spans="1:9">
      <c r="A512" s="723"/>
      <c r="B512" s="723"/>
      <c r="C512" s="723"/>
      <c r="D512" s="723"/>
      <c r="E512" s="723"/>
      <c r="F512" s="723"/>
      <c r="G512" s="723"/>
      <c r="H512" s="723"/>
      <c r="I512" s="723"/>
    </row>
    <row r="513" spans="1:9">
      <c r="A513" s="723"/>
      <c r="B513" s="723"/>
      <c r="C513" s="723"/>
      <c r="D513" s="723"/>
      <c r="E513" s="723"/>
      <c r="F513" s="723"/>
      <c r="G513" s="723"/>
      <c r="H513" s="723"/>
      <c r="I513" s="723"/>
    </row>
    <row r="514" spans="1:9">
      <c r="A514" s="723"/>
      <c r="B514" s="723"/>
      <c r="C514" s="723"/>
      <c r="D514" s="723"/>
      <c r="E514" s="723"/>
      <c r="F514" s="723"/>
      <c r="G514" s="723"/>
      <c r="H514" s="723"/>
      <c r="I514" s="723"/>
    </row>
    <row r="515" spans="1:9">
      <c r="A515" s="723"/>
      <c r="B515" s="723"/>
      <c r="C515" s="723"/>
      <c r="D515" s="723"/>
      <c r="E515" s="723"/>
      <c r="F515" s="723"/>
      <c r="G515" s="723"/>
      <c r="H515" s="723"/>
      <c r="I515" s="723"/>
    </row>
    <row r="516" spans="1:9">
      <c r="A516" s="723"/>
      <c r="B516" s="723"/>
      <c r="C516" s="723"/>
      <c r="D516" s="723"/>
      <c r="E516" s="723"/>
      <c r="F516" s="723"/>
      <c r="G516" s="723"/>
      <c r="H516" s="723"/>
      <c r="I516" s="723"/>
    </row>
    <row r="517" spans="1:9">
      <c r="A517" s="723"/>
      <c r="B517" s="723"/>
      <c r="C517" s="723"/>
      <c r="D517" s="723"/>
      <c r="E517" s="723"/>
      <c r="F517" s="723"/>
      <c r="G517" s="723"/>
      <c r="H517" s="723"/>
      <c r="I517" s="723"/>
    </row>
    <row r="518" spans="1:9">
      <c r="A518" s="723"/>
      <c r="B518" s="723"/>
      <c r="C518" s="723"/>
      <c r="D518" s="723"/>
      <c r="E518" s="723"/>
      <c r="F518" s="723"/>
      <c r="G518" s="723"/>
      <c r="H518" s="723"/>
      <c r="I518" s="723"/>
    </row>
    <row r="519" spans="1:9">
      <c r="A519" s="723"/>
      <c r="B519" s="723"/>
      <c r="C519" s="723"/>
      <c r="D519" s="723"/>
      <c r="E519" s="723"/>
      <c r="F519" s="723"/>
      <c r="G519" s="723"/>
      <c r="H519" s="723"/>
      <c r="I519" s="723"/>
    </row>
    <row r="520" spans="1:9">
      <c r="A520" s="723"/>
      <c r="B520" s="723"/>
      <c r="C520" s="723"/>
      <c r="D520" s="723"/>
      <c r="E520" s="723"/>
      <c r="F520" s="723"/>
      <c r="G520" s="723"/>
      <c r="H520" s="723"/>
      <c r="I520" s="723"/>
    </row>
    <row r="521" spans="1:9">
      <c r="A521" s="723"/>
      <c r="B521" s="723"/>
      <c r="C521" s="723"/>
      <c r="D521" s="723"/>
      <c r="E521" s="723"/>
      <c r="F521" s="723"/>
      <c r="G521" s="723"/>
      <c r="H521" s="723"/>
      <c r="I521" s="723"/>
    </row>
    <row r="522" spans="1:9">
      <c r="A522" s="723"/>
      <c r="B522" s="723"/>
      <c r="C522" s="723"/>
      <c r="D522" s="723"/>
      <c r="E522" s="723"/>
      <c r="F522" s="723"/>
      <c r="G522" s="723"/>
      <c r="H522" s="723"/>
      <c r="I522" s="723"/>
    </row>
    <row r="523" spans="1:9">
      <c r="A523" s="723"/>
      <c r="B523" s="723"/>
      <c r="C523" s="723"/>
      <c r="D523" s="723"/>
      <c r="E523" s="723"/>
      <c r="F523" s="723"/>
      <c r="G523" s="723"/>
      <c r="H523" s="723"/>
      <c r="I523" s="723"/>
    </row>
    <row r="524" spans="1:9">
      <c r="A524" s="723"/>
      <c r="B524" s="723"/>
      <c r="C524" s="723"/>
      <c r="D524" s="723"/>
      <c r="E524" s="723"/>
      <c r="F524" s="723"/>
      <c r="G524" s="723"/>
      <c r="H524" s="723"/>
      <c r="I524" s="723"/>
    </row>
    <row r="525" spans="1:9">
      <c r="A525" s="723"/>
      <c r="B525" s="723"/>
      <c r="C525" s="723"/>
      <c r="D525" s="723"/>
      <c r="E525" s="723"/>
      <c r="F525" s="723"/>
      <c r="G525" s="723"/>
      <c r="H525" s="723"/>
      <c r="I525" s="723"/>
    </row>
    <row r="526" spans="1:9">
      <c r="A526" s="723"/>
      <c r="B526" s="723"/>
      <c r="C526" s="723"/>
      <c r="D526" s="723"/>
      <c r="E526" s="723"/>
      <c r="F526" s="723"/>
      <c r="G526" s="723"/>
      <c r="H526" s="723"/>
      <c r="I526" s="723"/>
    </row>
    <row r="527" spans="1:9">
      <c r="A527" s="723"/>
      <c r="B527" s="723"/>
      <c r="C527" s="723"/>
      <c r="D527" s="723"/>
      <c r="E527" s="723"/>
      <c r="F527" s="723"/>
      <c r="G527" s="723"/>
      <c r="H527" s="723"/>
      <c r="I527" s="723"/>
    </row>
    <row r="528" spans="1:9">
      <c r="A528" s="723"/>
      <c r="B528" s="723"/>
      <c r="C528" s="723"/>
      <c r="D528" s="723"/>
      <c r="E528" s="723"/>
      <c r="F528" s="723"/>
      <c r="G528" s="723"/>
      <c r="H528" s="723"/>
      <c r="I528" s="723"/>
    </row>
    <row r="529" spans="1:9">
      <c r="A529" s="723"/>
      <c r="B529" s="723"/>
      <c r="C529" s="723"/>
      <c r="D529" s="723"/>
      <c r="E529" s="723"/>
      <c r="F529" s="723"/>
      <c r="G529" s="723"/>
      <c r="H529" s="723"/>
      <c r="I529" s="723"/>
    </row>
    <row r="530" spans="1:9">
      <c r="A530" s="723"/>
      <c r="B530" s="723"/>
      <c r="C530" s="723"/>
      <c r="D530" s="723"/>
      <c r="E530" s="723"/>
      <c r="F530" s="723"/>
      <c r="G530" s="723"/>
      <c r="H530" s="723"/>
      <c r="I530" s="723"/>
    </row>
    <row r="531" spans="1:9">
      <c r="A531" s="723"/>
      <c r="B531" s="723"/>
      <c r="C531" s="723"/>
      <c r="D531" s="723"/>
      <c r="E531" s="723"/>
      <c r="F531" s="723"/>
      <c r="G531" s="723"/>
      <c r="H531" s="723"/>
      <c r="I531" s="723"/>
    </row>
    <row r="532" spans="1:9">
      <c r="A532" s="723"/>
      <c r="B532" s="723"/>
      <c r="C532" s="723"/>
      <c r="D532" s="723"/>
      <c r="E532" s="723"/>
      <c r="F532" s="723"/>
      <c r="G532" s="723"/>
      <c r="H532" s="723"/>
      <c r="I532" s="723"/>
    </row>
    <row r="533" spans="1:9">
      <c r="A533" s="723"/>
      <c r="B533" s="723"/>
      <c r="C533" s="723"/>
      <c r="D533" s="723"/>
      <c r="E533" s="723"/>
      <c r="F533" s="723"/>
      <c r="G533" s="723"/>
      <c r="H533" s="723"/>
      <c r="I533" s="723"/>
    </row>
    <row r="534" spans="1:9">
      <c r="A534" s="723"/>
      <c r="B534" s="723"/>
      <c r="C534" s="723"/>
      <c r="D534" s="723"/>
      <c r="E534" s="723"/>
      <c r="F534" s="723"/>
      <c r="G534" s="723"/>
      <c r="H534" s="723"/>
      <c r="I534" s="723"/>
    </row>
    <row r="535" spans="1:9">
      <c r="A535" s="723"/>
      <c r="B535" s="723"/>
      <c r="C535" s="723"/>
      <c r="D535" s="723"/>
      <c r="E535" s="723"/>
      <c r="F535" s="723"/>
      <c r="G535" s="723"/>
      <c r="H535" s="723"/>
      <c r="I535" s="723"/>
    </row>
    <row r="536" spans="1:9">
      <c r="A536" s="723"/>
      <c r="B536" s="723"/>
      <c r="C536" s="723"/>
      <c r="D536" s="723"/>
      <c r="E536" s="723"/>
      <c r="F536" s="723"/>
      <c r="G536" s="723"/>
      <c r="H536" s="723"/>
      <c r="I536" s="723"/>
    </row>
    <row r="537" spans="1:9">
      <c r="A537" s="723"/>
      <c r="B537" s="723"/>
      <c r="C537" s="723"/>
      <c r="D537" s="723"/>
      <c r="E537" s="723"/>
      <c r="F537" s="723"/>
      <c r="G537" s="723"/>
      <c r="H537" s="723"/>
      <c r="I537" s="723"/>
    </row>
    <row r="538" spans="1:9">
      <c r="A538" s="723"/>
      <c r="B538" s="723"/>
      <c r="C538" s="723"/>
      <c r="D538" s="723"/>
      <c r="E538" s="723"/>
      <c r="F538" s="723"/>
      <c r="G538" s="723"/>
      <c r="H538" s="723"/>
      <c r="I538" s="723"/>
    </row>
    <row r="539" spans="1:9">
      <c r="A539" s="723"/>
      <c r="B539" s="723"/>
      <c r="C539" s="723"/>
      <c r="D539" s="723"/>
      <c r="E539" s="723"/>
      <c r="F539" s="723"/>
      <c r="G539" s="723"/>
      <c r="H539" s="723"/>
      <c r="I539" s="723"/>
    </row>
    <row r="540" spans="1:9">
      <c r="A540" s="723"/>
      <c r="B540" s="723"/>
      <c r="C540" s="723"/>
      <c r="D540" s="723"/>
      <c r="E540" s="723"/>
      <c r="F540" s="723"/>
      <c r="G540" s="723"/>
      <c r="H540" s="723"/>
      <c r="I540" s="723"/>
    </row>
    <row r="541" spans="1:9">
      <c r="A541" s="723"/>
      <c r="B541" s="723"/>
      <c r="C541" s="723"/>
      <c r="D541" s="723"/>
      <c r="E541" s="723"/>
      <c r="F541" s="723"/>
      <c r="G541" s="723"/>
      <c r="H541" s="723"/>
      <c r="I541" s="723"/>
    </row>
    <row r="542" spans="1:9">
      <c r="A542" s="723"/>
      <c r="B542" s="723"/>
      <c r="C542" s="723"/>
      <c r="D542" s="723"/>
      <c r="E542" s="723"/>
      <c r="F542" s="723"/>
      <c r="G542" s="723"/>
      <c r="H542" s="723"/>
      <c r="I542" s="723"/>
    </row>
    <row r="543" spans="1:9">
      <c r="A543" s="723"/>
      <c r="B543" s="723"/>
      <c r="C543" s="723"/>
      <c r="D543" s="723"/>
      <c r="E543" s="723"/>
      <c r="F543" s="723"/>
      <c r="G543" s="723"/>
      <c r="H543" s="723"/>
      <c r="I543" s="723"/>
    </row>
    <row r="544" spans="1:9">
      <c r="A544" s="723"/>
      <c r="B544" s="723"/>
      <c r="C544" s="723"/>
      <c r="D544" s="723"/>
      <c r="E544" s="723"/>
      <c r="F544" s="723"/>
      <c r="G544" s="723"/>
      <c r="H544" s="723"/>
      <c r="I544" s="723"/>
    </row>
    <row r="545" spans="1:9">
      <c r="A545" s="723"/>
      <c r="B545" s="723"/>
      <c r="C545" s="723"/>
      <c r="D545" s="723"/>
      <c r="E545" s="723"/>
      <c r="F545" s="723"/>
      <c r="G545" s="723"/>
      <c r="H545" s="723"/>
      <c r="I545" s="723"/>
    </row>
    <row r="546" spans="1:9">
      <c r="A546" s="723"/>
      <c r="B546" s="723"/>
      <c r="C546" s="723"/>
      <c r="D546" s="723"/>
      <c r="E546" s="723"/>
      <c r="F546" s="723"/>
      <c r="G546" s="723"/>
      <c r="H546" s="723"/>
      <c r="I546" s="723"/>
    </row>
    <row r="547" spans="1:9">
      <c r="A547" s="723"/>
      <c r="B547" s="723"/>
      <c r="C547" s="723"/>
      <c r="D547" s="723"/>
      <c r="E547" s="723"/>
      <c r="F547" s="723"/>
      <c r="G547" s="723"/>
      <c r="H547" s="723"/>
      <c r="I547" s="723"/>
    </row>
    <row r="548" spans="1:9">
      <c r="A548" s="723"/>
      <c r="B548" s="723"/>
      <c r="C548" s="723"/>
      <c r="D548" s="723"/>
      <c r="E548" s="723"/>
      <c r="F548" s="723"/>
      <c r="G548" s="723"/>
      <c r="H548" s="723"/>
      <c r="I548" s="723"/>
    </row>
    <row r="549" spans="1:9">
      <c r="A549" s="723"/>
      <c r="B549" s="723"/>
      <c r="C549" s="723"/>
      <c r="D549" s="723"/>
      <c r="E549" s="723"/>
      <c r="F549" s="723"/>
      <c r="G549" s="723"/>
      <c r="H549" s="723"/>
      <c r="I549" s="723"/>
    </row>
    <row r="550" spans="1:9">
      <c r="A550" s="723"/>
      <c r="B550" s="723"/>
      <c r="C550" s="723"/>
      <c r="D550" s="723"/>
      <c r="E550" s="723"/>
      <c r="F550" s="723"/>
      <c r="G550" s="723"/>
      <c r="H550" s="723"/>
      <c r="I550" s="723"/>
    </row>
    <row r="551" spans="1:9">
      <c r="A551" s="723"/>
      <c r="B551" s="723"/>
      <c r="C551" s="723"/>
      <c r="D551" s="723"/>
      <c r="E551" s="723"/>
      <c r="F551" s="723"/>
      <c r="G551" s="723"/>
      <c r="H551" s="723"/>
      <c r="I551" s="723"/>
    </row>
    <row r="552" spans="1:9">
      <c r="A552" s="723"/>
      <c r="B552" s="723"/>
      <c r="C552" s="723"/>
      <c r="D552" s="723"/>
      <c r="E552" s="723"/>
      <c r="F552" s="723"/>
      <c r="G552" s="723"/>
      <c r="H552" s="723"/>
      <c r="I552" s="723"/>
    </row>
    <row r="553" spans="1:9">
      <c r="A553" s="723"/>
      <c r="B553" s="723"/>
      <c r="C553" s="723"/>
      <c r="D553" s="723"/>
      <c r="E553" s="723"/>
      <c r="F553" s="723"/>
      <c r="G553" s="723"/>
      <c r="H553" s="723"/>
      <c r="I553" s="723"/>
    </row>
    <row r="554" spans="1:9">
      <c r="A554" s="723"/>
      <c r="B554" s="723"/>
      <c r="C554" s="723"/>
      <c r="D554" s="723"/>
      <c r="E554" s="723"/>
      <c r="F554" s="723"/>
      <c r="G554" s="723"/>
      <c r="H554" s="723"/>
      <c r="I554" s="723"/>
    </row>
    <row r="555" spans="1:9">
      <c r="A555" s="723"/>
      <c r="B555" s="723"/>
      <c r="C555" s="723"/>
      <c r="D555" s="723"/>
      <c r="E555" s="723"/>
      <c r="F555" s="723"/>
      <c r="G555" s="723"/>
      <c r="H555" s="723"/>
      <c r="I555" s="723"/>
    </row>
    <row r="556" spans="1:9">
      <c r="A556" s="723"/>
      <c r="B556" s="723"/>
      <c r="C556" s="723"/>
      <c r="D556" s="723"/>
      <c r="E556" s="723"/>
      <c r="F556" s="723"/>
      <c r="G556" s="723"/>
      <c r="H556" s="723"/>
      <c r="I556" s="723"/>
    </row>
    <row r="557" spans="1:9">
      <c r="A557" s="723"/>
      <c r="B557" s="723"/>
      <c r="C557" s="723"/>
      <c r="D557" s="723"/>
      <c r="E557" s="723"/>
      <c r="F557" s="723"/>
      <c r="G557" s="723"/>
      <c r="H557" s="723"/>
      <c r="I557" s="723"/>
    </row>
    <row r="558" spans="1:9">
      <c r="A558" s="723"/>
      <c r="B558" s="723"/>
      <c r="C558" s="723"/>
      <c r="D558" s="723"/>
      <c r="E558" s="723"/>
      <c r="F558" s="723"/>
      <c r="G558" s="723"/>
      <c r="H558" s="723"/>
      <c r="I558" s="723"/>
    </row>
    <row r="559" spans="1:9">
      <c r="A559" s="723"/>
      <c r="B559" s="723"/>
      <c r="C559" s="723"/>
      <c r="D559" s="723"/>
      <c r="E559" s="723"/>
      <c r="F559" s="723"/>
      <c r="G559" s="723"/>
      <c r="H559" s="723"/>
      <c r="I559" s="723"/>
    </row>
    <row r="560" spans="1:9">
      <c r="A560" s="723"/>
      <c r="B560" s="723"/>
      <c r="C560" s="723"/>
      <c r="D560" s="723"/>
      <c r="E560" s="723"/>
      <c r="F560" s="723"/>
      <c r="G560" s="723"/>
      <c r="H560" s="723"/>
      <c r="I560" s="723"/>
    </row>
    <row r="561" spans="1:9">
      <c r="A561" s="723"/>
      <c r="B561" s="723"/>
      <c r="C561" s="723"/>
      <c r="D561" s="723"/>
      <c r="E561" s="723"/>
      <c r="F561" s="723"/>
      <c r="G561" s="723"/>
      <c r="H561" s="723"/>
      <c r="I561" s="723"/>
    </row>
    <row r="562" spans="1:9">
      <c r="A562" s="723"/>
      <c r="B562" s="723"/>
      <c r="C562" s="723"/>
      <c r="D562" s="723"/>
      <c r="E562" s="723"/>
      <c r="F562" s="723"/>
      <c r="G562" s="723"/>
      <c r="H562" s="723"/>
      <c r="I562" s="723"/>
    </row>
    <row r="563" spans="1:9">
      <c r="A563" s="723"/>
      <c r="B563" s="723"/>
      <c r="C563" s="723"/>
      <c r="D563" s="723"/>
      <c r="E563" s="723"/>
      <c r="F563" s="723"/>
      <c r="G563" s="723"/>
      <c r="H563" s="723"/>
      <c r="I563" s="723"/>
    </row>
    <row r="564" spans="1:9">
      <c r="A564" s="723"/>
      <c r="B564" s="723"/>
      <c r="C564" s="723"/>
      <c r="D564" s="723"/>
      <c r="E564" s="723"/>
      <c r="F564" s="723"/>
      <c r="G564" s="723"/>
      <c r="H564" s="723"/>
      <c r="I564" s="723"/>
    </row>
    <row r="565" spans="1:9">
      <c r="A565" s="723"/>
      <c r="B565" s="723"/>
      <c r="C565" s="723"/>
      <c r="D565" s="723"/>
      <c r="E565" s="723"/>
      <c r="F565" s="723"/>
      <c r="G565" s="723"/>
      <c r="H565" s="723"/>
      <c r="I565" s="723"/>
    </row>
    <row r="566" spans="1:9">
      <c r="A566" s="723"/>
      <c r="B566" s="723"/>
      <c r="C566" s="723"/>
      <c r="D566" s="723"/>
      <c r="E566" s="723"/>
      <c r="F566" s="723"/>
      <c r="G566" s="723"/>
      <c r="H566" s="723"/>
      <c r="I566" s="723"/>
    </row>
    <row r="567" spans="1:9">
      <c r="A567" s="723"/>
      <c r="B567" s="723"/>
      <c r="C567" s="723"/>
      <c r="D567" s="723"/>
      <c r="E567" s="723"/>
      <c r="F567" s="723"/>
      <c r="G567" s="723"/>
      <c r="H567" s="723"/>
      <c r="I567" s="723"/>
    </row>
    <row r="568" spans="1:9">
      <c r="A568" s="723"/>
      <c r="B568" s="723"/>
      <c r="C568" s="723"/>
      <c r="D568" s="723"/>
      <c r="E568" s="723"/>
      <c r="F568" s="723"/>
      <c r="G568" s="723"/>
      <c r="H568" s="723"/>
      <c r="I568" s="723"/>
    </row>
    <row r="569" spans="1:9">
      <c r="A569" s="723"/>
      <c r="B569" s="723"/>
      <c r="C569" s="723"/>
      <c r="D569" s="723"/>
      <c r="E569" s="723"/>
      <c r="F569" s="723"/>
      <c r="G569" s="723"/>
      <c r="H569" s="723"/>
      <c r="I569" s="723"/>
    </row>
    <row r="570" spans="1:9">
      <c r="A570" s="723"/>
      <c r="B570" s="723"/>
      <c r="C570" s="723"/>
      <c r="D570" s="723"/>
      <c r="E570" s="723"/>
      <c r="F570" s="723"/>
      <c r="G570" s="723"/>
      <c r="H570" s="723"/>
      <c r="I570" s="723"/>
    </row>
    <row r="571" spans="1:9">
      <c r="A571" s="723"/>
      <c r="B571" s="723"/>
      <c r="C571" s="723"/>
      <c r="D571" s="723"/>
      <c r="E571" s="723"/>
      <c r="F571" s="723"/>
      <c r="G571" s="723"/>
      <c r="H571" s="723"/>
      <c r="I571" s="723"/>
    </row>
    <row r="572" spans="1:9">
      <c r="A572" s="723"/>
      <c r="B572" s="723"/>
      <c r="C572" s="723"/>
      <c r="D572" s="723"/>
      <c r="E572" s="723"/>
      <c r="F572" s="723"/>
      <c r="G572" s="723"/>
      <c r="H572" s="723"/>
      <c r="I572" s="723"/>
    </row>
    <row r="573" spans="1:9">
      <c r="A573" s="723"/>
      <c r="B573" s="723"/>
      <c r="C573" s="723"/>
      <c r="D573" s="723"/>
      <c r="E573" s="723"/>
      <c r="F573" s="723"/>
      <c r="G573" s="723"/>
      <c r="H573" s="723"/>
      <c r="I573" s="723"/>
    </row>
    <row r="574" spans="1:9">
      <c r="A574" s="723"/>
      <c r="B574" s="723"/>
      <c r="C574" s="723"/>
      <c r="D574" s="723"/>
      <c r="E574" s="723"/>
      <c r="F574" s="723"/>
      <c r="G574" s="723"/>
      <c r="H574" s="723"/>
      <c r="I574" s="723"/>
    </row>
    <row r="575" spans="1:9">
      <c r="A575" s="723"/>
      <c r="B575" s="723"/>
      <c r="C575" s="723"/>
      <c r="D575" s="723"/>
      <c r="E575" s="723"/>
      <c r="F575" s="723"/>
      <c r="G575" s="723"/>
      <c r="H575" s="723"/>
      <c r="I575" s="723"/>
    </row>
    <row r="576" spans="1:9">
      <c r="A576" s="723"/>
      <c r="B576" s="723"/>
      <c r="C576" s="723"/>
      <c r="D576" s="723"/>
      <c r="E576" s="723"/>
      <c r="F576" s="723"/>
      <c r="G576" s="723"/>
      <c r="H576" s="723"/>
      <c r="I576" s="723"/>
    </row>
    <row r="577" spans="1:9">
      <c r="A577" s="723"/>
      <c r="B577" s="723"/>
      <c r="C577" s="723"/>
      <c r="D577" s="723"/>
      <c r="E577" s="723"/>
      <c r="F577" s="723"/>
      <c r="G577" s="723"/>
      <c r="H577" s="723"/>
      <c r="I577" s="723"/>
    </row>
    <row r="578" spans="1:9">
      <c r="A578" s="723"/>
      <c r="B578" s="723"/>
      <c r="C578" s="723"/>
      <c r="D578" s="723"/>
      <c r="E578" s="723"/>
      <c r="F578" s="723"/>
      <c r="G578" s="723"/>
      <c r="H578" s="723"/>
      <c r="I578" s="723"/>
    </row>
    <row r="579" spans="1:9">
      <c r="A579" s="723"/>
      <c r="B579" s="723"/>
      <c r="C579" s="723"/>
      <c r="D579" s="723"/>
      <c r="E579" s="723"/>
      <c r="F579" s="723"/>
      <c r="G579" s="723"/>
      <c r="H579" s="723"/>
      <c r="I579" s="723"/>
    </row>
    <row r="580" spans="1:9">
      <c r="A580" s="723"/>
      <c r="B580" s="723"/>
      <c r="C580" s="723"/>
      <c r="D580" s="723"/>
      <c r="E580" s="723"/>
      <c r="F580" s="723"/>
      <c r="G580" s="723"/>
      <c r="H580" s="723"/>
      <c r="I580" s="723"/>
    </row>
    <row r="581" spans="1:9">
      <c r="A581" s="723"/>
      <c r="B581" s="723"/>
      <c r="C581" s="723"/>
      <c r="D581" s="723"/>
      <c r="E581" s="723"/>
      <c r="F581" s="723"/>
      <c r="G581" s="723"/>
      <c r="H581" s="723"/>
      <c r="I581" s="723"/>
    </row>
    <row r="582" spans="1:9">
      <c r="A582" s="723"/>
      <c r="B582" s="723"/>
      <c r="C582" s="723"/>
      <c r="D582" s="723"/>
      <c r="E582" s="723"/>
      <c r="F582" s="723"/>
      <c r="G582" s="723"/>
      <c r="H582" s="723"/>
      <c r="I582" s="723"/>
    </row>
    <row r="583" spans="1:9">
      <c r="A583" s="723"/>
      <c r="B583" s="723"/>
      <c r="C583" s="723"/>
      <c r="D583" s="723"/>
      <c r="E583" s="723"/>
      <c r="F583" s="723"/>
      <c r="G583" s="723"/>
      <c r="H583" s="723"/>
      <c r="I583" s="723"/>
    </row>
    <row r="584" spans="1:9">
      <c r="A584" s="723"/>
      <c r="B584" s="723"/>
      <c r="C584" s="723"/>
      <c r="D584" s="723"/>
      <c r="E584" s="723"/>
      <c r="F584" s="723"/>
      <c r="G584" s="723"/>
      <c r="H584" s="723"/>
      <c r="I584" s="723"/>
    </row>
    <row r="585" spans="1:9">
      <c r="A585" s="723"/>
      <c r="B585" s="723"/>
      <c r="C585" s="723"/>
      <c r="D585" s="723"/>
      <c r="E585" s="723"/>
      <c r="F585" s="723"/>
      <c r="G585" s="723"/>
      <c r="H585" s="723"/>
      <c r="I585" s="723"/>
    </row>
    <row r="586" spans="1:9">
      <c r="A586" s="723"/>
      <c r="B586" s="723"/>
      <c r="C586" s="723"/>
      <c r="D586" s="723"/>
      <c r="E586" s="723"/>
      <c r="F586" s="723"/>
      <c r="G586" s="723"/>
      <c r="H586" s="723"/>
      <c r="I586" s="723"/>
    </row>
    <row r="587" spans="1:9">
      <c r="A587" s="723"/>
      <c r="B587" s="723"/>
      <c r="C587" s="723"/>
      <c r="D587" s="723"/>
      <c r="E587" s="723"/>
      <c r="F587" s="723"/>
      <c r="G587" s="723"/>
      <c r="H587" s="723"/>
      <c r="I587" s="723"/>
    </row>
    <row r="588" spans="1:9">
      <c r="A588" s="723"/>
      <c r="B588" s="723"/>
      <c r="C588" s="723"/>
      <c r="D588" s="723"/>
      <c r="E588" s="723"/>
      <c r="F588" s="723"/>
      <c r="G588" s="723"/>
      <c r="H588" s="723"/>
      <c r="I588" s="723"/>
    </row>
    <row r="589" spans="1:9">
      <c r="A589" s="723"/>
      <c r="B589" s="723"/>
      <c r="C589" s="723"/>
      <c r="D589" s="723"/>
      <c r="E589" s="723"/>
      <c r="F589" s="723"/>
      <c r="G589" s="723"/>
      <c r="H589" s="723"/>
      <c r="I589" s="723"/>
    </row>
    <row r="590" spans="1:9">
      <c r="A590" s="723"/>
      <c r="B590" s="723"/>
      <c r="C590" s="723"/>
      <c r="D590" s="723"/>
      <c r="E590" s="723"/>
      <c r="F590" s="723"/>
      <c r="G590" s="723"/>
      <c r="H590" s="723"/>
      <c r="I590" s="723"/>
    </row>
    <row r="591" spans="1:9">
      <c r="A591" s="723"/>
      <c r="B591" s="723"/>
      <c r="C591" s="723"/>
      <c r="D591" s="723"/>
      <c r="E591" s="723"/>
      <c r="F591" s="723"/>
      <c r="G591" s="723"/>
      <c r="H591" s="723"/>
      <c r="I591" s="723"/>
    </row>
    <row r="592" spans="1:9">
      <c r="A592" s="723"/>
      <c r="B592" s="723"/>
      <c r="C592" s="723"/>
      <c r="D592" s="723"/>
      <c r="E592" s="723"/>
      <c r="F592" s="723"/>
      <c r="G592" s="723"/>
      <c r="H592" s="723"/>
      <c r="I592" s="723"/>
    </row>
    <row r="593" spans="1:9">
      <c r="A593" s="723"/>
      <c r="B593" s="723"/>
      <c r="C593" s="723"/>
      <c r="D593" s="723"/>
      <c r="E593" s="723"/>
      <c r="F593" s="723"/>
      <c r="G593" s="723"/>
      <c r="H593" s="723"/>
      <c r="I593" s="723"/>
    </row>
    <row r="594" spans="1:9">
      <c r="A594" s="723"/>
      <c r="B594" s="723"/>
      <c r="C594" s="723"/>
      <c r="D594" s="723"/>
      <c r="E594" s="723"/>
      <c r="F594" s="723"/>
      <c r="G594" s="723"/>
      <c r="H594" s="723"/>
      <c r="I594" s="723"/>
    </row>
    <row r="595" spans="1:9">
      <c r="A595" s="723"/>
      <c r="B595" s="723"/>
      <c r="C595" s="723"/>
      <c r="D595" s="723"/>
      <c r="E595" s="723"/>
      <c r="F595" s="723"/>
      <c r="G595" s="723"/>
      <c r="H595" s="723"/>
      <c r="I595" s="723"/>
    </row>
    <row r="596" spans="1:9">
      <c r="A596" s="723"/>
      <c r="B596" s="723"/>
      <c r="C596" s="723"/>
      <c r="D596" s="723"/>
      <c r="E596" s="723"/>
      <c r="F596" s="723"/>
      <c r="G596" s="723"/>
      <c r="H596" s="723"/>
      <c r="I596" s="723"/>
    </row>
    <row r="597" spans="1:9">
      <c r="A597" s="723"/>
      <c r="B597" s="723"/>
      <c r="C597" s="723"/>
      <c r="D597" s="723"/>
      <c r="E597" s="723"/>
      <c r="F597" s="723"/>
      <c r="G597" s="723"/>
      <c r="H597" s="723"/>
      <c r="I597" s="723"/>
    </row>
    <row r="598" spans="1:9">
      <c r="A598" s="723"/>
      <c r="B598" s="723"/>
      <c r="C598" s="723"/>
      <c r="D598" s="723"/>
      <c r="E598" s="723"/>
      <c r="F598" s="723"/>
      <c r="G598" s="723"/>
      <c r="H598" s="723"/>
      <c r="I598" s="723"/>
    </row>
    <row r="599" spans="1:9">
      <c r="A599" s="723"/>
      <c r="B599" s="723"/>
      <c r="C599" s="723"/>
      <c r="D599" s="723"/>
      <c r="E599" s="723"/>
      <c r="F599" s="723"/>
      <c r="G599" s="723"/>
      <c r="H599" s="723"/>
      <c r="I599" s="723"/>
    </row>
    <row r="600" spans="1:9">
      <c r="A600" s="723"/>
      <c r="B600" s="723"/>
      <c r="C600" s="723"/>
      <c r="D600" s="723"/>
      <c r="E600" s="723"/>
      <c r="F600" s="723"/>
      <c r="G600" s="723"/>
      <c r="H600" s="723"/>
      <c r="I600" s="723"/>
    </row>
    <row r="601" spans="1:9">
      <c r="A601" s="723"/>
      <c r="B601" s="723"/>
      <c r="C601" s="723"/>
      <c r="D601" s="723"/>
      <c r="E601" s="723"/>
      <c r="F601" s="723"/>
      <c r="G601" s="723"/>
      <c r="H601" s="723"/>
      <c r="I601" s="723"/>
    </row>
    <row r="602" spans="1:9">
      <c r="A602" s="723"/>
      <c r="B602" s="723"/>
      <c r="C602" s="723"/>
      <c r="D602" s="723"/>
      <c r="E602" s="723"/>
      <c r="F602" s="723"/>
      <c r="G602" s="723"/>
      <c r="H602" s="723"/>
      <c r="I602" s="723"/>
    </row>
    <row r="603" spans="1:9">
      <c r="A603" s="723"/>
      <c r="B603" s="723"/>
      <c r="C603" s="723"/>
      <c r="D603" s="723"/>
      <c r="E603" s="723"/>
      <c r="F603" s="723"/>
      <c r="G603" s="723"/>
      <c r="H603" s="723"/>
      <c r="I603" s="723"/>
    </row>
    <row r="604" spans="1:9">
      <c r="A604" s="723"/>
      <c r="B604" s="723"/>
      <c r="C604" s="723"/>
      <c r="D604" s="723"/>
      <c r="E604" s="723"/>
      <c r="F604" s="723"/>
      <c r="G604" s="723"/>
      <c r="H604" s="723"/>
      <c r="I604" s="723"/>
    </row>
    <row r="605" spans="1:9">
      <c r="A605" s="723"/>
      <c r="B605" s="723"/>
      <c r="C605" s="723"/>
      <c r="D605" s="723"/>
      <c r="E605" s="723"/>
      <c r="F605" s="723"/>
      <c r="G605" s="723"/>
      <c r="H605" s="723"/>
      <c r="I605" s="723"/>
    </row>
    <row r="606" spans="1:9">
      <c r="A606" s="723"/>
      <c r="B606" s="723"/>
      <c r="C606" s="723"/>
      <c r="D606" s="723"/>
      <c r="E606" s="723"/>
      <c r="F606" s="723"/>
      <c r="G606" s="723"/>
      <c r="H606" s="723"/>
      <c r="I606" s="723"/>
    </row>
    <row r="607" spans="1:9">
      <c r="A607" s="723"/>
      <c r="B607" s="723"/>
      <c r="C607" s="723"/>
      <c r="D607" s="723"/>
      <c r="E607" s="723"/>
      <c r="F607" s="723"/>
      <c r="G607" s="723"/>
      <c r="H607" s="723"/>
      <c r="I607" s="723"/>
    </row>
    <row r="608" spans="1:9">
      <c r="A608" s="723"/>
      <c r="B608" s="723"/>
      <c r="C608" s="723"/>
      <c r="D608" s="723"/>
      <c r="E608" s="723"/>
      <c r="F608" s="723"/>
      <c r="G608" s="723"/>
      <c r="H608" s="723"/>
      <c r="I608" s="723"/>
    </row>
    <row r="609" spans="1:9">
      <c r="A609" s="723"/>
      <c r="B609" s="723"/>
      <c r="C609" s="723"/>
      <c r="D609" s="723"/>
      <c r="E609" s="723"/>
      <c r="F609" s="723"/>
      <c r="G609" s="723"/>
      <c r="H609" s="723"/>
      <c r="I609" s="723"/>
    </row>
    <row r="610" spans="1:9">
      <c r="A610" s="723"/>
      <c r="B610" s="723"/>
      <c r="C610" s="723"/>
      <c r="D610" s="723"/>
      <c r="E610" s="723"/>
      <c r="F610" s="723"/>
      <c r="G610" s="723"/>
      <c r="H610" s="723"/>
      <c r="I610" s="723"/>
    </row>
    <row r="611" spans="1:9">
      <c r="A611" s="723"/>
      <c r="B611" s="723"/>
      <c r="C611" s="723"/>
      <c r="D611" s="723"/>
      <c r="E611" s="723"/>
      <c r="F611" s="723"/>
      <c r="G611" s="723"/>
      <c r="H611" s="723"/>
      <c r="I611" s="723"/>
    </row>
    <row r="612" spans="1:9">
      <c r="A612" s="723"/>
      <c r="B612" s="723"/>
      <c r="C612" s="723"/>
      <c r="D612" s="723"/>
      <c r="E612" s="723"/>
      <c r="F612" s="723"/>
      <c r="G612" s="723"/>
      <c r="H612" s="723"/>
      <c r="I612" s="723"/>
    </row>
    <row r="613" spans="1:9">
      <c r="A613" s="723"/>
      <c r="B613" s="723"/>
      <c r="C613" s="723"/>
      <c r="D613" s="723"/>
      <c r="E613" s="723"/>
      <c r="F613" s="723"/>
      <c r="G613" s="723"/>
      <c r="H613" s="723"/>
      <c r="I613" s="723"/>
    </row>
    <row r="614" spans="1:9">
      <c r="A614" s="723"/>
      <c r="B614" s="723"/>
      <c r="C614" s="723"/>
      <c r="D614" s="723"/>
      <c r="E614" s="723"/>
      <c r="F614" s="723"/>
      <c r="G614" s="723"/>
      <c r="H614" s="723"/>
      <c r="I614" s="723"/>
    </row>
    <row r="615" spans="1:9">
      <c r="A615" s="723"/>
      <c r="B615" s="723"/>
      <c r="C615" s="723"/>
      <c r="D615" s="723"/>
      <c r="E615" s="723"/>
      <c r="F615" s="723"/>
      <c r="G615" s="723"/>
      <c r="H615" s="723"/>
      <c r="I615" s="723"/>
    </row>
    <row r="616" spans="1:9">
      <c r="A616" s="723"/>
      <c r="B616" s="723"/>
      <c r="C616" s="723"/>
      <c r="D616" s="723"/>
      <c r="E616" s="723"/>
      <c r="F616" s="723"/>
      <c r="G616" s="723"/>
      <c r="H616" s="723"/>
      <c r="I616" s="723"/>
    </row>
    <row r="617" spans="1:9">
      <c r="A617" s="723"/>
      <c r="B617" s="723"/>
      <c r="C617" s="723"/>
      <c r="D617" s="723"/>
      <c r="E617" s="723"/>
      <c r="F617" s="723"/>
      <c r="G617" s="723"/>
      <c r="H617" s="723"/>
      <c r="I617" s="723"/>
    </row>
    <row r="618" spans="1:9">
      <c r="A618" s="723"/>
      <c r="B618" s="723"/>
      <c r="C618" s="723"/>
      <c r="D618" s="723"/>
      <c r="E618" s="723"/>
      <c r="F618" s="723"/>
      <c r="G618" s="723"/>
      <c r="H618" s="723"/>
      <c r="I618" s="723"/>
    </row>
    <row r="619" spans="1:9">
      <c r="A619" s="723"/>
      <c r="B619" s="723"/>
      <c r="C619" s="723"/>
      <c r="D619" s="723"/>
      <c r="E619" s="723"/>
      <c r="F619" s="723"/>
      <c r="G619" s="723"/>
      <c r="H619" s="723"/>
      <c r="I619" s="723"/>
    </row>
    <row r="620" spans="1:9">
      <c r="A620" s="723"/>
      <c r="B620" s="723"/>
      <c r="C620" s="723"/>
      <c r="D620" s="723"/>
      <c r="E620" s="723"/>
      <c r="F620" s="723"/>
      <c r="G620" s="723"/>
      <c r="H620" s="723"/>
      <c r="I620" s="723"/>
    </row>
    <row r="621" spans="1:9">
      <c r="A621" s="723"/>
      <c r="B621" s="723"/>
      <c r="C621" s="723"/>
      <c r="D621" s="723"/>
      <c r="E621" s="723"/>
      <c r="F621" s="723"/>
      <c r="G621" s="723"/>
      <c r="H621" s="723"/>
      <c r="I621" s="723"/>
    </row>
    <row r="622" spans="1:9">
      <c r="A622" s="723"/>
      <c r="B622" s="723"/>
      <c r="C622" s="723"/>
      <c r="D622" s="723"/>
      <c r="E622" s="723"/>
      <c r="F622" s="723"/>
      <c r="G622" s="723"/>
      <c r="H622" s="723"/>
      <c r="I622" s="723"/>
    </row>
    <row r="623" spans="1:9">
      <c r="A623" s="723"/>
      <c r="B623" s="723"/>
      <c r="C623" s="723"/>
      <c r="D623" s="723"/>
      <c r="E623" s="723"/>
      <c r="F623" s="723"/>
      <c r="G623" s="723"/>
      <c r="H623" s="723"/>
      <c r="I623" s="723"/>
    </row>
    <row r="624" spans="1:9">
      <c r="A624" s="723"/>
      <c r="B624" s="723"/>
      <c r="C624" s="723"/>
      <c r="D624" s="723"/>
      <c r="E624" s="723"/>
      <c r="F624" s="723"/>
      <c r="G624" s="723"/>
      <c r="H624" s="723"/>
      <c r="I624" s="723"/>
    </row>
    <row r="625" spans="1:9">
      <c r="A625" s="723"/>
      <c r="B625" s="723"/>
      <c r="C625" s="723"/>
      <c r="D625" s="723"/>
      <c r="E625" s="723"/>
      <c r="F625" s="723"/>
      <c r="G625" s="723"/>
      <c r="H625" s="723"/>
      <c r="I625" s="723"/>
    </row>
    <row r="626" spans="1:9">
      <c r="A626" s="723"/>
      <c r="B626" s="723"/>
      <c r="C626" s="723"/>
      <c r="D626" s="723"/>
      <c r="E626" s="723"/>
      <c r="F626" s="723"/>
      <c r="G626" s="723"/>
      <c r="H626" s="723"/>
      <c r="I626" s="723"/>
    </row>
    <row r="627" spans="1:9">
      <c r="A627" s="723"/>
      <c r="B627" s="723"/>
      <c r="C627" s="723"/>
      <c r="D627" s="723"/>
      <c r="E627" s="723"/>
      <c r="F627" s="723"/>
      <c r="G627" s="723"/>
      <c r="H627" s="723"/>
      <c r="I627" s="723"/>
    </row>
    <row r="628" spans="1:9">
      <c r="A628" s="723"/>
      <c r="B628" s="723"/>
      <c r="C628" s="723"/>
      <c r="D628" s="723"/>
      <c r="E628" s="723"/>
      <c r="F628" s="723"/>
      <c r="G628" s="723"/>
      <c r="H628" s="723"/>
      <c r="I628" s="723"/>
    </row>
    <row r="629" spans="1:9">
      <c r="A629" s="723"/>
      <c r="B629" s="723"/>
      <c r="C629" s="723"/>
      <c r="D629" s="723"/>
      <c r="E629" s="723"/>
      <c r="F629" s="723"/>
      <c r="G629" s="723"/>
      <c r="H629" s="723"/>
      <c r="I629" s="723"/>
    </row>
    <row r="630" spans="1:9">
      <c r="A630" s="723"/>
      <c r="B630" s="723"/>
      <c r="C630" s="723"/>
      <c r="D630" s="723"/>
      <c r="E630" s="723"/>
      <c r="F630" s="723"/>
      <c r="G630" s="723"/>
      <c r="H630" s="723"/>
      <c r="I630" s="723"/>
    </row>
    <row r="631" spans="1:9">
      <c r="A631" s="723"/>
      <c r="B631" s="723"/>
      <c r="C631" s="723"/>
      <c r="D631" s="723"/>
      <c r="E631" s="723"/>
      <c r="F631" s="723"/>
      <c r="G631" s="723"/>
      <c r="H631" s="723"/>
      <c r="I631" s="723"/>
    </row>
    <row r="632" spans="1:9">
      <c r="A632" s="723"/>
      <c r="B632" s="723"/>
      <c r="C632" s="723"/>
      <c r="D632" s="723"/>
      <c r="E632" s="723"/>
      <c r="F632" s="723"/>
      <c r="G632" s="723"/>
      <c r="H632" s="723"/>
      <c r="I632" s="723"/>
    </row>
    <row r="633" spans="1:9">
      <c r="A633" s="723"/>
      <c r="B633" s="723"/>
      <c r="C633" s="723"/>
      <c r="D633" s="723"/>
      <c r="E633" s="723"/>
      <c r="F633" s="723"/>
      <c r="G633" s="723"/>
      <c r="H633" s="723"/>
      <c r="I633" s="723"/>
    </row>
    <row r="634" spans="1:9">
      <c r="A634" s="723"/>
      <c r="B634" s="723"/>
      <c r="C634" s="723"/>
      <c r="D634" s="723"/>
      <c r="E634" s="723"/>
      <c r="F634" s="723"/>
      <c r="G634" s="723"/>
      <c r="H634" s="723"/>
      <c r="I634" s="723"/>
    </row>
    <row r="635" spans="1:9">
      <c r="A635" s="723"/>
      <c r="B635" s="723"/>
      <c r="C635" s="723"/>
      <c r="D635" s="723"/>
      <c r="E635" s="723"/>
      <c r="F635" s="723"/>
      <c r="G635" s="723"/>
      <c r="H635" s="723"/>
      <c r="I635" s="723"/>
    </row>
    <row r="636" spans="1:9">
      <c r="A636" s="723"/>
      <c r="B636" s="723"/>
      <c r="C636" s="723"/>
      <c r="D636" s="723"/>
      <c r="E636" s="723"/>
      <c r="F636" s="723"/>
      <c r="G636" s="723"/>
      <c r="H636" s="723"/>
      <c r="I636" s="723"/>
    </row>
    <row r="637" spans="1:9">
      <c r="A637" s="723"/>
      <c r="B637" s="723"/>
      <c r="C637" s="723"/>
      <c r="D637" s="723"/>
      <c r="E637" s="723"/>
      <c r="F637" s="723"/>
      <c r="G637" s="723"/>
      <c r="H637" s="723"/>
      <c r="I637" s="723"/>
    </row>
    <row r="638" spans="1:9">
      <c r="A638" s="723"/>
      <c r="B638" s="723"/>
      <c r="C638" s="723"/>
      <c r="D638" s="723"/>
      <c r="E638" s="723"/>
      <c r="F638" s="723"/>
      <c r="G638" s="723"/>
      <c r="H638" s="723"/>
      <c r="I638" s="723"/>
    </row>
    <row r="639" spans="1:9">
      <c r="A639" s="723"/>
      <c r="B639" s="723"/>
      <c r="C639" s="723"/>
      <c r="D639" s="723"/>
      <c r="E639" s="723"/>
      <c r="F639" s="723"/>
      <c r="G639" s="723"/>
      <c r="H639" s="723"/>
      <c r="I639" s="723"/>
    </row>
    <row r="640" spans="1:9">
      <c r="A640" s="723"/>
      <c r="B640" s="723"/>
      <c r="C640" s="723"/>
      <c r="D640" s="723"/>
      <c r="E640" s="723"/>
      <c r="F640" s="723"/>
      <c r="G640" s="723"/>
      <c r="H640" s="723"/>
      <c r="I640" s="723"/>
    </row>
    <row r="641" spans="1:9">
      <c r="A641" s="723"/>
      <c r="B641" s="723"/>
      <c r="C641" s="723"/>
      <c r="D641" s="723"/>
      <c r="E641" s="723"/>
      <c r="F641" s="723"/>
      <c r="G641" s="723"/>
      <c r="H641" s="723"/>
      <c r="I641" s="723"/>
    </row>
    <row r="642" spans="1:9">
      <c r="A642" s="723"/>
      <c r="B642" s="723"/>
      <c r="C642" s="723"/>
      <c r="D642" s="723"/>
      <c r="E642" s="723"/>
      <c r="F642" s="723"/>
      <c r="G642" s="723"/>
      <c r="H642" s="723"/>
      <c r="I642" s="723"/>
    </row>
    <row r="643" spans="1:9">
      <c r="A643" s="723"/>
      <c r="B643" s="723"/>
      <c r="C643" s="723"/>
      <c r="D643" s="723"/>
      <c r="E643" s="723"/>
      <c r="F643" s="723"/>
      <c r="G643" s="723"/>
      <c r="H643" s="723"/>
      <c r="I643" s="723"/>
    </row>
    <row r="644" spans="1:9">
      <c r="A644" s="723"/>
      <c r="B644" s="723"/>
      <c r="C644" s="723"/>
      <c r="D644" s="723"/>
      <c r="E644" s="723"/>
      <c r="F644" s="723"/>
      <c r="G644" s="723"/>
      <c r="H644" s="723"/>
      <c r="I644" s="723"/>
    </row>
    <row r="645" spans="1:9">
      <c r="A645" s="723"/>
      <c r="B645" s="723"/>
      <c r="C645" s="723"/>
      <c r="D645" s="723"/>
      <c r="E645" s="723"/>
      <c r="F645" s="723"/>
      <c r="G645" s="723"/>
      <c r="H645" s="723"/>
      <c r="I645" s="723"/>
    </row>
    <row r="646" spans="1:9">
      <c r="A646" s="723"/>
      <c r="B646" s="723"/>
      <c r="C646" s="723"/>
      <c r="D646" s="723"/>
      <c r="E646" s="723"/>
      <c r="F646" s="723"/>
      <c r="G646" s="723"/>
      <c r="H646" s="723"/>
      <c r="I646" s="723"/>
    </row>
    <row r="647" spans="1:9">
      <c r="A647" s="723"/>
      <c r="B647" s="723"/>
      <c r="C647" s="723"/>
      <c r="D647" s="723"/>
      <c r="E647" s="723"/>
      <c r="F647" s="723"/>
      <c r="G647" s="723"/>
      <c r="H647" s="723"/>
      <c r="I647" s="723"/>
    </row>
    <row r="648" spans="1:9">
      <c r="A648" s="723"/>
      <c r="B648" s="723"/>
      <c r="C648" s="723"/>
      <c r="D648" s="723"/>
      <c r="E648" s="723"/>
      <c r="F648" s="723"/>
      <c r="G648" s="723"/>
      <c r="H648" s="723"/>
      <c r="I648" s="723"/>
    </row>
    <row r="649" spans="1:9">
      <c r="A649" s="723"/>
      <c r="B649" s="723"/>
      <c r="C649" s="723"/>
      <c r="D649" s="723"/>
      <c r="E649" s="723"/>
      <c r="F649" s="723"/>
      <c r="G649" s="723"/>
      <c r="H649" s="723"/>
      <c r="I649" s="723"/>
    </row>
    <row r="650" spans="1:9">
      <c r="A650" s="723"/>
      <c r="B650" s="723"/>
      <c r="C650" s="723"/>
      <c r="D650" s="723"/>
      <c r="E650" s="723"/>
      <c r="F650" s="723"/>
      <c r="G650" s="723"/>
      <c r="H650" s="723"/>
      <c r="I650" s="723"/>
    </row>
    <row r="651" spans="1:9">
      <c r="A651" s="723"/>
      <c r="B651" s="723"/>
      <c r="C651" s="723"/>
      <c r="D651" s="723"/>
      <c r="E651" s="723"/>
      <c r="F651" s="723"/>
      <c r="G651" s="723"/>
      <c r="H651" s="723"/>
      <c r="I651" s="723"/>
    </row>
    <row r="652" spans="1:9">
      <c r="A652" s="723"/>
      <c r="B652" s="723"/>
      <c r="C652" s="723"/>
      <c r="D652" s="723"/>
      <c r="E652" s="723"/>
      <c r="F652" s="723"/>
      <c r="G652" s="723"/>
      <c r="H652" s="723"/>
      <c r="I652" s="723"/>
    </row>
    <row r="653" spans="1:9">
      <c r="A653" s="723"/>
      <c r="B653" s="723"/>
      <c r="C653" s="723"/>
      <c r="D653" s="723"/>
      <c r="E653" s="723"/>
      <c r="F653" s="723"/>
      <c r="G653" s="723"/>
      <c r="H653" s="723"/>
      <c r="I653" s="723"/>
    </row>
    <row r="654" spans="1:9">
      <c r="A654" s="723"/>
      <c r="B654" s="723"/>
      <c r="C654" s="723"/>
      <c r="D654" s="723"/>
      <c r="E654" s="723"/>
      <c r="F654" s="723"/>
      <c r="G654" s="723"/>
      <c r="H654" s="723"/>
      <c r="I654" s="723"/>
    </row>
    <row r="655" spans="1:9">
      <c r="A655" s="723"/>
      <c r="B655" s="723"/>
      <c r="C655" s="723"/>
      <c r="D655" s="723"/>
      <c r="E655" s="723"/>
      <c r="F655" s="723"/>
      <c r="G655" s="723"/>
      <c r="H655" s="723"/>
      <c r="I655" s="723"/>
    </row>
    <row r="656" spans="1:9">
      <c r="A656" s="723"/>
      <c r="B656" s="723"/>
      <c r="C656" s="723"/>
      <c r="D656" s="723"/>
      <c r="E656" s="723"/>
      <c r="F656" s="723"/>
      <c r="G656" s="723"/>
      <c r="H656" s="723"/>
      <c r="I656" s="723"/>
    </row>
    <row r="657" spans="1:9">
      <c r="A657" s="723"/>
      <c r="B657" s="723"/>
      <c r="C657" s="723"/>
      <c r="D657" s="723"/>
      <c r="E657" s="723"/>
      <c r="F657" s="723"/>
      <c r="G657" s="723"/>
      <c r="H657" s="723"/>
      <c r="I657" s="723"/>
    </row>
    <row r="658" spans="1:9">
      <c r="A658" s="723"/>
      <c r="B658" s="723"/>
      <c r="C658" s="723"/>
      <c r="D658" s="723"/>
      <c r="E658" s="723"/>
      <c r="F658" s="723"/>
      <c r="G658" s="723"/>
      <c r="H658" s="723"/>
      <c r="I658" s="723"/>
    </row>
    <row r="659" spans="1:9">
      <c r="A659" s="723"/>
      <c r="B659" s="723"/>
      <c r="C659" s="723"/>
      <c r="D659" s="723"/>
      <c r="E659" s="723"/>
      <c r="F659" s="723"/>
      <c r="G659" s="723"/>
      <c r="H659" s="723"/>
      <c r="I659" s="723"/>
    </row>
    <row r="660" spans="1:9">
      <c r="A660" s="723"/>
      <c r="B660" s="723"/>
      <c r="C660" s="723"/>
      <c r="D660" s="723"/>
      <c r="E660" s="723"/>
      <c r="F660" s="723"/>
      <c r="G660" s="723"/>
      <c r="H660" s="723"/>
      <c r="I660" s="723"/>
    </row>
    <row r="661" spans="1:9">
      <c r="A661" s="723"/>
      <c r="B661" s="723"/>
      <c r="C661" s="723"/>
      <c r="D661" s="723"/>
      <c r="E661" s="723"/>
      <c r="F661" s="723"/>
      <c r="G661" s="723"/>
      <c r="H661" s="723"/>
      <c r="I661" s="723"/>
    </row>
    <row r="662" spans="1:9">
      <c r="A662" s="723"/>
      <c r="B662" s="723"/>
      <c r="C662" s="723"/>
      <c r="D662" s="723"/>
      <c r="E662" s="723"/>
      <c r="F662" s="723"/>
      <c r="G662" s="723"/>
      <c r="H662" s="723"/>
      <c r="I662" s="723"/>
    </row>
    <row r="663" spans="1:9">
      <c r="A663" s="723"/>
      <c r="B663" s="723"/>
      <c r="C663" s="723"/>
      <c r="D663" s="723"/>
      <c r="E663" s="723"/>
      <c r="F663" s="723"/>
      <c r="G663" s="723"/>
      <c r="H663" s="723"/>
      <c r="I663" s="723"/>
    </row>
    <row r="664" spans="1:9">
      <c r="A664" s="723"/>
      <c r="B664" s="723"/>
      <c r="C664" s="723"/>
      <c r="D664" s="723"/>
      <c r="E664" s="723"/>
      <c r="F664" s="723"/>
      <c r="G664" s="723"/>
      <c r="H664" s="723"/>
      <c r="I664" s="723"/>
    </row>
    <row r="665" spans="1:9">
      <c r="A665" s="723"/>
      <c r="B665" s="723"/>
      <c r="C665" s="723"/>
      <c r="D665" s="723"/>
      <c r="E665" s="723"/>
      <c r="F665" s="723"/>
      <c r="G665" s="723"/>
      <c r="H665" s="723"/>
      <c r="I665" s="723"/>
    </row>
    <row r="666" spans="1:9">
      <c r="A666" s="723"/>
      <c r="B666" s="723"/>
      <c r="C666" s="723"/>
      <c r="D666" s="723"/>
      <c r="E666" s="723"/>
      <c r="F666" s="723"/>
      <c r="G666" s="723"/>
      <c r="H666" s="723"/>
      <c r="I666" s="723"/>
    </row>
    <row r="667" spans="1:9">
      <c r="A667" s="723"/>
      <c r="B667" s="723"/>
      <c r="C667" s="723"/>
      <c r="D667" s="723"/>
      <c r="E667" s="723"/>
      <c r="F667" s="723"/>
      <c r="G667" s="723"/>
      <c r="H667" s="723"/>
      <c r="I667" s="723"/>
    </row>
    <row r="668" spans="1:9">
      <c r="A668" s="723"/>
      <c r="B668" s="723"/>
      <c r="C668" s="723"/>
      <c r="D668" s="723"/>
      <c r="E668" s="723"/>
      <c r="F668" s="723"/>
      <c r="G668" s="723"/>
      <c r="H668" s="723"/>
      <c r="I668" s="723"/>
    </row>
    <row r="669" spans="1:9">
      <c r="A669" s="723"/>
      <c r="B669" s="723"/>
      <c r="C669" s="723"/>
      <c r="D669" s="723"/>
      <c r="E669" s="723"/>
      <c r="F669" s="723"/>
      <c r="G669" s="723"/>
      <c r="H669" s="723"/>
      <c r="I669" s="723"/>
    </row>
    <row r="670" spans="1:9">
      <c r="A670" s="723"/>
      <c r="B670" s="723"/>
      <c r="C670" s="723"/>
      <c r="D670" s="723"/>
      <c r="E670" s="723"/>
      <c r="F670" s="723"/>
      <c r="G670" s="723"/>
      <c r="H670" s="723"/>
      <c r="I670" s="723"/>
    </row>
    <row r="671" spans="1:9">
      <c r="A671" s="723"/>
      <c r="B671" s="723"/>
      <c r="C671" s="723"/>
      <c r="D671" s="723"/>
      <c r="E671" s="723"/>
      <c r="F671" s="723"/>
      <c r="G671" s="723"/>
      <c r="H671" s="723"/>
      <c r="I671" s="723"/>
    </row>
    <row r="672" spans="1:9">
      <c r="A672" s="723"/>
      <c r="B672" s="723"/>
      <c r="C672" s="723"/>
      <c r="D672" s="723"/>
      <c r="E672" s="723"/>
      <c r="F672" s="723"/>
      <c r="G672" s="723"/>
      <c r="H672" s="723"/>
      <c r="I672" s="723"/>
    </row>
    <row r="673" spans="1:9">
      <c r="A673" s="723"/>
      <c r="B673" s="723"/>
      <c r="C673" s="723"/>
      <c r="D673" s="723"/>
      <c r="E673" s="723"/>
      <c r="F673" s="723"/>
      <c r="G673" s="723"/>
      <c r="H673" s="723"/>
      <c r="I673" s="723"/>
    </row>
    <row r="674" spans="1:9">
      <c r="A674" s="723"/>
      <c r="B674" s="723"/>
      <c r="C674" s="723"/>
      <c r="D674" s="723"/>
      <c r="E674" s="723"/>
      <c r="F674" s="723"/>
      <c r="G674" s="723"/>
      <c r="H674" s="723"/>
      <c r="I674" s="723"/>
    </row>
    <row r="675" spans="1:9">
      <c r="A675" s="723"/>
      <c r="B675" s="723"/>
      <c r="C675" s="723"/>
      <c r="D675" s="723"/>
      <c r="E675" s="723"/>
      <c r="F675" s="723"/>
      <c r="G675" s="723"/>
      <c r="H675" s="723"/>
      <c r="I675" s="723"/>
    </row>
    <row r="676" spans="1:9">
      <c r="A676" s="723"/>
      <c r="B676" s="723"/>
      <c r="C676" s="723"/>
      <c r="D676" s="723"/>
      <c r="E676" s="723"/>
      <c r="F676" s="723"/>
      <c r="G676" s="723"/>
      <c r="H676" s="723"/>
      <c r="I676" s="723"/>
    </row>
    <row r="677" spans="1:9">
      <c r="A677" s="723"/>
      <c r="B677" s="723"/>
      <c r="C677" s="723"/>
      <c r="D677" s="723"/>
      <c r="E677" s="723"/>
      <c r="F677" s="723"/>
      <c r="G677" s="723"/>
      <c r="H677" s="723"/>
      <c r="I677" s="723"/>
    </row>
    <row r="678" spans="1:9">
      <c r="A678" s="723"/>
      <c r="B678" s="723"/>
      <c r="C678" s="723"/>
      <c r="D678" s="723"/>
      <c r="E678" s="723"/>
      <c r="F678" s="723"/>
      <c r="G678" s="723"/>
      <c r="H678" s="723"/>
      <c r="I678" s="723"/>
    </row>
    <row r="679" spans="1:9">
      <c r="A679" s="723"/>
      <c r="B679" s="723"/>
      <c r="C679" s="723"/>
      <c r="D679" s="723"/>
      <c r="E679" s="723"/>
      <c r="F679" s="723"/>
      <c r="G679" s="723"/>
      <c r="H679" s="723"/>
      <c r="I679" s="723"/>
    </row>
    <row r="680" spans="1:9">
      <c r="A680" s="723"/>
      <c r="B680" s="723"/>
      <c r="C680" s="723"/>
      <c r="D680" s="723"/>
      <c r="E680" s="723"/>
      <c r="F680" s="723"/>
      <c r="G680" s="723"/>
      <c r="H680" s="723"/>
      <c r="I680" s="723"/>
    </row>
    <row r="681" spans="1:9">
      <c r="A681" s="723"/>
      <c r="B681" s="723"/>
      <c r="C681" s="723"/>
      <c r="D681" s="723"/>
      <c r="E681" s="723"/>
      <c r="F681" s="723"/>
      <c r="G681" s="723"/>
      <c r="H681" s="723"/>
      <c r="I681" s="723"/>
    </row>
    <row r="682" spans="1:9">
      <c r="A682" s="723"/>
      <c r="B682" s="723"/>
      <c r="C682" s="723"/>
      <c r="D682" s="723"/>
      <c r="E682" s="723"/>
      <c r="F682" s="723"/>
      <c r="G682" s="723"/>
      <c r="H682" s="723"/>
      <c r="I682" s="723"/>
    </row>
    <row r="683" spans="1:9">
      <c r="A683" s="723"/>
      <c r="B683" s="723"/>
      <c r="C683" s="723"/>
      <c r="D683" s="723"/>
      <c r="E683" s="723"/>
      <c r="F683" s="723"/>
      <c r="G683" s="723"/>
      <c r="H683" s="723"/>
      <c r="I683" s="723"/>
    </row>
    <row r="684" spans="1:9">
      <c r="A684" s="723"/>
      <c r="B684" s="723"/>
      <c r="C684" s="723"/>
      <c r="D684" s="723"/>
      <c r="E684" s="723"/>
      <c r="F684" s="723"/>
      <c r="G684" s="723"/>
      <c r="H684" s="723"/>
      <c r="I684" s="723"/>
    </row>
    <row r="685" spans="1:9">
      <c r="A685" s="723"/>
      <c r="B685" s="723"/>
      <c r="C685" s="723"/>
      <c r="D685" s="723"/>
      <c r="E685" s="723"/>
      <c r="F685" s="723"/>
      <c r="G685" s="723"/>
      <c r="H685" s="723"/>
      <c r="I685" s="723"/>
    </row>
    <row r="686" spans="1:9">
      <c r="A686" s="723"/>
      <c r="B686" s="723"/>
      <c r="C686" s="723"/>
      <c r="D686" s="723"/>
      <c r="E686" s="723"/>
      <c r="F686" s="723"/>
      <c r="G686" s="723"/>
      <c r="H686" s="723"/>
      <c r="I686" s="723"/>
    </row>
    <row r="687" spans="1:9">
      <c r="A687" s="723"/>
      <c r="B687" s="723"/>
      <c r="C687" s="723"/>
      <c r="D687" s="723"/>
      <c r="E687" s="723"/>
      <c r="F687" s="723"/>
      <c r="G687" s="723"/>
      <c r="H687" s="723"/>
      <c r="I687" s="723"/>
    </row>
    <row r="688" spans="1:9">
      <c r="A688" s="723"/>
      <c r="B688" s="723"/>
      <c r="C688" s="723"/>
      <c r="D688" s="723"/>
      <c r="E688" s="723"/>
      <c r="F688" s="723"/>
      <c r="G688" s="723"/>
      <c r="H688" s="723"/>
      <c r="I688" s="723"/>
    </row>
    <row r="689" spans="1:9">
      <c r="A689" s="723"/>
      <c r="B689" s="723"/>
      <c r="C689" s="723"/>
      <c r="D689" s="723"/>
      <c r="E689" s="723"/>
      <c r="F689" s="723"/>
      <c r="G689" s="723"/>
      <c r="H689" s="723"/>
      <c r="I689" s="723"/>
    </row>
    <row r="690" spans="1:9">
      <c r="A690" s="723"/>
      <c r="B690" s="723"/>
      <c r="C690" s="723"/>
      <c r="D690" s="723"/>
      <c r="E690" s="723"/>
      <c r="F690" s="723"/>
      <c r="G690" s="723"/>
      <c r="H690" s="723"/>
      <c r="I690" s="723"/>
    </row>
    <row r="691" spans="1:9">
      <c r="A691" s="723"/>
      <c r="B691" s="723"/>
      <c r="C691" s="723"/>
      <c r="D691" s="723"/>
      <c r="E691" s="723"/>
      <c r="F691" s="723"/>
      <c r="G691" s="723"/>
      <c r="H691" s="723"/>
      <c r="I691" s="723"/>
    </row>
    <row r="692" spans="1:9">
      <c r="A692" s="723"/>
      <c r="B692" s="723"/>
      <c r="C692" s="723"/>
      <c r="D692" s="723"/>
      <c r="E692" s="723"/>
      <c r="F692" s="723"/>
      <c r="G692" s="723"/>
      <c r="H692" s="723"/>
      <c r="I692" s="723"/>
    </row>
    <row r="693" spans="1:9">
      <c r="A693" s="723"/>
      <c r="B693" s="723"/>
      <c r="C693" s="723"/>
      <c r="D693" s="723"/>
      <c r="E693" s="723"/>
      <c r="F693" s="723"/>
      <c r="G693" s="723"/>
      <c r="H693" s="723"/>
      <c r="I693" s="723"/>
    </row>
    <row r="694" spans="1:9">
      <c r="A694" s="723"/>
      <c r="B694" s="723"/>
      <c r="C694" s="723"/>
      <c r="D694" s="723"/>
      <c r="E694" s="723"/>
      <c r="F694" s="723"/>
      <c r="G694" s="723"/>
      <c r="H694" s="723"/>
      <c r="I694" s="723"/>
    </row>
    <row r="695" spans="1:9">
      <c r="A695" s="723"/>
      <c r="B695" s="723"/>
      <c r="C695" s="723"/>
      <c r="D695" s="723"/>
      <c r="E695" s="723"/>
      <c r="F695" s="723"/>
      <c r="G695" s="723"/>
      <c r="H695" s="723"/>
      <c r="I695" s="723"/>
    </row>
    <row r="696" spans="1:9">
      <c r="A696" s="723"/>
      <c r="B696" s="723"/>
      <c r="C696" s="723"/>
      <c r="D696" s="723"/>
      <c r="E696" s="723"/>
      <c r="F696" s="723"/>
      <c r="G696" s="723"/>
      <c r="H696" s="723"/>
      <c r="I696" s="723"/>
    </row>
    <row r="697" spans="1:9">
      <c r="A697" s="723"/>
      <c r="B697" s="723"/>
      <c r="C697" s="723"/>
      <c r="D697" s="723"/>
      <c r="E697" s="723"/>
      <c r="F697" s="723"/>
      <c r="G697" s="723"/>
      <c r="H697" s="723"/>
      <c r="I697" s="723"/>
    </row>
    <row r="698" spans="1:9">
      <c r="A698" s="723"/>
      <c r="B698" s="723"/>
      <c r="C698" s="723"/>
      <c r="D698" s="723"/>
      <c r="E698" s="723"/>
      <c r="F698" s="723"/>
      <c r="G698" s="723"/>
      <c r="H698" s="723"/>
      <c r="I698" s="723"/>
    </row>
    <row r="699" spans="1:9">
      <c r="A699" s="723"/>
      <c r="B699" s="723"/>
      <c r="C699" s="723"/>
      <c r="D699" s="723"/>
      <c r="E699" s="723"/>
      <c r="F699" s="723"/>
      <c r="G699" s="723"/>
      <c r="H699" s="723"/>
      <c r="I699" s="723"/>
    </row>
    <row r="700" spans="1:9">
      <c r="A700" s="723"/>
      <c r="B700" s="723"/>
      <c r="C700" s="723"/>
      <c r="D700" s="723"/>
      <c r="E700" s="723"/>
      <c r="F700" s="723"/>
      <c r="G700" s="723"/>
      <c r="H700" s="723"/>
      <c r="I700" s="723"/>
    </row>
    <row r="701" spans="1:9">
      <c r="A701" s="723"/>
      <c r="B701" s="723"/>
      <c r="C701" s="723"/>
      <c r="D701" s="723"/>
      <c r="E701" s="723"/>
      <c r="F701" s="723"/>
      <c r="G701" s="723"/>
      <c r="H701" s="723"/>
      <c r="I701" s="723"/>
    </row>
    <row r="702" spans="1:9">
      <c r="A702" s="723"/>
      <c r="B702" s="723"/>
      <c r="C702" s="723"/>
      <c r="D702" s="723"/>
      <c r="E702" s="723"/>
      <c r="F702" s="723"/>
      <c r="G702" s="723"/>
      <c r="H702" s="723"/>
      <c r="I702" s="723"/>
    </row>
    <row r="703" spans="1:9">
      <c r="A703" s="723"/>
      <c r="B703" s="723"/>
      <c r="C703" s="723"/>
      <c r="D703" s="723"/>
      <c r="E703" s="723"/>
      <c r="F703" s="723"/>
      <c r="G703" s="723"/>
      <c r="H703" s="723"/>
      <c r="I703" s="723"/>
    </row>
    <row r="704" spans="1:9">
      <c r="A704" s="723"/>
      <c r="B704" s="723"/>
      <c r="C704" s="723"/>
      <c r="D704" s="723"/>
      <c r="E704" s="723"/>
      <c r="F704" s="723"/>
      <c r="G704" s="723"/>
      <c r="H704" s="723"/>
      <c r="I704" s="723"/>
    </row>
    <row r="705" spans="1:9">
      <c r="A705" s="723"/>
      <c r="B705" s="723"/>
      <c r="C705" s="723"/>
      <c r="D705" s="723"/>
      <c r="E705" s="723"/>
      <c r="F705" s="723"/>
      <c r="G705" s="723"/>
      <c r="H705" s="723"/>
      <c r="I705" s="723"/>
    </row>
    <row r="706" spans="1:9">
      <c r="A706" s="723"/>
      <c r="B706" s="723"/>
      <c r="C706" s="723"/>
      <c r="D706" s="723"/>
      <c r="E706" s="723"/>
      <c r="F706" s="723"/>
      <c r="G706" s="723"/>
      <c r="H706" s="723"/>
      <c r="I706" s="723"/>
    </row>
    <row r="707" spans="1:9">
      <c r="A707" s="723"/>
      <c r="B707" s="723"/>
      <c r="C707" s="723"/>
      <c r="D707" s="723"/>
      <c r="E707" s="723"/>
      <c r="F707" s="723"/>
      <c r="G707" s="723"/>
      <c r="H707" s="723"/>
      <c r="I707" s="723"/>
    </row>
    <row r="708" spans="1:9">
      <c r="A708" s="723"/>
      <c r="B708" s="723"/>
      <c r="C708" s="723"/>
      <c r="D708" s="723"/>
      <c r="E708" s="723"/>
      <c r="F708" s="723"/>
      <c r="G708" s="723"/>
      <c r="H708" s="723"/>
      <c r="I708" s="723"/>
    </row>
    <row r="709" spans="1:9">
      <c r="A709" s="723"/>
      <c r="B709" s="723"/>
      <c r="C709" s="723"/>
      <c r="D709" s="723"/>
      <c r="E709" s="723"/>
      <c r="F709" s="723"/>
      <c r="G709" s="723"/>
      <c r="H709" s="723"/>
      <c r="I709" s="723"/>
    </row>
    <row r="710" spans="1:9">
      <c r="A710" s="723"/>
      <c r="B710" s="723"/>
      <c r="C710" s="723"/>
      <c r="D710" s="723"/>
      <c r="E710" s="723"/>
      <c r="F710" s="723"/>
      <c r="G710" s="723"/>
      <c r="H710" s="723"/>
      <c r="I710" s="723"/>
    </row>
    <row r="711" spans="1:9">
      <c r="A711" s="723"/>
      <c r="B711" s="723"/>
      <c r="C711" s="723"/>
      <c r="D711" s="723"/>
      <c r="E711" s="723"/>
      <c r="F711" s="723"/>
      <c r="G711" s="723"/>
      <c r="H711" s="723"/>
      <c r="I711" s="723"/>
    </row>
    <row r="712" spans="1:9">
      <c r="A712" s="723"/>
      <c r="B712" s="723"/>
      <c r="C712" s="723"/>
      <c r="D712" s="723"/>
      <c r="E712" s="723"/>
      <c r="F712" s="723"/>
      <c r="G712" s="723"/>
      <c r="H712" s="723"/>
      <c r="I712" s="723"/>
    </row>
    <row r="713" spans="1:9">
      <c r="A713" s="723"/>
      <c r="B713" s="723"/>
      <c r="C713" s="723"/>
      <c r="D713" s="723"/>
      <c r="E713" s="723"/>
      <c r="F713" s="723"/>
      <c r="G713" s="723"/>
      <c r="H713" s="723"/>
      <c r="I713" s="723"/>
    </row>
    <row r="714" spans="1:9">
      <c r="A714" s="723"/>
      <c r="B714" s="723"/>
      <c r="C714" s="723"/>
      <c r="D714" s="723"/>
      <c r="E714" s="723"/>
      <c r="F714" s="723"/>
      <c r="G714" s="723"/>
      <c r="H714" s="723"/>
      <c r="I714" s="723"/>
    </row>
    <row r="715" spans="1:9">
      <c r="A715" s="723"/>
      <c r="B715" s="723"/>
      <c r="C715" s="723"/>
      <c r="D715" s="723"/>
      <c r="E715" s="723"/>
      <c r="F715" s="723"/>
      <c r="G715" s="723"/>
      <c r="H715" s="723"/>
      <c r="I715" s="723"/>
    </row>
    <row r="716" spans="1:9">
      <c r="A716" s="723"/>
      <c r="B716" s="723"/>
      <c r="C716" s="723"/>
      <c r="D716" s="723"/>
      <c r="E716" s="723"/>
      <c r="F716" s="723"/>
      <c r="G716" s="723"/>
      <c r="H716" s="723"/>
      <c r="I716" s="723"/>
    </row>
    <row r="717" spans="1:9">
      <c r="A717" s="723"/>
      <c r="B717" s="723"/>
      <c r="C717" s="723"/>
      <c r="D717" s="723"/>
      <c r="E717" s="723"/>
      <c r="F717" s="723"/>
      <c r="G717" s="723"/>
      <c r="H717" s="723"/>
      <c r="I717" s="723"/>
    </row>
    <row r="718" spans="1:9">
      <c r="A718" s="723"/>
      <c r="B718" s="723"/>
      <c r="C718" s="723"/>
      <c r="D718" s="723"/>
      <c r="E718" s="723"/>
      <c r="F718" s="723"/>
      <c r="G718" s="723"/>
      <c r="H718" s="723"/>
      <c r="I718" s="723"/>
    </row>
    <row r="719" spans="1:9">
      <c r="A719" s="723"/>
      <c r="B719" s="723"/>
      <c r="C719" s="723"/>
      <c r="D719" s="723"/>
      <c r="E719" s="723"/>
      <c r="F719" s="723"/>
      <c r="G719" s="723"/>
      <c r="H719" s="723"/>
      <c r="I719" s="723"/>
    </row>
    <row r="720" spans="1:9">
      <c r="A720" s="723"/>
      <c r="B720" s="723"/>
      <c r="C720" s="723"/>
      <c r="D720" s="723"/>
      <c r="E720" s="723"/>
      <c r="F720" s="723"/>
      <c r="G720" s="723"/>
      <c r="H720" s="723"/>
      <c r="I720" s="723"/>
    </row>
    <row r="721" spans="1:9">
      <c r="A721" s="723"/>
      <c r="B721" s="723"/>
      <c r="C721" s="723"/>
      <c r="D721" s="723"/>
      <c r="E721" s="723"/>
      <c r="F721" s="723"/>
      <c r="G721" s="723"/>
      <c r="H721" s="723"/>
      <c r="I721" s="723"/>
    </row>
    <row r="722" spans="1:9">
      <c r="A722" s="723"/>
      <c r="B722" s="723"/>
      <c r="C722" s="723"/>
      <c r="D722" s="723"/>
      <c r="E722" s="723"/>
      <c r="F722" s="723"/>
      <c r="G722" s="723"/>
      <c r="H722" s="723"/>
      <c r="I722" s="723"/>
    </row>
    <row r="723" spans="1:9">
      <c r="A723" s="723"/>
      <c r="B723" s="723"/>
      <c r="C723" s="723"/>
      <c r="D723" s="723"/>
      <c r="E723" s="723"/>
      <c r="F723" s="723"/>
      <c r="G723" s="723"/>
      <c r="H723" s="723"/>
      <c r="I723" s="723"/>
    </row>
    <row r="724" spans="1:9">
      <c r="A724" s="723"/>
      <c r="B724" s="723"/>
      <c r="C724" s="723"/>
      <c r="D724" s="723"/>
      <c r="E724" s="723"/>
      <c r="F724" s="723"/>
      <c r="G724" s="723"/>
      <c r="H724" s="723"/>
      <c r="I724" s="723"/>
    </row>
    <row r="725" spans="1:9">
      <c r="A725" s="723"/>
      <c r="B725" s="723"/>
      <c r="C725" s="723"/>
      <c r="D725" s="723"/>
      <c r="E725" s="723"/>
      <c r="F725" s="723"/>
      <c r="G725" s="723"/>
      <c r="H725" s="723"/>
      <c r="I725" s="723"/>
    </row>
    <row r="726" spans="1:9">
      <c r="A726" s="723"/>
      <c r="B726" s="723"/>
      <c r="C726" s="723"/>
      <c r="D726" s="723"/>
      <c r="E726" s="723"/>
      <c r="F726" s="723"/>
      <c r="G726" s="723"/>
      <c r="H726" s="723"/>
      <c r="I726" s="723"/>
    </row>
    <row r="727" spans="1:9">
      <c r="A727" s="723"/>
      <c r="B727" s="723"/>
      <c r="C727" s="723"/>
      <c r="D727" s="723"/>
      <c r="E727" s="723"/>
      <c r="F727" s="723"/>
      <c r="G727" s="723"/>
      <c r="H727" s="723"/>
      <c r="I727" s="723"/>
    </row>
    <row r="728" spans="1:9">
      <c r="A728" s="723"/>
      <c r="B728" s="723"/>
      <c r="C728" s="723"/>
      <c r="D728" s="723"/>
      <c r="E728" s="723"/>
      <c r="F728" s="723"/>
      <c r="G728" s="723"/>
      <c r="H728" s="723"/>
      <c r="I728" s="723"/>
    </row>
    <row r="729" spans="1:9">
      <c r="A729" s="723"/>
      <c r="B729" s="723"/>
      <c r="C729" s="723"/>
      <c r="D729" s="723"/>
      <c r="E729" s="723"/>
      <c r="F729" s="723"/>
      <c r="G729" s="723"/>
      <c r="H729" s="723"/>
      <c r="I729" s="723"/>
    </row>
    <row r="730" spans="1:9">
      <c r="A730" s="723"/>
      <c r="B730" s="723"/>
      <c r="C730" s="723"/>
      <c r="D730" s="723"/>
      <c r="E730" s="723"/>
      <c r="F730" s="723"/>
      <c r="G730" s="723"/>
      <c r="H730" s="723"/>
      <c r="I730" s="723"/>
    </row>
    <row r="731" spans="1:9">
      <c r="A731" s="723"/>
      <c r="B731" s="723"/>
      <c r="C731" s="723"/>
      <c r="D731" s="723"/>
      <c r="E731" s="723"/>
      <c r="F731" s="723"/>
      <c r="G731" s="723"/>
      <c r="H731" s="723"/>
      <c r="I731" s="723"/>
    </row>
    <row r="732" spans="1:9">
      <c r="A732" s="723"/>
      <c r="B732" s="723"/>
      <c r="C732" s="723"/>
      <c r="D732" s="723"/>
      <c r="E732" s="723"/>
      <c r="F732" s="723"/>
      <c r="G732" s="723"/>
      <c r="H732" s="723"/>
      <c r="I732" s="723"/>
    </row>
    <row r="733" spans="1:9">
      <c r="A733" s="723"/>
      <c r="B733" s="723"/>
      <c r="C733" s="723"/>
      <c r="D733" s="723"/>
      <c r="E733" s="723"/>
      <c r="F733" s="723"/>
      <c r="G733" s="723"/>
      <c r="H733" s="723"/>
      <c r="I733" s="723"/>
    </row>
    <row r="734" spans="1:9">
      <c r="A734" s="723"/>
      <c r="B734" s="723"/>
      <c r="C734" s="723"/>
      <c r="D734" s="723"/>
      <c r="E734" s="723"/>
      <c r="F734" s="723"/>
      <c r="G734" s="723"/>
      <c r="H734" s="723"/>
      <c r="I734" s="723"/>
    </row>
    <row r="735" spans="1:9">
      <c r="A735" s="723"/>
      <c r="B735" s="723"/>
      <c r="C735" s="723"/>
      <c r="D735" s="723"/>
      <c r="E735" s="723"/>
      <c r="F735" s="723"/>
      <c r="G735" s="723"/>
      <c r="H735" s="723"/>
      <c r="I735" s="723"/>
    </row>
    <row r="736" spans="1:9">
      <c r="A736" s="723"/>
      <c r="B736" s="723"/>
      <c r="C736" s="723"/>
      <c r="D736" s="723"/>
      <c r="E736" s="723"/>
      <c r="F736" s="723"/>
      <c r="G736" s="723"/>
      <c r="H736" s="723"/>
      <c r="I736" s="723"/>
    </row>
    <row r="737" spans="1:9">
      <c r="A737" s="723"/>
      <c r="B737" s="723"/>
      <c r="C737" s="723"/>
      <c r="D737" s="723"/>
      <c r="E737" s="723"/>
      <c r="F737" s="723"/>
      <c r="G737" s="723"/>
      <c r="H737" s="723"/>
      <c r="I737" s="723"/>
    </row>
    <row r="738" spans="1:9">
      <c r="A738" s="723"/>
      <c r="B738" s="723"/>
      <c r="C738" s="723"/>
      <c r="D738" s="723"/>
      <c r="E738" s="723"/>
      <c r="F738" s="723"/>
      <c r="G738" s="723"/>
      <c r="H738" s="723"/>
      <c r="I738" s="723"/>
    </row>
    <row r="739" spans="1:9">
      <c r="A739" s="723"/>
      <c r="B739" s="723"/>
      <c r="C739" s="723"/>
      <c r="D739" s="723"/>
      <c r="E739" s="723"/>
      <c r="F739" s="723"/>
      <c r="G739" s="723"/>
      <c r="H739" s="723"/>
      <c r="I739" s="723"/>
    </row>
    <row r="740" spans="1:9">
      <c r="A740" s="723"/>
      <c r="B740" s="723"/>
      <c r="C740" s="723"/>
      <c r="D740" s="723"/>
      <c r="E740" s="723"/>
      <c r="F740" s="723"/>
      <c r="G740" s="723"/>
      <c r="H740" s="723"/>
      <c r="I740" s="723"/>
    </row>
    <row r="741" spans="1:9">
      <c r="A741" s="723"/>
      <c r="B741" s="723"/>
      <c r="C741" s="723"/>
      <c r="D741" s="723"/>
      <c r="E741" s="723"/>
      <c r="F741" s="723"/>
      <c r="G741" s="723"/>
      <c r="H741" s="723"/>
      <c r="I741" s="723"/>
    </row>
    <row r="742" spans="1:9">
      <c r="A742" s="723"/>
      <c r="B742" s="723"/>
      <c r="C742" s="723"/>
      <c r="D742" s="723"/>
      <c r="E742" s="723"/>
      <c r="F742" s="723"/>
      <c r="G742" s="723"/>
      <c r="H742" s="723"/>
      <c r="I742" s="723"/>
    </row>
    <row r="743" spans="1:9">
      <c r="A743" s="723"/>
      <c r="B743" s="723"/>
      <c r="C743" s="723"/>
      <c r="D743" s="723"/>
      <c r="E743" s="723"/>
      <c r="F743" s="723"/>
      <c r="G743" s="723"/>
      <c r="H743" s="723"/>
      <c r="I743" s="723"/>
    </row>
    <row r="744" spans="1:9">
      <c r="A744" s="723"/>
      <c r="B744" s="723"/>
      <c r="C744" s="723"/>
      <c r="D744" s="723"/>
      <c r="E744" s="723"/>
      <c r="F744" s="723"/>
      <c r="G744" s="723"/>
      <c r="H744" s="723"/>
      <c r="I744" s="723"/>
    </row>
    <row r="745" spans="1:9">
      <c r="A745" s="723"/>
      <c r="B745" s="723"/>
      <c r="C745" s="723"/>
      <c r="D745" s="723"/>
      <c r="E745" s="723"/>
      <c r="F745" s="723"/>
      <c r="G745" s="723"/>
      <c r="H745" s="723"/>
      <c r="I745" s="723"/>
    </row>
    <row r="746" spans="1:9">
      <c r="A746" s="723"/>
      <c r="B746" s="723"/>
      <c r="C746" s="723"/>
      <c r="D746" s="723"/>
      <c r="E746" s="723"/>
      <c r="F746" s="723"/>
      <c r="G746" s="723"/>
      <c r="H746" s="723"/>
      <c r="I746" s="723"/>
    </row>
    <row r="747" spans="1:9">
      <c r="A747" s="723"/>
      <c r="B747" s="723"/>
      <c r="C747" s="723"/>
      <c r="D747" s="723"/>
      <c r="E747" s="723"/>
      <c r="F747" s="723"/>
      <c r="G747" s="723"/>
      <c r="H747" s="723"/>
      <c r="I747" s="723"/>
    </row>
    <row r="748" spans="1:9">
      <c r="A748" s="723"/>
      <c r="B748" s="723"/>
      <c r="C748" s="723"/>
      <c r="D748" s="723"/>
      <c r="E748" s="723"/>
      <c r="F748" s="723"/>
      <c r="G748" s="723"/>
      <c r="H748" s="723"/>
      <c r="I748" s="723"/>
    </row>
    <row r="749" spans="1:9">
      <c r="A749" s="723"/>
      <c r="B749" s="723"/>
      <c r="C749" s="723"/>
      <c r="D749" s="723"/>
      <c r="E749" s="723"/>
      <c r="F749" s="723"/>
      <c r="G749" s="723"/>
      <c r="H749" s="723"/>
      <c r="I749" s="723"/>
    </row>
    <row r="750" spans="1:9">
      <c r="A750" s="723"/>
      <c r="B750" s="723"/>
      <c r="C750" s="723"/>
      <c r="D750" s="723"/>
      <c r="E750" s="723"/>
      <c r="F750" s="723"/>
      <c r="G750" s="723"/>
      <c r="H750" s="723"/>
      <c r="I750" s="723"/>
    </row>
    <row r="751" spans="1:9">
      <c r="A751" s="723"/>
      <c r="B751" s="723"/>
      <c r="C751" s="723"/>
      <c r="D751" s="723"/>
      <c r="E751" s="723"/>
      <c r="F751" s="723"/>
      <c r="G751" s="723"/>
      <c r="H751" s="723"/>
      <c r="I751" s="723"/>
    </row>
    <row r="752" spans="1:9">
      <c r="A752" s="723"/>
      <c r="B752" s="723"/>
      <c r="C752" s="723"/>
      <c r="D752" s="723"/>
      <c r="E752" s="723"/>
      <c r="F752" s="723"/>
      <c r="G752" s="723"/>
      <c r="H752" s="723"/>
      <c r="I752" s="723"/>
    </row>
    <row r="753" spans="1:9">
      <c r="A753" s="723"/>
      <c r="B753" s="723"/>
      <c r="C753" s="723"/>
      <c r="D753" s="723"/>
      <c r="E753" s="723"/>
      <c r="F753" s="723"/>
      <c r="G753" s="723"/>
      <c r="H753" s="723"/>
      <c r="I753" s="723"/>
    </row>
    <row r="754" spans="1:9">
      <c r="A754" s="723"/>
      <c r="B754" s="723"/>
      <c r="C754" s="723"/>
      <c r="D754" s="723"/>
      <c r="E754" s="723"/>
      <c r="F754" s="723"/>
      <c r="G754" s="723"/>
      <c r="H754" s="723"/>
      <c r="I754" s="723"/>
    </row>
    <row r="755" spans="1:9">
      <c r="A755" s="723"/>
      <c r="B755" s="723"/>
      <c r="C755" s="723"/>
      <c r="D755" s="723"/>
      <c r="E755" s="723"/>
      <c r="F755" s="723"/>
      <c r="G755" s="723"/>
      <c r="H755" s="723"/>
      <c r="I755" s="723"/>
    </row>
    <row r="756" spans="1:9">
      <c r="A756" s="723"/>
      <c r="B756" s="723"/>
      <c r="C756" s="723"/>
      <c r="D756" s="723"/>
      <c r="E756" s="723"/>
      <c r="F756" s="723"/>
      <c r="G756" s="723"/>
      <c r="H756" s="723"/>
      <c r="I756" s="723"/>
    </row>
    <row r="757" spans="1:9">
      <c r="A757" s="723"/>
      <c r="B757" s="723"/>
      <c r="C757" s="723"/>
      <c r="D757" s="723"/>
      <c r="E757" s="723"/>
      <c r="F757" s="723"/>
      <c r="G757" s="723"/>
      <c r="H757" s="723"/>
      <c r="I757" s="723"/>
    </row>
    <row r="758" spans="1:9">
      <c r="A758" s="723"/>
      <c r="B758" s="723"/>
      <c r="C758" s="723"/>
      <c r="D758" s="723"/>
      <c r="E758" s="723"/>
      <c r="F758" s="723"/>
      <c r="G758" s="723"/>
      <c r="H758" s="723"/>
      <c r="I758" s="723"/>
    </row>
    <row r="759" spans="1:9">
      <c r="A759" s="723"/>
      <c r="B759" s="723"/>
      <c r="C759" s="723"/>
      <c r="D759" s="723"/>
      <c r="E759" s="723"/>
      <c r="F759" s="723"/>
      <c r="G759" s="723"/>
      <c r="H759" s="723"/>
      <c r="I759" s="723"/>
    </row>
    <row r="760" spans="1:9">
      <c r="A760" s="723"/>
      <c r="B760" s="723"/>
      <c r="C760" s="723"/>
      <c r="D760" s="723"/>
      <c r="E760" s="723"/>
      <c r="F760" s="723"/>
      <c r="G760" s="723"/>
      <c r="H760" s="723"/>
      <c r="I760" s="723"/>
    </row>
    <row r="761" spans="1:9">
      <c r="A761" s="723"/>
      <c r="B761" s="723"/>
      <c r="C761" s="723"/>
      <c r="D761" s="723"/>
      <c r="E761" s="723"/>
      <c r="F761" s="723"/>
      <c r="G761" s="723"/>
      <c r="H761" s="723"/>
      <c r="I761" s="723"/>
    </row>
    <row r="762" spans="1:9">
      <c r="A762" s="723"/>
      <c r="B762" s="723"/>
      <c r="C762" s="723"/>
      <c r="D762" s="723"/>
      <c r="E762" s="723"/>
      <c r="F762" s="723"/>
      <c r="G762" s="723"/>
      <c r="H762" s="723"/>
      <c r="I762" s="723"/>
    </row>
    <row r="763" spans="1:9">
      <c r="A763" s="723"/>
      <c r="B763" s="723"/>
      <c r="C763" s="723"/>
      <c r="D763" s="723"/>
      <c r="E763" s="723"/>
      <c r="F763" s="723"/>
      <c r="G763" s="723"/>
      <c r="H763" s="723"/>
      <c r="I763" s="723"/>
    </row>
    <row r="764" spans="1:9">
      <c r="A764" s="723"/>
      <c r="B764" s="723"/>
      <c r="C764" s="723"/>
      <c r="D764" s="723"/>
      <c r="E764" s="723"/>
      <c r="F764" s="723"/>
      <c r="G764" s="723"/>
      <c r="H764" s="723"/>
      <c r="I764" s="723"/>
    </row>
    <row r="765" spans="1:9">
      <c r="A765" s="723"/>
      <c r="B765" s="723"/>
      <c r="C765" s="723"/>
      <c r="D765" s="723"/>
      <c r="E765" s="723"/>
      <c r="F765" s="723"/>
      <c r="G765" s="723"/>
      <c r="H765" s="723"/>
      <c r="I765" s="723"/>
    </row>
    <row r="766" spans="1:9">
      <c r="A766" s="723"/>
      <c r="B766" s="723"/>
      <c r="C766" s="723"/>
      <c r="D766" s="723"/>
      <c r="E766" s="723"/>
      <c r="F766" s="723"/>
      <c r="G766" s="723"/>
      <c r="H766" s="723"/>
      <c r="I766" s="723"/>
    </row>
    <row r="767" spans="1:9">
      <c r="A767" s="723"/>
      <c r="B767" s="723"/>
      <c r="C767" s="723"/>
      <c r="D767" s="723"/>
      <c r="E767" s="723"/>
      <c r="F767" s="723"/>
      <c r="G767" s="723"/>
      <c r="H767" s="723"/>
      <c r="I767" s="723"/>
    </row>
    <row r="768" spans="1:9">
      <c r="A768" s="723"/>
      <c r="B768" s="723"/>
      <c r="C768" s="723"/>
      <c r="D768" s="723"/>
      <c r="E768" s="723"/>
      <c r="F768" s="723"/>
      <c r="G768" s="723"/>
      <c r="H768" s="723"/>
      <c r="I768" s="723"/>
    </row>
    <row r="769" spans="1:9">
      <c r="A769" s="723"/>
      <c r="B769" s="723"/>
      <c r="C769" s="723"/>
      <c r="D769" s="723"/>
      <c r="E769" s="723"/>
      <c r="F769" s="723"/>
      <c r="G769" s="723"/>
      <c r="H769" s="723"/>
      <c r="I769" s="723"/>
    </row>
    <row r="770" spans="1:9">
      <c r="A770" s="723"/>
      <c r="B770" s="723"/>
      <c r="C770" s="723"/>
      <c r="D770" s="723"/>
      <c r="E770" s="723"/>
      <c r="F770" s="723"/>
      <c r="G770" s="723"/>
      <c r="H770" s="723"/>
      <c r="I770" s="723"/>
    </row>
    <row r="771" spans="1:9">
      <c r="A771" s="723"/>
      <c r="B771" s="723"/>
      <c r="C771" s="723"/>
      <c r="D771" s="723"/>
      <c r="E771" s="723"/>
      <c r="F771" s="723"/>
      <c r="G771" s="723"/>
      <c r="H771" s="723"/>
      <c r="I771" s="723"/>
    </row>
    <row r="772" spans="1:9">
      <c r="A772" s="723"/>
      <c r="B772" s="723"/>
      <c r="C772" s="723"/>
      <c r="D772" s="723"/>
      <c r="E772" s="723"/>
      <c r="F772" s="723"/>
      <c r="G772" s="723"/>
      <c r="H772" s="723"/>
      <c r="I772" s="723"/>
    </row>
    <row r="773" spans="1:9">
      <c r="A773" s="723"/>
      <c r="B773" s="723"/>
      <c r="C773" s="723"/>
      <c r="D773" s="723"/>
      <c r="E773" s="723"/>
      <c r="F773" s="723"/>
      <c r="G773" s="723"/>
      <c r="H773" s="723"/>
      <c r="I773" s="723"/>
    </row>
    <row r="774" spans="1:9">
      <c r="A774" s="723"/>
      <c r="B774" s="723"/>
      <c r="C774" s="723"/>
      <c r="D774" s="723"/>
      <c r="E774" s="723"/>
      <c r="F774" s="723"/>
      <c r="G774" s="723"/>
      <c r="H774" s="723"/>
      <c r="I774" s="723"/>
    </row>
    <row r="775" spans="1:9">
      <c r="A775" s="723"/>
      <c r="B775" s="723"/>
      <c r="C775" s="723"/>
      <c r="D775" s="723"/>
      <c r="E775" s="723"/>
      <c r="F775" s="723"/>
      <c r="G775" s="723"/>
      <c r="H775" s="723"/>
      <c r="I775" s="723"/>
    </row>
    <row r="776" spans="1:9">
      <c r="A776" s="723"/>
      <c r="B776" s="723"/>
      <c r="C776" s="723"/>
      <c r="D776" s="723"/>
      <c r="E776" s="723"/>
      <c r="F776" s="723"/>
      <c r="G776" s="723"/>
      <c r="H776" s="723"/>
      <c r="I776" s="723"/>
    </row>
    <row r="777" spans="1:9">
      <c r="A777" s="723"/>
      <c r="B777" s="723"/>
      <c r="C777" s="723"/>
      <c r="D777" s="723"/>
      <c r="E777" s="723"/>
      <c r="F777" s="723"/>
      <c r="G777" s="723"/>
      <c r="H777" s="723"/>
      <c r="I777" s="723"/>
    </row>
    <row r="778" spans="1:9">
      <c r="A778" s="723"/>
      <c r="B778" s="723"/>
      <c r="C778" s="723"/>
      <c r="D778" s="723"/>
      <c r="E778" s="723"/>
      <c r="F778" s="723"/>
      <c r="G778" s="723"/>
      <c r="H778" s="723"/>
      <c r="I778" s="723"/>
    </row>
    <row r="779" spans="1:9">
      <c r="A779" s="723"/>
      <c r="B779" s="723"/>
      <c r="C779" s="723"/>
      <c r="D779" s="723"/>
      <c r="E779" s="723"/>
      <c r="F779" s="723"/>
      <c r="G779" s="723"/>
      <c r="H779" s="723"/>
      <c r="I779" s="723"/>
    </row>
    <row r="780" spans="1:9">
      <c r="A780" s="723"/>
      <c r="B780" s="723"/>
      <c r="C780" s="723"/>
      <c r="D780" s="723"/>
      <c r="E780" s="723"/>
      <c r="F780" s="723"/>
      <c r="G780" s="723"/>
      <c r="H780" s="723"/>
      <c r="I780" s="723"/>
    </row>
    <row r="781" spans="1:9">
      <c r="A781" s="723"/>
      <c r="B781" s="723"/>
      <c r="C781" s="723"/>
      <c r="D781" s="723"/>
      <c r="E781" s="723"/>
      <c r="F781" s="723"/>
      <c r="G781" s="723"/>
      <c r="H781" s="723"/>
      <c r="I781" s="723"/>
    </row>
    <row r="782" spans="1:9">
      <c r="A782" s="723"/>
      <c r="B782" s="723"/>
      <c r="C782" s="723"/>
      <c r="D782" s="723"/>
      <c r="E782" s="723"/>
      <c r="F782" s="723"/>
      <c r="G782" s="723"/>
      <c r="H782" s="723"/>
      <c r="I782" s="723"/>
    </row>
    <row r="783" spans="1:9">
      <c r="A783" s="723"/>
      <c r="B783" s="723"/>
      <c r="C783" s="723"/>
      <c r="D783" s="723"/>
      <c r="E783" s="723"/>
      <c r="F783" s="723"/>
      <c r="G783" s="723"/>
      <c r="H783" s="723"/>
      <c r="I783" s="723"/>
    </row>
    <row r="784" spans="1:9">
      <c r="A784" s="723"/>
      <c r="B784" s="723"/>
      <c r="C784" s="723"/>
      <c r="D784" s="723"/>
      <c r="E784" s="723"/>
      <c r="F784" s="723"/>
      <c r="G784" s="723"/>
      <c r="H784" s="723"/>
      <c r="I784" s="723"/>
    </row>
    <row r="785" spans="1:9">
      <c r="A785" s="723"/>
      <c r="B785" s="723"/>
      <c r="C785" s="723"/>
      <c r="D785" s="723"/>
      <c r="E785" s="723"/>
      <c r="F785" s="723"/>
      <c r="G785" s="723"/>
      <c r="H785" s="723"/>
      <c r="I785" s="723"/>
    </row>
    <row r="786" spans="1:9">
      <c r="A786" s="723"/>
      <c r="B786" s="723"/>
      <c r="C786" s="723"/>
      <c r="D786" s="723"/>
      <c r="E786" s="723"/>
      <c r="F786" s="723"/>
      <c r="G786" s="723"/>
      <c r="H786" s="723"/>
      <c r="I786" s="723"/>
    </row>
    <row r="787" spans="1:9">
      <c r="A787" s="723"/>
      <c r="B787" s="723"/>
      <c r="C787" s="723"/>
      <c r="D787" s="723"/>
      <c r="E787" s="723"/>
      <c r="F787" s="723"/>
      <c r="G787" s="723"/>
      <c r="H787" s="723"/>
      <c r="I787" s="723"/>
    </row>
    <row r="788" spans="1:9">
      <c r="A788" s="723"/>
      <c r="B788" s="723"/>
      <c r="C788" s="723"/>
      <c r="D788" s="723"/>
      <c r="E788" s="723"/>
      <c r="F788" s="723"/>
      <c r="G788" s="723"/>
      <c r="H788" s="723"/>
      <c r="I788" s="723"/>
    </row>
    <row r="789" spans="1:9">
      <c r="A789" s="723"/>
      <c r="B789" s="723"/>
      <c r="C789" s="723"/>
      <c r="D789" s="723"/>
      <c r="E789" s="723"/>
      <c r="F789" s="723"/>
      <c r="G789" s="723"/>
      <c r="H789" s="723"/>
      <c r="I789" s="723"/>
    </row>
    <row r="790" spans="1:9">
      <c r="A790" s="723"/>
      <c r="B790" s="723"/>
      <c r="C790" s="723"/>
      <c r="D790" s="723"/>
      <c r="E790" s="723"/>
      <c r="F790" s="723"/>
      <c r="G790" s="723"/>
      <c r="H790" s="723"/>
      <c r="I790" s="723"/>
    </row>
    <row r="791" spans="1:9">
      <c r="A791" s="723"/>
      <c r="B791" s="723"/>
      <c r="C791" s="723"/>
      <c r="D791" s="723"/>
      <c r="E791" s="723"/>
      <c r="F791" s="723"/>
      <c r="G791" s="723"/>
      <c r="H791" s="723"/>
      <c r="I791" s="723"/>
    </row>
    <row r="792" spans="1:9">
      <c r="A792" s="723"/>
      <c r="B792" s="723"/>
      <c r="C792" s="723"/>
      <c r="D792" s="723"/>
      <c r="E792" s="723"/>
      <c r="F792" s="723"/>
      <c r="G792" s="723"/>
      <c r="H792" s="723"/>
      <c r="I792" s="723"/>
    </row>
    <row r="793" spans="1:9">
      <c r="A793" s="723"/>
      <c r="B793" s="723"/>
      <c r="C793" s="723"/>
      <c r="D793" s="723"/>
      <c r="E793" s="723"/>
      <c r="F793" s="723"/>
      <c r="G793" s="723"/>
      <c r="H793" s="723"/>
      <c r="I793" s="723"/>
    </row>
    <row r="794" spans="1:9">
      <c r="A794" s="723"/>
      <c r="B794" s="723"/>
      <c r="C794" s="723"/>
      <c r="D794" s="723"/>
      <c r="E794" s="723"/>
      <c r="F794" s="723"/>
      <c r="G794" s="723"/>
      <c r="H794" s="723"/>
      <c r="I794" s="723"/>
    </row>
    <row r="795" spans="1:9">
      <c r="A795" s="723"/>
      <c r="B795" s="723"/>
      <c r="C795" s="723"/>
      <c r="D795" s="723"/>
      <c r="E795" s="723"/>
      <c r="F795" s="723"/>
      <c r="G795" s="723"/>
      <c r="H795" s="723"/>
      <c r="I795" s="723"/>
    </row>
    <row r="796" spans="1:9">
      <c r="A796" s="723"/>
      <c r="B796" s="723"/>
      <c r="C796" s="723"/>
      <c r="D796" s="723"/>
      <c r="E796" s="723"/>
      <c r="F796" s="723"/>
      <c r="G796" s="723"/>
      <c r="H796" s="723"/>
      <c r="I796" s="723"/>
    </row>
    <row r="797" spans="1:9">
      <c r="A797" s="723"/>
      <c r="B797" s="723"/>
      <c r="C797" s="723"/>
      <c r="D797" s="723"/>
      <c r="E797" s="723"/>
      <c r="F797" s="723"/>
      <c r="G797" s="723"/>
      <c r="H797" s="723"/>
      <c r="I797" s="723"/>
    </row>
    <row r="798" spans="1:9">
      <c r="A798" s="723"/>
      <c r="B798" s="723"/>
      <c r="C798" s="723"/>
      <c r="D798" s="723"/>
      <c r="E798" s="723"/>
      <c r="F798" s="723"/>
      <c r="G798" s="723"/>
      <c r="H798" s="723"/>
      <c r="I798" s="723"/>
    </row>
    <row r="799" spans="1:9">
      <c r="A799" s="723"/>
      <c r="B799" s="723"/>
      <c r="C799" s="723"/>
      <c r="D799" s="723"/>
      <c r="E799" s="723"/>
      <c r="F799" s="723"/>
      <c r="G799" s="723"/>
      <c r="H799" s="723"/>
      <c r="I799" s="723"/>
    </row>
    <row r="800" spans="1:9">
      <c r="A800" s="723"/>
      <c r="B800" s="723"/>
      <c r="C800" s="723"/>
      <c r="D800" s="723"/>
      <c r="E800" s="723"/>
      <c r="F800" s="723"/>
      <c r="G800" s="723"/>
      <c r="H800" s="723"/>
      <c r="I800" s="723"/>
    </row>
    <row r="801" spans="1:9">
      <c r="A801" s="723"/>
      <c r="B801" s="723"/>
      <c r="C801" s="723"/>
      <c r="D801" s="723"/>
      <c r="E801" s="723"/>
      <c r="F801" s="723"/>
      <c r="G801" s="723"/>
      <c r="H801" s="723"/>
      <c r="I801" s="723"/>
    </row>
    <row r="802" spans="1:9">
      <c r="A802" s="723"/>
      <c r="B802" s="723"/>
      <c r="C802" s="723"/>
      <c r="D802" s="723"/>
      <c r="E802" s="723"/>
      <c r="F802" s="723"/>
      <c r="G802" s="723"/>
      <c r="H802" s="723"/>
      <c r="I802" s="723"/>
    </row>
    <row r="803" spans="1:9">
      <c r="A803" s="723"/>
      <c r="B803" s="723"/>
      <c r="C803" s="723"/>
      <c r="D803" s="723"/>
      <c r="E803" s="723"/>
      <c r="F803" s="723"/>
      <c r="G803" s="723"/>
      <c r="H803" s="723"/>
      <c r="I803" s="723"/>
    </row>
    <row r="804" spans="1:9">
      <c r="A804" s="723"/>
      <c r="B804" s="723"/>
      <c r="C804" s="723"/>
      <c r="D804" s="723"/>
      <c r="E804" s="723"/>
      <c r="F804" s="723"/>
      <c r="G804" s="723"/>
      <c r="H804" s="723"/>
      <c r="I804" s="723"/>
    </row>
    <row r="805" spans="1:9">
      <c r="A805" s="723"/>
      <c r="B805" s="723"/>
      <c r="C805" s="723"/>
      <c r="D805" s="723"/>
      <c r="E805" s="723"/>
      <c r="F805" s="723"/>
      <c r="G805" s="723"/>
      <c r="H805" s="723"/>
      <c r="I805" s="723"/>
    </row>
    <row r="806" spans="1:9">
      <c r="A806" s="723"/>
      <c r="B806" s="723"/>
      <c r="C806" s="723"/>
      <c r="D806" s="723"/>
      <c r="E806" s="723"/>
      <c r="F806" s="723"/>
      <c r="G806" s="723"/>
      <c r="H806" s="723"/>
      <c r="I806" s="723"/>
    </row>
    <row r="807" spans="1:9">
      <c r="A807" s="723"/>
      <c r="B807" s="723"/>
      <c r="C807" s="723"/>
      <c r="D807" s="723"/>
      <c r="E807" s="723"/>
      <c r="F807" s="723"/>
      <c r="G807" s="723"/>
      <c r="H807" s="723"/>
      <c r="I807" s="723"/>
    </row>
    <row r="808" spans="1:9">
      <c r="A808" s="723"/>
      <c r="B808" s="723"/>
      <c r="C808" s="723"/>
      <c r="D808" s="723"/>
      <c r="E808" s="723"/>
      <c r="F808" s="723"/>
      <c r="G808" s="723"/>
      <c r="H808" s="723"/>
      <c r="I808" s="723"/>
    </row>
    <row r="809" spans="1:9">
      <c r="A809" s="723"/>
      <c r="B809" s="723"/>
      <c r="C809" s="723"/>
      <c r="D809" s="723"/>
      <c r="E809" s="723"/>
      <c r="F809" s="723"/>
      <c r="G809" s="723"/>
      <c r="H809" s="723"/>
      <c r="I809" s="723"/>
    </row>
    <row r="810" spans="1:9">
      <c r="A810" s="723"/>
      <c r="B810" s="723"/>
      <c r="C810" s="723"/>
      <c r="D810" s="723"/>
      <c r="E810" s="723"/>
      <c r="F810" s="723"/>
      <c r="G810" s="723"/>
      <c r="H810" s="723"/>
      <c r="I810" s="723"/>
    </row>
    <row r="811" spans="1:9">
      <c r="A811" s="723"/>
      <c r="B811" s="723"/>
      <c r="C811" s="723"/>
      <c r="D811" s="723"/>
      <c r="E811" s="723"/>
      <c r="F811" s="723"/>
      <c r="G811" s="723"/>
      <c r="H811" s="723"/>
      <c r="I811" s="723"/>
    </row>
    <row r="812" spans="1:9">
      <c r="A812" s="723"/>
      <c r="B812" s="723"/>
      <c r="C812" s="723"/>
      <c r="D812" s="723"/>
      <c r="E812" s="723"/>
      <c r="F812" s="723"/>
      <c r="G812" s="723"/>
      <c r="H812" s="723"/>
      <c r="I812" s="723"/>
    </row>
    <row r="813" spans="1:9">
      <c r="A813" s="723"/>
      <c r="B813" s="723"/>
      <c r="C813" s="723"/>
      <c r="D813" s="723"/>
      <c r="E813" s="723"/>
      <c r="F813" s="723"/>
      <c r="G813" s="723"/>
      <c r="H813" s="723"/>
      <c r="I813" s="723"/>
    </row>
    <row r="814" spans="1:9">
      <c r="A814" s="723"/>
      <c r="B814" s="723"/>
      <c r="C814" s="723"/>
      <c r="D814" s="723"/>
      <c r="E814" s="723"/>
      <c r="F814" s="723"/>
      <c r="G814" s="723"/>
      <c r="H814" s="723"/>
      <c r="I814" s="723"/>
    </row>
    <row r="815" spans="1:9">
      <c r="A815" s="723"/>
      <c r="B815" s="723"/>
      <c r="C815" s="723"/>
      <c r="D815" s="723"/>
      <c r="E815" s="723"/>
      <c r="F815" s="723"/>
      <c r="G815" s="723"/>
      <c r="H815" s="723"/>
      <c r="I815" s="723"/>
    </row>
    <row r="816" spans="1:9">
      <c r="A816" s="723"/>
      <c r="B816" s="723"/>
      <c r="C816" s="723"/>
      <c r="D816" s="723"/>
      <c r="E816" s="723"/>
      <c r="F816" s="723"/>
      <c r="G816" s="723"/>
      <c r="H816" s="723"/>
      <c r="I816" s="723"/>
    </row>
    <row r="817" spans="1:9">
      <c r="A817" s="723"/>
      <c r="B817" s="723"/>
      <c r="C817" s="723"/>
      <c r="D817" s="723"/>
      <c r="E817" s="723"/>
      <c r="F817" s="723"/>
      <c r="G817" s="723"/>
      <c r="H817" s="723"/>
      <c r="I817" s="723"/>
    </row>
    <row r="818" spans="1:9">
      <c r="A818" s="723"/>
      <c r="B818" s="723"/>
      <c r="C818" s="723"/>
      <c r="D818" s="723"/>
      <c r="E818" s="723"/>
      <c r="F818" s="723"/>
      <c r="G818" s="723"/>
      <c r="H818" s="723"/>
      <c r="I818" s="723"/>
    </row>
    <row r="819" spans="1:9">
      <c r="A819" s="723"/>
      <c r="B819" s="723"/>
      <c r="C819" s="723"/>
      <c r="D819" s="723"/>
      <c r="E819" s="723"/>
      <c r="F819" s="723"/>
      <c r="G819" s="723"/>
      <c r="H819" s="723"/>
      <c r="I819" s="723"/>
    </row>
    <row r="820" spans="1:9">
      <c r="A820" s="723"/>
      <c r="B820" s="723"/>
      <c r="C820" s="723"/>
      <c r="D820" s="723"/>
      <c r="E820" s="723"/>
      <c r="F820" s="723"/>
      <c r="G820" s="723"/>
      <c r="H820" s="723"/>
      <c r="I820" s="723"/>
    </row>
    <row r="821" spans="1:9">
      <c r="A821" s="723"/>
      <c r="B821" s="723"/>
      <c r="C821" s="723"/>
      <c r="D821" s="723"/>
      <c r="E821" s="723"/>
      <c r="F821" s="723"/>
      <c r="G821" s="723"/>
      <c r="H821" s="723"/>
      <c r="I821" s="723"/>
    </row>
    <row r="822" spans="1:9">
      <c r="A822" s="723"/>
      <c r="B822" s="723"/>
      <c r="C822" s="723"/>
      <c r="D822" s="723"/>
      <c r="E822" s="723"/>
      <c r="F822" s="723"/>
      <c r="G822" s="723"/>
      <c r="H822" s="723"/>
      <c r="I822" s="723"/>
    </row>
    <row r="823" spans="1:9">
      <c r="A823" s="723"/>
      <c r="B823" s="723"/>
      <c r="C823" s="723"/>
      <c r="D823" s="723"/>
      <c r="E823" s="723"/>
      <c r="F823" s="723"/>
      <c r="G823" s="723"/>
      <c r="H823" s="723"/>
      <c r="I823" s="723"/>
    </row>
    <row r="824" spans="1:9">
      <c r="A824" s="723"/>
      <c r="B824" s="723"/>
      <c r="C824" s="723"/>
      <c r="D824" s="723"/>
      <c r="E824" s="723"/>
      <c r="F824" s="723"/>
      <c r="G824" s="723"/>
      <c r="H824" s="723"/>
      <c r="I824" s="723"/>
    </row>
    <row r="825" spans="1:9">
      <c r="A825" s="723"/>
      <c r="B825" s="723"/>
      <c r="C825" s="723"/>
      <c r="D825" s="723"/>
      <c r="E825" s="723"/>
      <c r="F825" s="723"/>
      <c r="G825" s="723"/>
      <c r="H825" s="723"/>
      <c r="I825" s="723"/>
    </row>
    <row r="826" spans="1:9">
      <c r="A826" s="723"/>
      <c r="B826" s="723"/>
      <c r="C826" s="723"/>
      <c r="D826" s="723"/>
      <c r="E826" s="723"/>
      <c r="F826" s="723"/>
      <c r="G826" s="723"/>
      <c r="H826" s="723"/>
      <c r="I826" s="723"/>
    </row>
    <row r="827" spans="1:9">
      <c r="A827" s="723"/>
      <c r="B827" s="723"/>
      <c r="C827" s="723"/>
      <c r="D827" s="723"/>
      <c r="E827" s="723"/>
      <c r="F827" s="723"/>
      <c r="G827" s="723"/>
      <c r="H827" s="723"/>
      <c r="I827" s="723"/>
    </row>
    <row r="828" spans="1:9">
      <c r="A828" s="723"/>
      <c r="B828" s="723"/>
      <c r="C828" s="723"/>
      <c r="D828" s="723"/>
      <c r="E828" s="723"/>
      <c r="F828" s="723"/>
      <c r="G828" s="723"/>
      <c r="H828" s="723"/>
      <c r="I828" s="723"/>
    </row>
    <row r="829" spans="1:9">
      <c r="A829" s="723"/>
      <c r="B829" s="723"/>
      <c r="C829" s="723"/>
      <c r="D829" s="723"/>
      <c r="E829" s="723"/>
      <c r="F829" s="723"/>
      <c r="G829" s="723"/>
      <c r="H829" s="723"/>
      <c r="I829" s="723"/>
    </row>
    <row r="830" spans="1:9">
      <c r="A830" s="723"/>
      <c r="B830" s="723"/>
      <c r="C830" s="723"/>
      <c r="D830" s="723"/>
      <c r="E830" s="723"/>
      <c r="F830" s="723"/>
      <c r="G830" s="723"/>
      <c r="H830" s="723"/>
      <c r="I830" s="723"/>
    </row>
    <row r="831" spans="1:9">
      <c r="A831" s="723"/>
      <c r="B831" s="723"/>
      <c r="C831" s="723"/>
      <c r="D831" s="723"/>
      <c r="E831" s="723"/>
      <c r="F831" s="723"/>
      <c r="G831" s="723"/>
      <c r="H831" s="723"/>
      <c r="I831" s="723"/>
    </row>
    <row r="832" spans="1:9">
      <c r="A832" s="723"/>
      <c r="B832" s="723"/>
      <c r="C832" s="723"/>
      <c r="D832" s="723"/>
      <c r="E832" s="723"/>
      <c r="F832" s="723"/>
      <c r="G832" s="723"/>
      <c r="H832" s="723"/>
      <c r="I832" s="723"/>
    </row>
    <row r="833" spans="1:9">
      <c r="A833" s="723"/>
      <c r="B833" s="723"/>
      <c r="C833" s="723"/>
      <c r="D833" s="723"/>
      <c r="E833" s="723"/>
      <c r="F833" s="723"/>
      <c r="G833" s="723"/>
      <c r="H833" s="723"/>
      <c r="I833" s="723"/>
    </row>
    <row r="834" spans="1:9">
      <c r="A834" s="723"/>
      <c r="B834" s="723"/>
      <c r="C834" s="723"/>
      <c r="D834" s="723"/>
      <c r="E834" s="723"/>
      <c r="F834" s="723"/>
      <c r="G834" s="723"/>
      <c r="H834" s="723"/>
      <c r="I834" s="723"/>
    </row>
    <row r="835" spans="1:9">
      <c r="A835" s="723"/>
      <c r="B835" s="723"/>
      <c r="C835" s="723"/>
      <c r="D835" s="723"/>
      <c r="E835" s="723"/>
      <c r="F835" s="723"/>
      <c r="G835" s="723"/>
      <c r="H835" s="723"/>
      <c r="I835" s="723"/>
    </row>
    <row r="836" spans="1:9">
      <c r="A836" s="723"/>
      <c r="B836" s="723"/>
      <c r="C836" s="723"/>
      <c r="D836" s="723"/>
      <c r="E836" s="723"/>
      <c r="F836" s="723"/>
      <c r="G836" s="723"/>
      <c r="H836" s="723"/>
      <c r="I836" s="723"/>
    </row>
    <row r="837" spans="1:9">
      <c r="A837" s="723"/>
      <c r="B837" s="723"/>
      <c r="C837" s="723"/>
      <c r="D837" s="723"/>
      <c r="E837" s="723"/>
      <c r="F837" s="723"/>
      <c r="G837" s="723"/>
      <c r="H837" s="723"/>
      <c r="I837" s="723"/>
    </row>
    <row r="838" spans="1:9">
      <c r="A838" s="723"/>
      <c r="B838" s="723"/>
      <c r="C838" s="723"/>
      <c r="D838" s="723"/>
      <c r="E838" s="723"/>
      <c r="F838" s="723"/>
      <c r="G838" s="723"/>
      <c r="H838" s="723"/>
      <c r="I838" s="723"/>
    </row>
    <row r="839" spans="1:9">
      <c r="A839" s="723"/>
      <c r="B839" s="723"/>
      <c r="C839" s="723"/>
      <c r="D839" s="723"/>
      <c r="E839" s="723"/>
      <c r="F839" s="723"/>
      <c r="G839" s="723"/>
      <c r="H839" s="723"/>
      <c r="I839" s="723"/>
    </row>
    <row r="840" spans="1:9">
      <c r="A840" s="723"/>
      <c r="B840" s="723"/>
      <c r="C840" s="723"/>
      <c r="D840" s="723"/>
      <c r="E840" s="723"/>
      <c r="F840" s="723"/>
      <c r="G840" s="723"/>
      <c r="H840" s="723"/>
      <c r="I840" s="723"/>
    </row>
    <row r="841" spans="1:9">
      <c r="A841" s="723"/>
      <c r="B841" s="723"/>
      <c r="C841" s="723"/>
      <c r="D841" s="723"/>
      <c r="E841" s="723"/>
      <c r="F841" s="723"/>
      <c r="G841" s="723"/>
      <c r="H841" s="723"/>
      <c r="I841" s="723"/>
    </row>
    <row r="842" spans="1:9">
      <c r="A842" s="723"/>
      <c r="B842" s="723"/>
      <c r="C842" s="723"/>
      <c r="D842" s="723"/>
      <c r="E842" s="723"/>
      <c r="F842" s="723"/>
      <c r="G842" s="723"/>
      <c r="H842" s="723"/>
      <c r="I842" s="723"/>
    </row>
    <row r="843" spans="1:9">
      <c r="A843" s="723"/>
      <c r="B843" s="723"/>
      <c r="C843" s="723"/>
      <c r="D843" s="723"/>
      <c r="E843" s="723"/>
      <c r="F843" s="723"/>
      <c r="G843" s="723"/>
      <c r="H843" s="723"/>
      <c r="I843" s="723"/>
    </row>
    <row r="844" spans="1:9">
      <c r="A844" s="723"/>
      <c r="B844" s="723"/>
      <c r="C844" s="723"/>
      <c r="D844" s="723"/>
      <c r="E844" s="723"/>
      <c r="F844" s="723"/>
      <c r="G844" s="723"/>
      <c r="H844" s="723"/>
      <c r="I844" s="723"/>
    </row>
    <row r="845" spans="1:9">
      <c r="A845" s="723"/>
      <c r="B845" s="723"/>
      <c r="C845" s="723"/>
      <c r="D845" s="723"/>
      <c r="E845" s="723"/>
      <c r="F845" s="723"/>
      <c r="G845" s="723"/>
      <c r="H845" s="723"/>
      <c r="I845" s="723"/>
    </row>
    <row r="846" spans="1:9">
      <c r="A846" s="723"/>
      <c r="B846" s="723"/>
      <c r="C846" s="723"/>
      <c r="D846" s="723"/>
      <c r="E846" s="723"/>
      <c r="F846" s="723"/>
      <c r="G846" s="723"/>
      <c r="H846" s="723"/>
      <c r="I846" s="723"/>
    </row>
    <row r="847" spans="1:9">
      <c r="A847" s="723"/>
      <c r="B847" s="723"/>
      <c r="C847" s="723"/>
      <c r="D847" s="723"/>
      <c r="E847" s="723"/>
      <c r="F847" s="723"/>
      <c r="G847" s="723"/>
      <c r="H847" s="723"/>
      <c r="I847" s="723"/>
    </row>
    <row r="848" spans="1:9">
      <c r="A848" s="723"/>
      <c r="B848" s="723"/>
      <c r="C848" s="723"/>
      <c r="D848" s="723"/>
      <c r="E848" s="723"/>
      <c r="F848" s="723"/>
      <c r="G848" s="723"/>
      <c r="H848" s="723"/>
      <c r="I848" s="723"/>
    </row>
    <row r="849" spans="1:9">
      <c r="A849" s="723"/>
      <c r="B849" s="723"/>
      <c r="C849" s="723"/>
      <c r="D849" s="723"/>
      <c r="E849" s="723"/>
      <c r="F849" s="723"/>
      <c r="G849" s="723"/>
      <c r="H849" s="723"/>
      <c r="I849" s="723"/>
    </row>
    <row r="850" spans="1:9">
      <c r="A850" s="723"/>
      <c r="B850" s="723"/>
      <c r="C850" s="723"/>
      <c r="D850" s="723"/>
      <c r="E850" s="723"/>
      <c r="F850" s="723"/>
      <c r="G850" s="723"/>
      <c r="H850" s="723"/>
      <c r="I850" s="723"/>
    </row>
    <row r="851" spans="1:9">
      <c r="A851" s="723"/>
      <c r="B851" s="723"/>
      <c r="C851" s="723"/>
      <c r="D851" s="723"/>
      <c r="E851" s="723"/>
      <c r="F851" s="723"/>
      <c r="G851" s="723"/>
      <c r="H851" s="723"/>
      <c r="I851" s="723"/>
    </row>
    <row r="852" spans="1:9">
      <c r="A852" s="723"/>
      <c r="B852" s="723"/>
      <c r="C852" s="723"/>
      <c r="D852" s="723"/>
      <c r="E852" s="723"/>
      <c r="F852" s="723"/>
      <c r="G852" s="723"/>
      <c r="H852" s="723"/>
      <c r="I852" s="723"/>
    </row>
    <row r="853" spans="1:9">
      <c r="A853" s="723"/>
      <c r="B853" s="723"/>
      <c r="C853" s="723"/>
      <c r="D853" s="723"/>
      <c r="E853" s="723"/>
      <c r="F853" s="723"/>
      <c r="G853" s="723"/>
      <c r="H853" s="723"/>
      <c r="I853" s="723"/>
    </row>
    <row r="854" spans="1:9">
      <c r="A854" s="723"/>
      <c r="B854" s="723"/>
      <c r="C854" s="723"/>
      <c r="D854" s="723"/>
      <c r="E854" s="723"/>
      <c r="F854" s="723"/>
      <c r="G854" s="723"/>
      <c r="H854" s="723"/>
      <c r="I854" s="723"/>
    </row>
    <row r="855" spans="1:9">
      <c r="A855" s="723"/>
      <c r="B855" s="723"/>
      <c r="C855" s="723"/>
      <c r="D855" s="723"/>
      <c r="E855" s="723"/>
      <c r="F855" s="723"/>
      <c r="G855" s="723"/>
      <c r="H855" s="723"/>
      <c r="I855" s="723"/>
    </row>
    <row r="856" spans="1:9">
      <c r="A856" s="723"/>
      <c r="B856" s="723"/>
      <c r="C856" s="723"/>
      <c r="D856" s="723"/>
      <c r="E856" s="723"/>
      <c r="F856" s="723"/>
      <c r="G856" s="723"/>
      <c r="H856" s="723"/>
      <c r="I856" s="723"/>
    </row>
    <row r="857" spans="1:9">
      <c r="A857" s="723"/>
      <c r="B857" s="723"/>
      <c r="C857" s="723"/>
      <c r="D857" s="723"/>
      <c r="E857" s="723"/>
      <c r="F857" s="723"/>
      <c r="G857" s="723"/>
      <c r="H857" s="723"/>
      <c r="I857" s="723"/>
    </row>
    <row r="858" spans="1:9">
      <c r="A858" s="723"/>
      <c r="B858" s="723"/>
      <c r="C858" s="723"/>
      <c r="D858" s="723"/>
      <c r="E858" s="723"/>
      <c r="F858" s="723"/>
      <c r="G858" s="723"/>
      <c r="H858" s="723"/>
      <c r="I858" s="723"/>
    </row>
    <row r="859" spans="1:9">
      <c r="A859" s="723"/>
      <c r="B859" s="723"/>
      <c r="C859" s="723"/>
      <c r="D859" s="723"/>
      <c r="E859" s="723"/>
      <c r="F859" s="723"/>
      <c r="G859" s="723"/>
      <c r="H859" s="723"/>
      <c r="I859" s="723"/>
    </row>
    <row r="860" spans="1:9">
      <c r="A860" s="723"/>
      <c r="B860" s="723"/>
      <c r="C860" s="723"/>
      <c r="D860" s="723"/>
      <c r="E860" s="723"/>
      <c r="F860" s="723"/>
      <c r="G860" s="723"/>
      <c r="H860" s="723"/>
      <c r="I860" s="723"/>
    </row>
    <row r="861" spans="1:9">
      <c r="A861" s="723"/>
      <c r="B861" s="723"/>
      <c r="C861" s="723"/>
      <c r="D861" s="723"/>
      <c r="E861" s="723"/>
      <c r="F861" s="723"/>
      <c r="G861" s="723"/>
      <c r="H861" s="723"/>
      <c r="I861" s="723"/>
    </row>
    <row r="862" spans="1:9">
      <c r="A862" s="723"/>
      <c r="B862" s="723"/>
      <c r="C862" s="723"/>
      <c r="D862" s="723"/>
      <c r="E862" s="723"/>
      <c r="F862" s="723"/>
      <c r="G862" s="723"/>
      <c r="H862" s="723"/>
      <c r="I862" s="723"/>
    </row>
    <row r="863" spans="1:9">
      <c r="A863" s="723"/>
      <c r="B863" s="723"/>
      <c r="C863" s="723"/>
      <c r="D863" s="723"/>
      <c r="E863" s="723"/>
      <c r="F863" s="723"/>
      <c r="G863" s="723"/>
      <c r="H863" s="723"/>
      <c r="I863" s="723"/>
    </row>
    <row r="864" spans="1:9">
      <c r="A864" s="723"/>
      <c r="B864" s="723"/>
      <c r="C864" s="723"/>
      <c r="D864" s="723"/>
      <c r="E864" s="723"/>
      <c r="F864" s="723"/>
      <c r="G864" s="723"/>
      <c r="H864" s="723"/>
      <c r="I864" s="723"/>
    </row>
    <row r="865" spans="1:9">
      <c r="A865" s="723"/>
      <c r="B865" s="723"/>
      <c r="C865" s="723"/>
      <c r="D865" s="723"/>
      <c r="E865" s="723"/>
      <c r="F865" s="723"/>
      <c r="G865" s="723"/>
      <c r="H865" s="723"/>
      <c r="I865" s="723"/>
    </row>
    <row r="866" spans="1:9">
      <c r="A866" s="723"/>
      <c r="B866" s="723"/>
      <c r="C866" s="723"/>
      <c r="D866" s="723"/>
      <c r="E866" s="723"/>
      <c r="F866" s="723"/>
      <c r="G866" s="723"/>
      <c r="H866" s="723"/>
      <c r="I866" s="723"/>
    </row>
    <row r="867" spans="1:9">
      <c r="A867" s="723"/>
      <c r="B867" s="723"/>
      <c r="C867" s="723"/>
      <c r="D867" s="723"/>
      <c r="E867" s="723"/>
      <c r="F867" s="723"/>
      <c r="G867" s="723"/>
      <c r="H867" s="723"/>
      <c r="I867" s="723"/>
    </row>
    <row r="868" spans="1:9">
      <c r="A868" s="723"/>
      <c r="B868" s="723"/>
      <c r="C868" s="723"/>
      <c r="D868" s="723"/>
      <c r="E868" s="723"/>
      <c r="F868" s="723"/>
      <c r="G868" s="723"/>
      <c r="H868" s="723"/>
      <c r="I868" s="723"/>
    </row>
    <row r="869" spans="1:9">
      <c r="A869" s="723"/>
      <c r="B869" s="723"/>
      <c r="C869" s="723"/>
      <c r="D869" s="723"/>
      <c r="E869" s="723"/>
      <c r="F869" s="723"/>
      <c r="G869" s="723"/>
      <c r="H869" s="723"/>
      <c r="I869" s="723"/>
    </row>
    <row r="870" spans="1:9">
      <c r="A870" s="723"/>
      <c r="B870" s="723"/>
      <c r="C870" s="723"/>
      <c r="D870" s="723"/>
      <c r="E870" s="723"/>
      <c r="F870" s="723"/>
      <c r="G870" s="723"/>
      <c r="H870" s="723"/>
      <c r="I870" s="723"/>
    </row>
    <row r="871" spans="1:9">
      <c r="A871" s="723"/>
      <c r="B871" s="723"/>
      <c r="C871" s="723"/>
      <c r="D871" s="723"/>
      <c r="E871" s="723"/>
      <c r="F871" s="723"/>
      <c r="G871" s="723"/>
      <c r="H871" s="723"/>
      <c r="I871" s="723"/>
    </row>
    <row r="872" spans="1:9">
      <c r="A872" s="723"/>
      <c r="B872" s="723"/>
      <c r="C872" s="723"/>
      <c r="D872" s="723"/>
      <c r="E872" s="723"/>
      <c r="F872" s="723"/>
      <c r="G872" s="723"/>
      <c r="H872" s="723"/>
      <c r="I872" s="723"/>
    </row>
    <row r="873" spans="1:9">
      <c r="A873" s="723"/>
      <c r="B873" s="723"/>
      <c r="C873" s="723"/>
      <c r="D873" s="723"/>
      <c r="E873" s="723"/>
      <c r="F873" s="723"/>
      <c r="G873" s="723"/>
      <c r="H873" s="723"/>
      <c r="I873" s="723"/>
    </row>
    <row r="874" spans="1:9">
      <c r="A874" s="723"/>
      <c r="B874" s="723"/>
      <c r="C874" s="723"/>
      <c r="D874" s="723"/>
      <c r="E874" s="723"/>
      <c r="F874" s="723"/>
      <c r="G874" s="723"/>
      <c r="H874" s="723"/>
      <c r="I874" s="723"/>
    </row>
    <row r="875" spans="1:9">
      <c r="A875" s="723"/>
      <c r="B875" s="723"/>
      <c r="C875" s="723"/>
      <c r="D875" s="723"/>
      <c r="E875" s="723"/>
      <c r="F875" s="723"/>
      <c r="G875" s="723"/>
      <c r="H875" s="723"/>
      <c r="I875" s="723"/>
    </row>
    <row r="876" spans="1:9">
      <c r="A876" s="723"/>
      <c r="B876" s="723"/>
      <c r="C876" s="723"/>
      <c r="D876" s="723"/>
      <c r="E876" s="723"/>
      <c r="F876" s="723"/>
      <c r="G876" s="723"/>
      <c r="H876" s="723"/>
      <c r="I876" s="723"/>
    </row>
    <row r="877" spans="1:9">
      <c r="A877" s="723"/>
      <c r="B877" s="723"/>
      <c r="C877" s="723"/>
      <c r="D877" s="723"/>
      <c r="E877" s="723"/>
      <c r="F877" s="723"/>
      <c r="G877" s="723"/>
      <c r="H877" s="723"/>
      <c r="I877" s="723"/>
    </row>
    <row r="878" spans="1:9">
      <c r="A878" s="723"/>
      <c r="B878" s="723"/>
      <c r="C878" s="723"/>
      <c r="D878" s="723"/>
      <c r="E878" s="723"/>
      <c r="F878" s="723"/>
      <c r="G878" s="723"/>
      <c r="H878" s="723"/>
      <c r="I878" s="723"/>
    </row>
    <row r="879" spans="1:9">
      <c r="A879" s="723"/>
      <c r="B879" s="723"/>
      <c r="C879" s="723"/>
      <c r="D879" s="723"/>
      <c r="E879" s="723"/>
      <c r="F879" s="723"/>
      <c r="G879" s="723"/>
      <c r="H879" s="723"/>
      <c r="I879" s="723"/>
    </row>
    <row r="880" spans="1:9">
      <c r="A880" s="723"/>
      <c r="B880" s="723"/>
      <c r="C880" s="723"/>
      <c r="D880" s="723"/>
      <c r="E880" s="723"/>
      <c r="F880" s="723"/>
      <c r="G880" s="723"/>
      <c r="H880" s="723"/>
      <c r="I880" s="723"/>
    </row>
    <row r="881" spans="1:9">
      <c r="A881" s="723"/>
      <c r="B881" s="723"/>
      <c r="C881" s="723"/>
      <c r="D881" s="723"/>
      <c r="E881" s="723"/>
      <c r="F881" s="723"/>
      <c r="G881" s="723"/>
      <c r="H881" s="723"/>
      <c r="I881" s="723"/>
    </row>
    <row r="882" spans="1:9">
      <c r="A882" s="723"/>
      <c r="B882" s="723"/>
      <c r="C882" s="723"/>
      <c r="D882" s="723"/>
      <c r="E882" s="723"/>
      <c r="F882" s="723"/>
      <c r="G882" s="723"/>
      <c r="H882" s="723"/>
      <c r="I882" s="723"/>
    </row>
    <row r="883" spans="1:9">
      <c r="A883" s="723"/>
      <c r="B883" s="723"/>
      <c r="C883" s="723"/>
      <c r="D883" s="723"/>
      <c r="E883" s="723"/>
      <c r="F883" s="723"/>
      <c r="G883" s="723"/>
      <c r="H883" s="723"/>
      <c r="I883" s="723"/>
    </row>
    <row r="884" spans="1:9">
      <c r="A884" s="723"/>
      <c r="B884" s="723"/>
      <c r="C884" s="723"/>
      <c r="D884" s="723"/>
      <c r="E884" s="723"/>
      <c r="F884" s="723"/>
      <c r="G884" s="723"/>
      <c r="H884" s="723"/>
      <c r="I884" s="723"/>
    </row>
    <row r="885" spans="1:9">
      <c r="A885" s="723"/>
      <c r="B885" s="723"/>
      <c r="C885" s="723"/>
      <c r="D885" s="723"/>
      <c r="E885" s="723"/>
      <c r="F885" s="723"/>
      <c r="G885" s="723"/>
      <c r="H885" s="723"/>
      <c r="I885" s="723"/>
    </row>
    <row r="886" spans="1:9">
      <c r="A886" s="723"/>
      <c r="B886" s="723"/>
      <c r="C886" s="723"/>
      <c r="D886" s="723"/>
      <c r="E886" s="723"/>
      <c r="F886" s="723"/>
      <c r="G886" s="723"/>
      <c r="H886" s="723"/>
      <c r="I886" s="723"/>
    </row>
    <row r="887" spans="1:9">
      <c r="A887" s="723"/>
      <c r="B887" s="723"/>
      <c r="C887" s="723"/>
      <c r="D887" s="723"/>
      <c r="E887" s="723"/>
      <c r="F887" s="723"/>
      <c r="G887" s="723"/>
      <c r="H887" s="723"/>
      <c r="I887" s="723"/>
    </row>
    <row r="888" spans="1:9">
      <c r="A888" s="723"/>
      <c r="B888" s="723"/>
      <c r="C888" s="723"/>
      <c r="D888" s="723"/>
      <c r="E888" s="723"/>
      <c r="F888" s="723"/>
      <c r="G888" s="723"/>
      <c r="H888" s="723"/>
      <c r="I888" s="723"/>
    </row>
    <row r="889" spans="1:9">
      <c r="A889" s="723"/>
      <c r="B889" s="723"/>
      <c r="C889" s="723"/>
      <c r="D889" s="723"/>
      <c r="E889" s="723"/>
      <c r="F889" s="723"/>
      <c r="G889" s="723"/>
      <c r="H889" s="723"/>
      <c r="I889" s="723"/>
    </row>
    <row r="890" spans="1:9">
      <c r="A890" s="723"/>
      <c r="B890" s="723"/>
      <c r="C890" s="723"/>
      <c r="D890" s="723"/>
      <c r="E890" s="723"/>
      <c r="F890" s="723"/>
      <c r="G890" s="723"/>
      <c r="H890" s="723"/>
      <c r="I890" s="723"/>
    </row>
    <row r="891" spans="1:9">
      <c r="A891" s="723"/>
      <c r="B891" s="723"/>
      <c r="C891" s="723"/>
      <c r="D891" s="723"/>
      <c r="E891" s="723"/>
      <c r="F891" s="723"/>
      <c r="G891" s="723"/>
      <c r="H891" s="723"/>
      <c r="I891" s="723"/>
    </row>
    <row r="892" spans="1:9">
      <c r="A892" s="723"/>
      <c r="B892" s="723"/>
      <c r="C892" s="723"/>
      <c r="D892" s="723"/>
      <c r="E892" s="723"/>
      <c r="F892" s="723"/>
      <c r="G892" s="723"/>
      <c r="H892" s="723"/>
      <c r="I892" s="723"/>
    </row>
    <row r="893" spans="1:9">
      <c r="A893" s="723"/>
      <c r="B893" s="723"/>
      <c r="C893" s="723"/>
      <c r="D893" s="723"/>
      <c r="E893" s="723"/>
      <c r="F893" s="723"/>
      <c r="G893" s="723"/>
      <c r="H893" s="723"/>
      <c r="I893" s="723"/>
    </row>
    <row r="894" spans="1:9">
      <c r="A894" s="723"/>
      <c r="B894" s="723"/>
      <c r="C894" s="723"/>
      <c r="D894" s="723"/>
      <c r="E894" s="723"/>
      <c r="F894" s="723"/>
      <c r="G894" s="723"/>
      <c r="H894" s="723"/>
      <c r="I894" s="723"/>
    </row>
    <row r="895" spans="1:9">
      <c r="A895" s="723"/>
      <c r="B895" s="723"/>
      <c r="C895" s="723"/>
      <c r="D895" s="723"/>
      <c r="E895" s="723"/>
      <c r="F895" s="723"/>
      <c r="G895" s="723"/>
      <c r="H895" s="723"/>
      <c r="I895" s="723"/>
    </row>
    <row r="896" spans="1:9">
      <c r="A896" s="723"/>
      <c r="B896" s="723"/>
      <c r="C896" s="723"/>
      <c r="D896" s="723"/>
      <c r="E896" s="723"/>
      <c r="F896" s="723"/>
      <c r="G896" s="723"/>
      <c r="H896" s="723"/>
      <c r="I896" s="723"/>
    </row>
    <row r="897" spans="1:9">
      <c r="A897" s="723"/>
      <c r="B897" s="723"/>
      <c r="C897" s="723"/>
      <c r="D897" s="723"/>
      <c r="E897" s="723"/>
      <c r="F897" s="723"/>
      <c r="G897" s="723"/>
      <c r="H897" s="723"/>
      <c r="I897" s="723"/>
    </row>
    <row r="898" spans="1:9">
      <c r="A898" s="723"/>
      <c r="B898" s="723"/>
      <c r="C898" s="723"/>
      <c r="D898" s="723"/>
      <c r="E898" s="723"/>
      <c r="F898" s="723"/>
      <c r="G898" s="723"/>
      <c r="H898" s="723"/>
      <c r="I898" s="723"/>
    </row>
    <row r="899" spans="1:9">
      <c r="A899" s="723"/>
      <c r="B899" s="723"/>
      <c r="C899" s="723"/>
      <c r="D899" s="723"/>
      <c r="E899" s="723"/>
      <c r="F899" s="723"/>
      <c r="G899" s="723"/>
      <c r="H899" s="723"/>
      <c r="I899" s="723"/>
    </row>
    <row r="900" spans="1:9">
      <c r="A900" s="723"/>
      <c r="B900" s="723"/>
      <c r="C900" s="723"/>
      <c r="D900" s="723"/>
      <c r="E900" s="723"/>
      <c r="F900" s="723"/>
      <c r="G900" s="723"/>
      <c r="H900" s="723"/>
      <c r="I900" s="723"/>
    </row>
    <row r="901" spans="1:9">
      <c r="A901" s="723"/>
      <c r="B901" s="723"/>
      <c r="C901" s="723"/>
      <c r="D901" s="723"/>
      <c r="E901" s="723"/>
      <c r="F901" s="723"/>
      <c r="G901" s="723"/>
      <c r="H901" s="723"/>
      <c r="I901" s="723"/>
    </row>
    <row r="902" spans="1:9">
      <c r="A902" s="723"/>
      <c r="B902" s="723"/>
      <c r="C902" s="723"/>
      <c r="D902" s="723"/>
      <c r="E902" s="723"/>
      <c r="F902" s="723"/>
      <c r="G902" s="723"/>
      <c r="H902" s="723"/>
      <c r="I902" s="723"/>
    </row>
    <row r="903" spans="1:9">
      <c r="A903" s="723"/>
      <c r="B903" s="723"/>
      <c r="C903" s="723"/>
      <c r="D903" s="723"/>
      <c r="E903" s="723"/>
      <c r="F903" s="723"/>
      <c r="G903" s="723"/>
      <c r="H903" s="723"/>
      <c r="I903" s="723"/>
    </row>
    <row r="904" spans="1:9">
      <c r="A904" s="723"/>
      <c r="B904" s="723"/>
      <c r="C904" s="723"/>
      <c r="D904" s="723"/>
      <c r="E904" s="723"/>
      <c r="F904" s="723"/>
      <c r="G904" s="723"/>
      <c r="H904" s="723"/>
      <c r="I904" s="723"/>
    </row>
    <row r="905" spans="1:9">
      <c r="A905" s="723"/>
      <c r="B905" s="723"/>
      <c r="C905" s="723"/>
      <c r="D905" s="723"/>
      <c r="E905" s="723"/>
      <c r="F905" s="723"/>
      <c r="G905" s="723"/>
      <c r="H905" s="723"/>
      <c r="I905" s="723"/>
    </row>
    <row r="906" spans="1:9">
      <c r="A906" s="723"/>
      <c r="B906" s="723"/>
      <c r="C906" s="723"/>
      <c r="D906" s="723"/>
      <c r="E906" s="723"/>
      <c r="F906" s="723"/>
      <c r="G906" s="723"/>
      <c r="H906" s="723"/>
      <c r="I906" s="723"/>
    </row>
    <row r="907" spans="1:9">
      <c r="A907" s="723"/>
      <c r="B907" s="723"/>
      <c r="C907" s="723"/>
      <c r="D907" s="723"/>
      <c r="E907" s="723"/>
      <c r="F907" s="723"/>
      <c r="G907" s="723"/>
      <c r="H907" s="723"/>
      <c r="I907" s="723"/>
    </row>
    <row r="908" spans="1:9">
      <c r="A908" s="723"/>
      <c r="B908" s="723"/>
      <c r="C908" s="723"/>
      <c r="D908" s="723"/>
      <c r="E908" s="723"/>
      <c r="F908" s="723"/>
      <c r="G908" s="723"/>
      <c r="H908" s="723"/>
      <c r="I908" s="723"/>
    </row>
    <row r="909" spans="1:9">
      <c r="A909" s="723"/>
      <c r="B909" s="723"/>
      <c r="C909" s="723"/>
      <c r="D909" s="723"/>
      <c r="E909" s="723"/>
      <c r="F909" s="723"/>
      <c r="G909" s="723"/>
      <c r="H909" s="723"/>
      <c r="I909" s="723"/>
    </row>
    <row r="910" spans="1:9">
      <c r="A910" s="723"/>
      <c r="B910" s="723"/>
      <c r="C910" s="723"/>
      <c r="D910" s="723"/>
      <c r="E910" s="723"/>
      <c r="F910" s="723"/>
      <c r="G910" s="723"/>
      <c r="H910" s="723"/>
      <c r="I910" s="723"/>
    </row>
    <row r="911" spans="1:9">
      <c r="A911" s="723"/>
      <c r="B911" s="723"/>
      <c r="C911" s="723"/>
      <c r="D911" s="723"/>
      <c r="E911" s="723"/>
      <c r="F911" s="723"/>
      <c r="G911" s="723"/>
      <c r="H911" s="723"/>
      <c r="I911" s="723"/>
    </row>
    <row r="912" spans="1:9">
      <c r="A912" s="723"/>
      <c r="B912" s="723"/>
      <c r="C912" s="723"/>
      <c r="D912" s="723"/>
      <c r="E912" s="723"/>
      <c r="F912" s="723"/>
      <c r="G912" s="723"/>
      <c r="H912" s="723"/>
      <c r="I912" s="723"/>
    </row>
    <row r="913" spans="1:9">
      <c r="A913" s="723"/>
      <c r="B913" s="723"/>
      <c r="C913" s="723"/>
      <c r="D913" s="723"/>
      <c r="E913" s="723"/>
      <c r="F913" s="723"/>
      <c r="G913" s="723"/>
      <c r="H913" s="723"/>
      <c r="I913" s="723"/>
    </row>
    <row r="914" spans="1:9">
      <c r="A914" s="723"/>
      <c r="B914" s="723"/>
      <c r="C914" s="723"/>
      <c r="D914" s="723"/>
      <c r="E914" s="723"/>
      <c r="F914" s="723"/>
      <c r="G914" s="723"/>
      <c r="H914" s="723"/>
      <c r="I914" s="723"/>
    </row>
    <row r="915" spans="1:9">
      <c r="A915" s="723"/>
      <c r="B915" s="723"/>
      <c r="C915" s="723"/>
      <c r="D915" s="723"/>
      <c r="E915" s="723"/>
      <c r="F915" s="723"/>
      <c r="G915" s="723"/>
      <c r="H915" s="723"/>
      <c r="I915" s="723"/>
    </row>
    <row r="916" spans="1:9">
      <c r="A916" s="723"/>
      <c r="B916" s="723"/>
      <c r="C916" s="723"/>
      <c r="D916" s="723"/>
      <c r="E916" s="723"/>
      <c r="F916" s="723"/>
      <c r="G916" s="723"/>
      <c r="H916" s="723"/>
      <c r="I916" s="723"/>
    </row>
    <row r="917" spans="1:9">
      <c r="A917" s="723"/>
      <c r="B917" s="723"/>
      <c r="C917" s="723"/>
      <c r="D917" s="723"/>
      <c r="E917" s="723"/>
      <c r="F917" s="723"/>
      <c r="G917" s="723"/>
      <c r="H917" s="723"/>
      <c r="I917" s="723"/>
    </row>
    <row r="918" spans="1:9">
      <c r="A918" s="723"/>
      <c r="B918" s="723"/>
      <c r="C918" s="723"/>
      <c r="D918" s="723"/>
      <c r="E918" s="723"/>
      <c r="F918" s="723"/>
      <c r="G918" s="723"/>
      <c r="H918" s="723"/>
      <c r="I918" s="723"/>
    </row>
    <row r="919" spans="1:9">
      <c r="A919" s="723"/>
      <c r="B919" s="723"/>
      <c r="C919" s="723"/>
      <c r="D919" s="723"/>
      <c r="E919" s="723"/>
      <c r="F919" s="723"/>
      <c r="G919" s="723"/>
      <c r="H919" s="723"/>
      <c r="I919" s="723"/>
    </row>
    <row r="920" spans="1:9">
      <c r="A920" s="723"/>
      <c r="B920" s="723"/>
      <c r="C920" s="723"/>
      <c r="D920" s="723"/>
      <c r="E920" s="723"/>
      <c r="F920" s="723"/>
      <c r="G920" s="723"/>
      <c r="H920" s="723"/>
      <c r="I920" s="723"/>
    </row>
    <row r="921" spans="1:9">
      <c r="A921" s="723"/>
      <c r="B921" s="723"/>
      <c r="C921" s="723"/>
      <c r="D921" s="723"/>
      <c r="E921" s="723"/>
      <c r="F921" s="723"/>
      <c r="G921" s="723"/>
      <c r="H921" s="723"/>
      <c r="I921" s="723"/>
    </row>
    <row r="922" spans="1:9">
      <c r="A922" s="723"/>
      <c r="B922" s="723"/>
      <c r="C922" s="723"/>
      <c r="D922" s="723"/>
      <c r="E922" s="723"/>
      <c r="F922" s="723"/>
      <c r="G922" s="723"/>
      <c r="H922" s="723"/>
      <c r="I922" s="723"/>
    </row>
    <row r="923" spans="1:9">
      <c r="A923" s="723"/>
      <c r="B923" s="723"/>
      <c r="C923" s="723"/>
      <c r="D923" s="723"/>
      <c r="E923" s="723"/>
      <c r="F923" s="723"/>
      <c r="G923" s="723"/>
      <c r="H923" s="723"/>
      <c r="I923" s="723"/>
    </row>
    <row r="924" spans="1:9">
      <c r="A924" s="723"/>
      <c r="B924" s="723"/>
      <c r="C924" s="723"/>
      <c r="D924" s="723"/>
      <c r="E924" s="723"/>
      <c r="F924" s="723"/>
      <c r="G924" s="723"/>
      <c r="H924" s="723"/>
      <c r="I924" s="723"/>
    </row>
    <row r="925" spans="1:9">
      <c r="A925" s="723"/>
      <c r="B925" s="723"/>
      <c r="C925" s="723"/>
      <c r="D925" s="723"/>
      <c r="E925" s="723"/>
      <c r="F925" s="723"/>
      <c r="G925" s="723"/>
      <c r="H925" s="723"/>
      <c r="I925" s="723"/>
    </row>
    <row r="926" spans="1:9">
      <c r="A926" s="723"/>
      <c r="B926" s="723"/>
      <c r="C926" s="723"/>
      <c r="D926" s="723"/>
      <c r="E926" s="723"/>
      <c r="F926" s="723"/>
      <c r="G926" s="723"/>
      <c r="H926" s="723"/>
      <c r="I926" s="723"/>
    </row>
    <row r="927" spans="1:9">
      <c r="A927" s="723"/>
      <c r="B927" s="723"/>
      <c r="C927" s="723"/>
      <c r="D927" s="723"/>
      <c r="E927" s="723"/>
      <c r="F927" s="723"/>
      <c r="G927" s="723"/>
      <c r="H927" s="723"/>
      <c r="I927" s="723"/>
    </row>
    <row r="928" spans="1:9">
      <c r="A928" s="723"/>
      <c r="B928" s="723"/>
      <c r="C928" s="723"/>
      <c r="D928" s="723"/>
      <c r="E928" s="723"/>
      <c r="F928" s="723"/>
      <c r="G928" s="723"/>
      <c r="H928" s="723"/>
      <c r="I928" s="723"/>
    </row>
    <row r="929" spans="1:9">
      <c r="A929" s="723"/>
      <c r="B929" s="723"/>
      <c r="C929" s="723"/>
      <c r="D929" s="723"/>
      <c r="E929" s="723"/>
      <c r="F929" s="723"/>
      <c r="G929" s="723"/>
      <c r="H929" s="723"/>
      <c r="I929" s="723"/>
    </row>
    <row r="930" spans="1:9">
      <c r="A930" s="723"/>
      <c r="B930" s="723"/>
      <c r="C930" s="723"/>
      <c r="D930" s="723"/>
      <c r="E930" s="723"/>
      <c r="F930" s="723"/>
      <c r="G930" s="723"/>
      <c r="H930" s="723"/>
      <c r="I930" s="723"/>
    </row>
    <row r="931" spans="1:9">
      <c r="A931" s="723"/>
      <c r="B931" s="723"/>
      <c r="C931" s="723"/>
      <c r="D931" s="723"/>
      <c r="E931" s="723"/>
      <c r="F931" s="723"/>
      <c r="G931" s="723"/>
      <c r="H931" s="723"/>
      <c r="I931" s="723"/>
    </row>
    <row r="932" spans="1:9">
      <c r="A932" s="723"/>
      <c r="B932" s="723"/>
      <c r="C932" s="723"/>
      <c r="D932" s="723"/>
      <c r="E932" s="723"/>
      <c r="F932" s="723"/>
      <c r="G932" s="723"/>
      <c r="H932" s="723"/>
      <c r="I932" s="723"/>
    </row>
    <row r="933" spans="1:9">
      <c r="A933" s="723"/>
      <c r="B933" s="723"/>
      <c r="C933" s="723"/>
      <c r="D933" s="723"/>
      <c r="E933" s="723"/>
      <c r="F933" s="723"/>
      <c r="G933" s="723"/>
      <c r="H933" s="723"/>
      <c r="I933" s="723"/>
    </row>
    <row r="934" spans="1:9">
      <c r="A934" s="723"/>
      <c r="B934" s="723"/>
      <c r="C934" s="723"/>
      <c r="D934" s="723"/>
      <c r="E934" s="723"/>
      <c r="F934" s="723"/>
      <c r="G934" s="723"/>
      <c r="H934" s="723"/>
      <c r="I934" s="723"/>
    </row>
    <row r="935" spans="1:9">
      <c r="A935" s="723"/>
      <c r="B935" s="723"/>
      <c r="C935" s="723"/>
      <c r="D935" s="723"/>
      <c r="E935" s="723"/>
      <c r="F935" s="723"/>
      <c r="G935" s="723"/>
      <c r="H935" s="723"/>
      <c r="I935" s="723"/>
    </row>
    <row r="936" spans="1:9">
      <c r="A936" s="723"/>
      <c r="B936" s="723"/>
      <c r="C936" s="723"/>
      <c r="D936" s="723"/>
      <c r="E936" s="723"/>
      <c r="F936" s="723"/>
      <c r="G936" s="723"/>
      <c r="H936" s="723"/>
      <c r="I936" s="723"/>
    </row>
    <row r="937" spans="1:9">
      <c r="A937" s="723"/>
      <c r="B937" s="723"/>
      <c r="C937" s="723"/>
      <c r="D937" s="723"/>
      <c r="E937" s="723"/>
      <c r="F937" s="723"/>
      <c r="G937" s="723"/>
      <c r="H937" s="723"/>
      <c r="I937" s="723"/>
    </row>
    <row r="938" spans="1:9">
      <c r="A938" s="723"/>
      <c r="B938" s="723"/>
      <c r="C938" s="723"/>
      <c r="D938" s="723"/>
      <c r="E938" s="723"/>
      <c r="F938" s="723"/>
      <c r="G938" s="723"/>
      <c r="H938" s="723"/>
      <c r="I938" s="723"/>
    </row>
    <row r="939" spans="1:9">
      <c r="A939" s="723"/>
      <c r="B939" s="723"/>
      <c r="C939" s="723"/>
      <c r="D939" s="723"/>
      <c r="E939" s="723"/>
      <c r="F939" s="723"/>
      <c r="G939" s="723"/>
      <c r="H939" s="723"/>
      <c r="I939" s="723"/>
    </row>
    <row r="940" spans="1:9">
      <c r="A940" s="723"/>
      <c r="B940" s="723"/>
      <c r="C940" s="723"/>
      <c r="D940" s="723"/>
      <c r="E940" s="723"/>
      <c r="F940" s="723"/>
      <c r="G940" s="723"/>
      <c r="H940" s="723"/>
      <c r="I940" s="723"/>
    </row>
    <row r="941" spans="1:9">
      <c r="A941" s="723"/>
      <c r="B941" s="723"/>
      <c r="C941" s="723"/>
      <c r="D941" s="723"/>
      <c r="E941" s="723"/>
      <c r="F941" s="723"/>
      <c r="G941" s="723"/>
      <c r="H941" s="723"/>
      <c r="I941" s="723"/>
    </row>
    <row r="942" spans="1:9">
      <c r="A942" s="723"/>
      <c r="B942" s="723"/>
      <c r="C942" s="723"/>
      <c r="D942" s="723"/>
      <c r="E942" s="723"/>
      <c r="F942" s="723"/>
      <c r="G942" s="723"/>
      <c r="H942" s="723"/>
      <c r="I942" s="723"/>
    </row>
    <row r="943" spans="1:9">
      <c r="A943" s="723"/>
      <c r="B943" s="723"/>
      <c r="C943" s="723"/>
      <c r="D943" s="723"/>
      <c r="E943" s="723"/>
      <c r="F943" s="723"/>
      <c r="G943" s="723"/>
      <c r="H943" s="723"/>
      <c r="I943" s="723"/>
    </row>
    <row r="944" spans="1:9">
      <c r="A944" s="723"/>
      <c r="B944" s="723"/>
      <c r="C944" s="723"/>
      <c r="D944" s="723"/>
      <c r="E944" s="723"/>
      <c r="F944" s="723"/>
      <c r="G944" s="723"/>
      <c r="H944" s="723"/>
      <c r="I944" s="723"/>
    </row>
    <row r="945" spans="1:9">
      <c r="A945" s="723"/>
      <c r="B945" s="723"/>
      <c r="C945" s="723"/>
      <c r="D945" s="723"/>
      <c r="E945" s="723"/>
      <c r="F945" s="723"/>
      <c r="G945" s="723"/>
      <c r="H945" s="723"/>
      <c r="I945" s="723"/>
    </row>
    <row r="946" spans="1:9">
      <c r="A946" s="723"/>
      <c r="B946" s="723"/>
      <c r="C946" s="723"/>
      <c r="D946" s="723"/>
      <c r="E946" s="723"/>
      <c r="F946" s="723"/>
      <c r="G946" s="723"/>
      <c r="H946" s="723"/>
      <c r="I946" s="723"/>
    </row>
    <row r="947" spans="1:9">
      <c r="A947" s="723"/>
      <c r="B947" s="723"/>
      <c r="C947" s="723"/>
      <c r="D947" s="723"/>
      <c r="E947" s="723"/>
      <c r="F947" s="723"/>
      <c r="G947" s="723"/>
      <c r="H947" s="723"/>
      <c r="I947" s="723"/>
    </row>
    <row r="948" spans="1:9">
      <c r="A948" s="723"/>
      <c r="B948" s="723"/>
      <c r="C948" s="723"/>
      <c r="D948" s="723"/>
      <c r="E948" s="723"/>
      <c r="F948" s="723"/>
      <c r="G948" s="723"/>
      <c r="H948" s="723"/>
      <c r="I948" s="723"/>
    </row>
    <row r="949" spans="1:9">
      <c r="A949" s="723"/>
      <c r="B949" s="723"/>
      <c r="C949" s="723"/>
      <c r="D949" s="723"/>
      <c r="E949" s="723"/>
      <c r="F949" s="723"/>
      <c r="G949" s="723"/>
      <c r="H949" s="723"/>
      <c r="I949" s="723"/>
    </row>
    <row r="950" spans="1:9">
      <c r="A950" s="723"/>
      <c r="B950" s="723"/>
      <c r="C950" s="723"/>
      <c r="D950" s="723"/>
      <c r="E950" s="723"/>
      <c r="F950" s="723"/>
      <c r="G950" s="723"/>
      <c r="H950" s="723"/>
      <c r="I950" s="723"/>
    </row>
    <row r="951" spans="1:9">
      <c r="A951" s="723"/>
      <c r="B951" s="723"/>
      <c r="C951" s="723"/>
      <c r="D951" s="723"/>
      <c r="E951" s="723"/>
      <c r="F951" s="723"/>
      <c r="G951" s="723"/>
      <c r="H951" s="723"/>
      <c r="I951" s="723"/>
    </row>
    <row r="952" spans="1:9">
      <c r="A952" s="723"/>
      <c r="B952" s="723"/>
      <c r="C952" s="723"/>
      <c r="D952" s="723"/>
      <c r="E952" s="723"/>
      <c r="F952" s="723"/>
      <c r="G952" s="723"/>
      <c r="H952" s="723"/>
      <c r="I952" s="723"/>
    </row>
    <row r="953" spans="1:9">
      <c r="A953" s="723"/>
      <c r="B953" s="723"/>
      <c r="C953" s="723"/>
      <c r="D953" s="723"/>
      <c r="E953" s="723"/>
      <c r="F953" s="723"/>
      <c r="G953" s="723"/>
      <c r="H953" s="723"/>
      <c r="I953" s="723"/>
    </row>
    <row r="954" spans="1:9">
      <c r="A954" s="723"/>
      <c r="B954" s="723"/>
      <c r="C954" s="723"/>
      <c r="D954" s="723"/>
      <c r="E954" s="723"/>
      <c r="F954" s="723"/>
      <c r="G954" s="723"/>
      <c r="H954" s="723"/>
      <c r="I954" s="723"/>
    </row>
    <row r="955" spans="1:9">
      <c r="A955" s="723"/>
      <c r="B955" s="723"/>
      <c r="C955" s="723"/>
      <c r="D955" s="723"/>
      <c r="E955" s="723"/>
      <c r="F955" s="723"/>
      <c r="G955" s="723"/>
      <c r="H955" s="723"/>
      <c r="I955" s="723"/>
    </row>
    <row r="956" spans="1:9">
      <c r="A956" s="723"/>
      <c r="B956" s="723"/>
      <c r="C956" s="723"/>
      <c r="D956" s="723"/>
      <c r="E956" s="723"/>
      <c r="F956" s="723"/>
      <c r="G956" s="723"/>
      <c r="H956" s="723"/>
      <c r="I956" s="723"/>
    </row>
    <row r="957" spans="1:9">
      <c r="A957" s="723"/>
      <c r="B957" s="723"/>
      <c r="C957" s="723"/>
      <c r="D957" s="723"/>
      <c r="E957" s="723"/>
      <c r="F957" s="723"/>
      <c r="G957" s="723"/>
      <c r="H957" s="723"/>
      <c r="I957" s="723"/>
    </row>
    <row r="958" spans="1:9">
      <c r="A958" s="723"/>
      <c r="B958" s="723"/>
      <c r="C958" s="723"/>
      <c r="D958" s="723"/>
      <c r="E958" s="723"/>
      <c r="F958" s="723"/>
      <c r="G958" s="723"/>
      <c r="H958" s="723"/>
      <c r="I958" s="723"/>
    </row>
    <row r="959" spans="1:9">
      <c r="A959" s="723"/>
      <c r="B959" s="723"/>
      <c r="C959" s="723"/>
      <c r="D959" s="723"/>
      <c r="E959" s="723"/>
      <c r="F959" s="723"/>
      <c r="G959" s="723"/>
      <c r="H959" s="723"/>
      <c r="I959" s="723"/>
    </row>
    <row r="960" spans="1:9">
      <c r="A960" s="723"/>
      <c r="B960" s="723"/>
      <c r="C960" s="723"/>
      <c r="D960" s="723"/>
      <c r="E960" s="723"/>
      <c r="F960" s="723"/>
      <c r="G960" s="723"/>
      <c r="H960" s="723"/>
      <c r="I960" s="723"/>
    </row>
    <row r="961" spans="1:9">
      <c r="A961" s="723"/>
      <c r="B961" s="723"/>
      <c r="C961" s="723"/>
      <c r="D961" s="723"/>
      <c r="E961" s="723"/>
      <c r="F961" s="723"/>
      <c r="G961" s="723"/>
      <c r="H961" s="723"/>
      <c r="I961" s="723"/>
    </row>
    <row r="962" spans="1:9">
      <c r="A962" s="723"/>
      <c r="B962" s="723"/>
      <c r="C962" s="723"/>
      <c r="D962" s="723"/>
      <c r="E962" s="723"/>
      <c r="F962" s="723"/>
      <c r="G962" s="723"/>
      <c r="H962" s="723"/>
      <c r="I962" s="723"/>
    </row>
    <row r="963" spans="1:9">
      <c r="A963" s="723"/>
      <c r="B963" s="723"/>
      <c r="C963" s="723"/>
      <c r="D963" s="723"/>
      <c r="E963" s="723"/>
      <c r="F963" s="723"/>
      <c r="G963" s="723"/>
      <c r="H963" s="723"/>
      <c r="I963" s="723"/>
    </row>
    <row r="964" spans="1:9">
      <c r="A964" s="723"/>
      <c r="B964" s="723"/>
      <c r="C964" s="723"/>
      <c r="D964" s="723"/>
      <c r="E964" s="723"/>
      <c r="F964" s="723"/>
      <c r="G964" s="723"/>
      <c r="H964" s="723"/>
      <c r="I964" s="723"/>
    </row>
    <row r="965" spans="1:9">
      <c r="A965" s="723"/>
      <c r="B965" s="723"/>
      <c r="C965" s="723"/>
      <c r="D965" s="723"/>
      <c r="E965" s="723"/>
      <c r="F965" s="723"/>
      <c r="G965" s="723"/>
      <c r="H965" s="723"/>
      <c r="I965" s="723"/>
    </row>
    <row r="966" spans="1:9">
      <c r="A966" s="723"/>
      <c r="B966" s="723"/>
      <c r="C966" s="723"/>
      <c r="D966" s="723"/>
      <c r="E966" s="723"/>
      <c r="F966" s="723"/>
      <c r="G966" s="723"/>
      <c r="H966" s="723"/>
      <c r="I966" s="723"/>
    </row>
    <row r="967" spans="1:9">
      <c r="A967" s="723"/>
      <c r="B967" s="723"/>
      <c r="C967" s="723"/>
      <c r="D967" s="723"/>
      <c r="E967" s="723"/>
      <c r="F967" s="723"/>
      <c r="G967" s="723"/>
      <c r="H967" s="723"/>
      <c r="I967" s="723"/>
    </row>
    <row r="968" spans="1:9">
      <c r="A968" s="723"/>
      <c r="B968" s="723"/>
      <c r="C968" s="723"/>
      <c r="D968" s="723"/>
      <c r="E968" s="723"/>
      <c r="F968" s="723"/>
      <c r="G968" s="723"/>
      <c r="H968" s="723"/>
      <c r="I968" s="723"/>
    </row>
    <row r="969" spans="1:9">
      <c r="A969" s="723"/>
      <c r="B969" s="723"/>
      <c r="C969" s="723"/>
      <c r="D969" s="723"/>
      <c r="E969" s="723"/>
      <c r="F969" s="723"/>
      <c r="G969" s="723"/>
      <c r="H969" s="723"/>
      <c r="I969" s="723"/>
    </row>
    <row r="970" spans="1:9">
      <c r="A970" s="723"/>
      <c r="B970" s="723"/>
      <c r="C970" s="723"/>
      <c r="D970" s="723"/>
      <c r="E970" s="723"/>
      <c r="F970" s="723"/>
      <c r="G970" s="723"/>
      <c r="H970" s="723"/>
      <c r="I970" s="723"/>
    </row>
    <row r="971" spans="1:9">
      <c r="A971" s="723"/>
      <c r="B971" s="723"/>
      <c r="C971" s="723"/>
      <c r="D971" s="723"/>
      <c r="E971" s="723"/>
      <c r="F971" s="723"/>
      <c r="G971" s="723"/>
      <c r="H971" s="723"/>
      <c r="I971" s="723"/>
    </row>
    <row r="972" spans="1:9">
      <c r="A972" s="723"/>
      <c r="B972" s="723"/>
      <c r="C972" s="723"/>
      <c r="D972" s="723"/>
      <c r="E972" s="723"/>
      <c r="F972" s="723"/>
      <c r="G972" s="723"/>
      <c r="H972" s="723"/>
      <c r="I972" s="723"/>
    </row>
    <row r="973" spans="1:9">
      <c r="A973" s="723"/>
      <c r="B973" s="723"/>
      <c r="C973" s="723"/>
      <c r="D973" s="723"/>
      <c r="E973" s="723"/>
      <c r="F973" s="723"/>
      <c r="G973" s="723"/>
      <c r="H973" s="723"/>
      <c r="I973" s="723"/>
    </row>
    <row r="974" spans="1:9">
      <c r="A974" s="723"/>
      <c r="B974" s="723"/>
      <c r="C974" s="723"/>
      <c r="D974" s="723"/>
      <c r="E974" s="723"/>
      <c r="F974" s="723"/>
      <c r="G974" s="723"/>
      <c r="H974" s="723"/>
      <c r="I974" s="723"/>
    </row>
    <row r="975" spans="1:9">
      <c r="A975" s="723"/>
      <c r="B975" s="723"/>
      <c r="C975" s="723"/>
      <c r="D975" s="723"/>
      <c r="E975" s="723"/>
      <c r="F975" s="723"/>
      <c r="G975" s="723"/>
      <c r="H975" s="723"/>
      <c r="I975" s="723"/>
    </row>
    <row r="976" spans="1:9">
      <c r="A976" s="723"/>
      <c r="B976" s="723"/>
      <c r="C976" s="723"/>
      <c r="D976" s="723"/>
      <c r="E976" s="723"/>
      <c r="F976" s="723"/>
      <c r="G976" s="723"/>
      <c r="H976" s="723"/>
      <c r="I976" s="723"/>
    </row>
    <row r="977" spans="1:9">
      <c r="A977" s="723"/>
      <c r="B977" s="723"/>
      <c r="C977" s="723"/>
      <c r="D977" s="723"/>
      <c r="E977" s="723"/>
      <c r="F977" s="723"/>
      <c r="G977" s="723"/>
      <c r="H977" s="723"/>
      <c r="I977" s="723"/>
    </row>
    <row r="978" spans="1:9">
      <c r="A978" s="723"/>
      <c r="B978" s="723"/>
      <c r="C978" s="723"/>
      <c r="D978" s="723"/>
      <c r="E978" s="723"/>
      <c r="F978" s="723"/>
      <c r="G978" s="723"/>
      <c r="H978" s="723"/>
      <c r="I978" s="723"/>
    </row>
    <row r="979" spans="1:9">
      <c r="A979" s="723"/>
      <c r="B979" s="723"/>
      <c r="C979" s="723"/>
      <c r="D979" s="723"/>
      <c r="E979" s="723"/>
      <c r="F979" s="723"/>
      <c r="G979" s="723"/>
      <c r="H979" s="723"/>
      <c r="I979" s="723"/>
    </row>
    <row r="980" spans="1:9">
      <c r="A980" s="723"/>
      <c r="B980" s="723"/>
      <c r="C980" s="723"/>
      <c r="D980" s="723"/>
      <c r="E980" s="723"/>
      <c r="F980" s="723"/>
      <c r="G980" s="723"/>
      <c r="H980" s="723"/>
      <c r="I980" s="723"/>
    </row>
    <row r="981" spans="1:9">
      <c r="A981" s="723"/>
      <c r="B981" s="723"/>
      <c r="C981" s="723"/>
      <c r="D981" s="723"/>
      <c r="E981" s="723"/>
      <c r="F981" s="723"/>
      <c r="G981" s="723"/>
      <c r="H981" s="723"/>
      <c r="I981" s="723"/>
    </row>
    <row r="982" spans="1:9">
      <c r="A982" s="723"/>
      <c r="B982" s="723"/>
      <c r="C982" s="723"/>
      <c r="D982" s="723"/>
      <c r="E982" s="723"/>
      <c r="F982" s="723"/>
      <c r="G982" s="723"/>
      <c r="H982" s="723"/>
      <c r="I982" s="723"/>
    </row>
    <row r="983" spans="1:9">
      <c r="A983" s="723"/>
      <c r="B983" s="723"/>
      <c r="C983" s="723"/>
      <c r="D983" s="723"/>
      <c r="E983" s="723"/>
      <c r="F983" s="723"/>
      <c r="G983" s="723"/>
      <c r="H983" s="723"/>
      <c r="I983" s="723"/>
    </row>
    <row r="984" spans="1:9">
      <c r="A984" s="723"/>
      <c r="B984" s="723"/>
      <c r="C984" s="723"/>
      <c r="D984" s="723"/>
      <c r="E984" s="723"/>
      <c r="F984" s="723"/>
      <c r="G984" s="723"/>
      <c r="H984" s="723"/>
      <c r="I984" s="723"/>
    </row>
    <row r="985" spans="1:9">
      <c r="A985" s="723"/>
      <c r="B985" s="723"/>
      <c r="C985" s="723"/>
      <c r="D985" s="723"/>
      <c r="E985" s="723"/>
      <c r="F985" s="723"/>
      <c r="G985" s="723"/>
      <c r="H985" s="723"/>
      <c r="I985" s="723"/>
    </row>
    <row r="986" spans="1:9">
      <c r="A986" s="723"/>
      <c r="B986" s="723"/>
      <c r="C986" s="723"/>
      <c r="D986" s="723"/>
      <c r="E986" s="723"/>
      <c r="F986" s="723"/>
      <c r="G986" s="723"/>
      <c r="H986" s="723"/>
      <c r="I986" s="723"/>
    </row>
    <row r="987" spans="1:9">
      <c r="A987" s="723"/>
      <c r="B987" s="723"/>
      <c r="C987" s="723"/>
      <c r="D987" s="723"/>
      <c r="E987" s="723"/>
      <c r="F987" s="723"/>
      <c r="G987" s="723"/>
      <c r="H987" s="723"/>
      <c r="I987" s="723"/>
    </row>
    <row r="988" spans="1:9">
      <c r="A988" s="723"/>
      <c r="B988" s="723"/>
      <c r="C988" s="723"/>
      <c r="D988" s="723"/>
      <c r="E988" s="723"/>
      <c r="F988" s="723"/>
      <c r="G988" s="723"/>
      <c r="H988" s="723"/>
      <c r="I988" s="723"/>
    </row>
    <row r="989" spans="1:9">
      <c r="A989" s="723"/>
      <c r="B989" s="723"/>
      <c r="C989" s="723"/>
      <c r="D989" s="723"/>
      <c r="E989" s="723"/>
      <c r="F989" s="723"/>
      <c r="G989" s="723"/>
      <c r="H989" s="723"/>
      <c r="I989" s="723"/>
    </row>
    <row r="990" spans="1:9">
      <c r="A990" s="723"/>
      <c r="B990" s="723"/>
      <c r="C990" s="723"/>
      <c r="D990" s="723"/>
      <c r="E990" s="723"/>
      <c r="F990" s="723"/>
      <c r="G990" s="723"/>
      <c r="H990" s="723"/>
      <c r="I990" s="723"/>
    </row>
    <row r="991" spans="1:9">
      <c r="A991" s="723"/>
      <c r="B991" s="723"/>
      <c r="C991" s="723"/>
      <c r="D991" s="723"/>
      <c r="E991" s="723"/>
      <c r="F991" s="723"/>
      <c r="G991" s="723"/>
      <c r="H991" s="723"/>
      <c r="I991" s="723"/>
    </row>
    <row r="992" spans="1:9">
      <c r="A992" s="723"/>
      <c r="B992" s="723"/>
      <c r="C992" s="723"/>
      <c r="D992" s="723"/>
      <c r="E992" s="723"/>
      <c r="F992" s="723"/>
      <c r="G992" s="723"/>
      <c r="H992" s="723"/>
      <c r="I992" s="723"/>
    </row>
    <row r="993" spans="1:9">
      <c r="A993" s="723"/>
      <c r="B993" s="723"/>
      <c r="C993" s="723"/>
      <c r="D993" s="723"/>
      <c r="E993" s="723"/>
      <c r="F993" s="723"/>
      <c r="G993" s="723"/>
      <c r="H993" s="723"/>
      <c r="I993" s="723"/>
    </row>
    <row r="994" spans="1:9">
      <c r="A994" s="723"/>
      <c r="B994" s="723"/>
      <c r="C994" s="723"/>
      <c r="D994" s="723"/>
      <c r="E994" s="723"/>
      <c r="F994" s="723"/>
      <c r="G994" s="723"/>
      <c r="H994" s="723"/>
      <c r="I994" s="723"/>
    </row>
    <row r="995" spans="1:9">
      <c r="A995" s="723"/>
      <c r="B995" s="723"/>
      <c r="C995" s="723"/>
      <c r="D995" s="723"/>
      <c r="E995" s="723"/>
      <c r="F995" s="723"/>
      <c r="G995" s="723"/>
      <c r="H995" s="723"/>
      <c r="I995" s="723"/>
    </row>
    <row r="996" spans="1:9">
      <c r="A996" s="723"/>
      <c r="B996" s="723"/>
      <c r="C996" s="723"/>
      <c r="D996" s="723"/>
      <c r="E996" s="723"/>
      <c r="F996" s="723"/>
      <c r="G996" s="723"/>
      <c r="H996" s="723"/>
      <c r="I996" s="723"/>
    </row>
    <row r="997" spans="1:9">
      <c r="A997" s="723"/>
      <c r="B997" s="723"/>
      <c r="C997" s="723"/>
      <c r="D997" s="723"/>
      <c r="E997" s="723"/>
      <c r="F997" s="723"/>
      <c r="G997" s="723"/>
      <c r="H997" s="723"/>
      <c r="I997" s="723"/>
    </row>
    <row r="998" spans="1:9">
      <c r="A998" s="723"/>
      <c r="B998" s="723"/>
      <c r="C998" s="723"/>
      <c r="D998" s="723"/>
      <c r="E998" s="723"/>
      <c r="F998" s="723"/>
      <c r="G998" s="723"/>
      <c r="H998" s="723"/>
      <c r="I998" s="723"/>
    </row>
    <row r="999" spans="1:9">
      <c r="A999" s="723"/>
      <c r="B999" s="723"/>
      <c r="C999" s="723"/>
      <c r="D999" s="723"/>
      <c r="E999" s="723"/>
      <c r="F999" s="723"/>
      <c r="G999" s="723"/>
      <c r="H999" s="723"/>
      <c r="I999" s="723"/>
    </row>
    <row r="1000" spans="1:9">
      <c r="A1000" s="723"/>
      <c r="B1000" s="723"/>
      <c r="C1000" s="723"/>
      <c r="D1000" s="723"/>
      <c r="E1000" s="723"/>
      <c r="F1000" s="723"/>
      <c r="G1000" s="723"/>
      <c r="H1000" s="723"/>
      <c r="I1000" s="723"/>
    </row>
    <row r="1001" spans="1:9">
      <c r="A1001" s="723"/>
      <c r="B1001" s="723"/>
      <c r="C1001" s="723"/>
      <c r="D1001" s="723"/>
      <c r="E1001" s="723"/>
      <c r="F1001" s="723"/>
      <c r="G1001" s="723"/>
      <c r="H1001" s="723"/>
      <c r="I1001" s="723"/>
    </row>
    <row r="1002" spans="1:9">
      <c r="A1002" s="723"/>
      <c r="B1002" s="723"/>
      <c r="C1002" s="723"/>
      <c r="D1002" s="723"/>
      <c r="E1002" s="723"/>
      <c r="F1002" s="723"/>
      <c r="G1002" s="723"/>
      <c r="H1002" s="723"/>
      <c r="I1002" s="723"/>
    </row>
    <row r="1003" spans="1:9">
      <c r="A1003" s="723"/>
      <c r="B1003" s="723"/>
      <c r="C1003" s="723"/>
      <c r="D1003" s="723"/>
      <c r="E1003" s="723"/>
      <c r="F1003" s="723"/>
      <c r="G1003" s="723"/>
      <c r="H1003" s="723"/>
      <c r="I1003" s="723"/>
    </row>
    <row r="1004" spans="1:9">
      <c r="A1004" s="723"/>
      <c r="B1004" s="723"/>
      <c r="C1004" s="723"/>
      <c r="D1004" s="723"/>
      <c r="E1004" s="723"/>
      <c r="F1004" s="723"/>
      <c r="G1004" s="723"/>
      <c r="H1004" s="723"/>
      <c r="I1004" s="723"/>
    </row>
    <row r="1005" spans="1:9">
      <c r="A1005" s="723"/>
      <c r="B1005" s="723"/>
      <c r="C1005" s="723"/>
      <c r="D1005" s="723"/>
      <c r="E1005" s="723"/>
      <c r="F1005" s="723"/>
      <c r="G1005" s="723"/>
      <c r="H1005" s="723"/>
      <c r="I1005" s="723"/>
    </row>
    <row r="1006" spans="1:9">
      <c r="A1006" s="723"/>
      <c r="B1006" s="723"/>
      <c r="C1006" s="723"/>
      <c r="D1006" s="723"/>
      <c r="E1006" s="723"/>
      <c r="F1006" s="723"/>
      <c r="G1006" s="723"/>
      <c r="H1006" s="723"/>
      <c r="I1006" s="723"/>
    </row>
    <row r="1007" spans="1:9">
      <c r="A1007" s="723"/>
      <c r="B1007" s="723"/>
      <c r="C1007" s="723"/>
      <c r="D1007" s="723"/>
      <c r="E1007" s="723"/>
      <c r="F1007" s="723"/>
      <c r="G1007" s="723"/>
      <c r="H1007" s="723"/>
      <c r="I1007" s="723"/>
    </row>
    <row r="1008" spans="1:9">
      <c r="A1008" s="723"/>
      <c r="B1008" s="723"/>
      <c r="C1008" s="723"/>
      <c r="D1008" s="723"/>
      <c r="E1008" s="723"/>
      <c r="F1008" s="723"/>
      <c r="G1008" s="723"/>
      <c r="H1008" s="723"/>
      <c r="I1008" s="723"/>
    </row>
    <row r="1009" spans="1:9">
      <c r="A1009" s="723"/>
      <c r="B1009" s="723"/>
      <c r="C1009" s="723"/>
      <c r="D1009" s="723"/>
      <c r="E1009" s="723"/>
      <c r="F1009" s="723"/>
      <c r="G1009" s="723"/>
      <c r="H1009" s="723"/>
      <c r="I1009" s="723"/>
    </row>
    <row r="1010" spans="1:9">
      <c r="A1010" s="723"/>
      <c r="B1010" s="723"/>
      <c r="C1010" s="723"/>
      <c r="D1010" s="723"/>
      <c r="E1010" s="723"/>
      <c r="F1010" s="723"/>
      <c r="G1010" s="723"/>
      <c r="H1010" s="723"/>
      <c r="I1010" s="723"/>
    </row>
    <row r="1011" spans="1:9">
      <c r="A1011" s="723"/>
      <c r="B1011" s="723"/>
      <c r="C1011" s="723"/>
      <c r="D1011" s="723"/>
      <c r="E1011" s="723"/>
      <c r="F1011" s="723"/>
      <c r="G1011" s="723"/>
      <c r="H1011" s="723"/>
      <c r="I1011" s="723"/>
    </row>
    <row r="1012" spans="1:9">
      <c r="A1012" s="723"/>
      <c r="B1012" s="723"/>
      <c r="C1012" s="723"/>
      <c r="D1012" s="723"/>
      <c r="E1012" s="723"/>
      <c r="F1012" s="723"/>
      <c r="G1012" s="723"/>
      <c r="H1012" s="723"/>
      <c r="I1012" s="723"/>
    </row>
    <row r="1013" spans="1:9">
      <c r="A1013" s="723"/>
      <c r="B1013" s="723"/>
      <c r="C1013" s="723"/>
      <c r="D1013" s="723"/>
      <c r="E1013" s="723"/>
      <c r="F1013" s="723"/>
      <c r="G1013" s="723"/>
      <c r="H1013" s="723"/>
      <c r="I1013" s="723"/>
    </row>
    <row r="1014" spans="1:9">
      <c r="A1014" s="723"/>
      <c r="B1014" s="723"/>
      <c r="C1014" s="723"/>
      <c r="D1014" s="723"/>
      <c r="E1014" s="723"/>
      <c r="F1014" s="723"/>
      <c r="G1014" s="723"/>
      <c r="H1014" s="723"/>
      <c r="I1014" s="723"/>
    </row>
    <row r="1015" spans="1:9">
      <c r="A1015" s="723"/>
      <c r="B1015" s="723"/>
      <c r="C1015" s="723"/>
      <c r="D1015" s="723"/>
      <c r="E1015" s="723"/>
      <c r="F1015" s="723"/>
      <c r="G1015" s="723"/>
      <c r="H1015" s="723"/>
      <c r="I1015" s="723"/>
    </row>
    <row r="1016" spans="1:9">
      <c r="A1016" s="723"/>
      <c r="B1016" s="723"/>
      <c r="C1016" s="723"/>
      <c r="D1016" s="723"/>
      <c r="E1016" s="723"/>
      <c r="F1016" s="723"/>
      <c r="G1016" s="723"/>
      <c r="H1016" s="723"/>
      <c r="I1016" s="723"/>
    </row>
    <row r="1017" spans="1:9">
      <c r="A1017" s="723"/>
      <c r="B1017" s="723"/>
      <c r="C1017" s="723"/>
      <c r="D1017" s="723"/>
      <c r="E1017" s="723"/>
      <c r="F1017" s="723"/>
      <c r="G1017" s="723"/>
      <c r="H1017" s="723"/>
      <c r="I1017" s="723"/>
    </row>
    <row r="1018" spans="1:9">
      <c r="A1018" s="723"/>
      <c r="B1018" s="723"/>
      <c r="C1018" s="723"/>
      <c r="D1018" s="723"/>
      <c r="E1018" s="723"/>
      <c r="F1018" s="723"/>
      <c r="G1018" s="723"/>
      <c r="H1018" s="723"/>
      <c r="I1018" s="723"/>
    </row>
    <row r="1019" spans="1:9">
      <c r="A1019" s="723"/>
      <c r="B1019" s="723"/>
      <c r="C1019" s="723"/>
      <c r="D1019" s="723"/>
      <c r="E1019" s="723"/>
      <c r="F1019" s="723"/>
      <c r="G1019" s="723"/>
      <c r="H1019" s="723"/>
      <c r="I1019" s="723"/>
    </row>
    <row r="1020" spans="1:9">
      <c r="A1020" s="723"/>
      <c r="B1020" s="723"/>
      <c r="C1020" s="723"/>
      <c r="D1020" s="723"/>
      <c r="E1020" s="723"/>
      <c r="F1020" s="723"/>
      <c r="G1020" s="723"/>
      <c r="H1020" s="723"/>
      <c r="I1020" s="723"/>
    </row>
    <row r="1021" spans="1:9">
      <c r="A1021" s="723"/>
      <c r="B1021" s="723"/>
      <c r="C1021" s="723"/>
      <c r="D1021" s="723"/>
      <c r="E1021" s="723"/>
      <c r="F1021" s="723"/>
      <c r="G1021" s="723"/>
      <c r="H1021" s="723"/>
      <c r="I1021" s="723"/>
    </row>
    <row r="1022" spans="1:9">
      <c r="A1022" s="723"/>
      <c r="B1022" s="723"/>
      <c r="C1022" s="723"/>
      <c r="D1022" s="723"/>
      <c r="E1022" s="723"/>
      <c r="F1022" s="723"/>
      <c r="G1022" s="723"/>
      <c r="H1022" s="723"/>
      <c r="I1022" s="723"/>
    </row>
    <row r="1023" spans="1:9">
      <c r="A1023" s="723"/>
      <c r="B1023" s="723"/>
      <c r="C1023" s="723"/>
      <c r="D1023" s="723"/>
      <c r="E1023" s="723"/>
      <c r="F1023" s="723"/>
      <c r="G1023" s="723"/>
      <c r="H1023" s="723"/>
      <c r="I1023" s="723"/>
    </row>
    <row r="1024" spans="1:9">
      <c r="A1024" s="723"/>
      <c r="B1024" s="723"/>
      <c r="C1024" s="723"/>
      <c r="D1024" s="723"/>
      <c r="E1024" s="723"/>
      <c r="F1024" s="723"/>
      <c r="G1024" s="723"/>
      <c r="H1024" s="723"/>
      <c r="I1024" s="723"/>
    </row>
    <row r="1025" spans="1:9">
      <c r="A1025" s="723"/>
      <c r="B1025" s="723"/>
      <c r="C1025" s="723"/>
      <c r="D1025" s="723"/>
      <c r="E1025" s="723"/>
      <c r="F1025" s="723"/>
      <c r="G1025" s="723"/>
      <c r="H1025" s="723"/>
      <c r="I1025" s="723"/>
    </row>
    <row r="1026" spans="1:9">
      <c r="A1026" s="723"/>
      <c r="B1026" s="723"/>
      <c r="C1026" s="723"/>
      <c r="D1026" s="723"/>
      <c r="E1026" s="723"/>
      <c r="F1026" s="723"/>
      <c r="G1026" s="723"/>
      <c r="H1026" s="723"/>
      <c r="I1026" s="723"/>
    </row>
    <row r="1027" spans="1:9">
      <c r="A1027" s="723"/>
      <c r="B1027" s="723"/>
      <c r="C1027" s="723"/>
      <c r="D1027" s="723"/>
      <c r="E1027" s="723"/>
      <c r="F1027" s="723"/>
      <c r="G1027" s="723"/>
      <c r="H1027" s="723"/>
      <c r="I1027" s="723"/>
    </row>
    <row r="1028" spans="1:9">
      <c r="A1028" s="723"/>
      <c r="B1028" s="723"/>
      <c r="C1028" s="723"/>
      <c r="D1028" s="723"/>
      <c r="E1028" s="723"/>
      <c r="F1028" s="723"/>
      <c r="G1028" s="723"/>
      <c r="H1028" s="723"/>
      <c r="I1028" s="723"/>
    </row>
    <row r="1029" spans="1:9">
      <c r="A1029" s="723"/>
      <c r="B1029" s="723"/>
      <c r="C1029" s="723"/>
      <c r="D1029" s="723"/>
      <c r="E1029" s="723"/>
      <c r="F1029" s="723"/>
      <c r="G1029" s="723"/>
      <c r="H1029" s="723"/>
      <c r="I1029" s="723"/>
    </row>
    <row r="1030" spans="1:9">
      <c r="A1030" s="723"/>
      <c r="B1030" s="723"/>
      <c r="C1030" s="723"/>
      <c r="D1030" s="723"/>
      <c r="E1030" s="723"/>
      <c r="F1030" s="723"/>
      <c r="G1030" s="723"/>
      <c r="H1030" s="723"/>
      <c r="I1030" s="723"/>
    </row>
    <row r="1031" spans="1:9">
      <c r="A1031" s="723"/>
      <c r="B1031" s="723"/>
      <c r="C1031" s="723"/>
      <c r="D1031" s="723"/>
      <c r="E1031" s="723"/>
      <c r="F1031" s="723"/>
      <c r="G1031" s="723"/>
      <c r="H1031" s="723"/>
      <c r="I1031" s="723"/>
    </row>
    <row r="1032" spans="1:9">
      <c r="A1032" s="723"/>
      <c r="B1032" s="723"/>
      <c r="C1032" s="723"/>
      <c r="D1032" s="723"/>
      <c r="E1032" s="723"/>
      <c r="F1032" s="723"/>
      <c r="G1032" s="723"/>
      <c r="H1032" s="723"/>
      <c r="I1032" s="723"/>
    </row>
    <row r="1033" spans="1:9">
      <c r="A1033" s="723"/>
      <c r="B1033" s="723"/>
      <c r="C1033" s="723"/>
      <c r="D1033" s="723"/>
      <c r="E1033" s="723"/>
      <c r="F1033" s="723"/>
      <c r="G1033" s="723"/>
      <c r="H1033" s="723"/>
      <c r="I1033" s="723"/>
    </row>
    <row r="1034" spans="1:9">
      <c r="A1034" s="723"/>
      <c r="B1034" s="723"/>
      <c r="C1034" s="723"/>
      <c r="D1034" s="723"/>
      <c r="E1034" s="723"/>
      <c r="F1034" s="723"/>
      <c r="G1034" s="723"/>
      <c r="H1034" s="723"/>
      <c r="I1034" s="723"/>
    </row>
    <row r="1035" spans="1:9">
      <c r="A1035" s="723"/>
      <c r="B1035" s="723"/>
      <c r="C1035" s="723"/>
      <c r="D1035" s="723"/>
      <c r="E1035" s="723"/>
      <c r="F1035" s="723"/>
      <c r="G1035" s="723"/>
      <c r="H1035" s="723"/>
      <c r="I1035" s="723"/>
    </row>
    <row r="1036" spans="1:9">
      <c r="A1036" s="723"/>
      <c r="B1036" s="723"/>
      <c r="C1036" s="723"/>
      <c r="D1036" s="723"/>
      <c r="E1036" s="723"/>
      <c r="F1036" s="723"/>
      <c r="G1036" s="723"/>
      <c r="H1036" s="723"/>
      <c r="I1036" s="723"/>
    </row>
    <row r="1037" spans="1:9">
      <c r="A1037" s="723"/>
      <c r="B1037" s="723"/>
      <c r="C1037" s="723"/>
      <c r="D1037" s="723"/>
      <c r="E1037" s="723"/>
      <c r="F1037" s="723"/>
      <c r="G1037" s="723"/>
      <c r="H1037" s="723"/>
      <c r="I1037" s="723"/>
    </row>
    <row r="1038" spans="1:9">
      <c r="A1038" s="723"/>
      <c r="B1038" s="723"/>
      <c r="C1038" s="723"/>
      <c r="D1038" s="723"/>
      <c r="E1038" s="723"/>
      <c r="F1038" s="723"/>
      <c r="G1038" s="723"/>
      <c r="H1038" s="723"/>
      <c r="I1038" s="723"/>
    </row>
    <row r="1039" spans="1:9">
      <c r="A1039" s="723"/>
      <c r="B1039" s="723"/>
      <c r="C1039" s="723"/>
      <c r="D1039" s="723"/>
      <c r="E1039" s="723"/>
      <c r="F1039" s="723"/>
      <c r="G1039" s="723"/>
      <c r="H1039" s="723"/>
      <c r="I1039" s="723"/>
    </row>
    <row r="1040" spans="1:9">
      <c r="A1040" s="723"/>
      <c r="B1040" s="723"/>
      <c r="C1040" s="723"/>
      <c r="D1040" s="723"/>
      <c r="E1040" s="723"/>
      <c r="F1040" s="723"/>
      <c r="G1040" s="723"/>
      <c r="H1040" s="723"/>
      <c r="I1040" s="723"/>
    </row>
    <row r="1041" spans="1:9">
      <c r="A1041" s="723"/>
      <c r="B1041" s="723"/>
      <c r="C1041" s="723"/>
      <c r="D1041" s="723"/>
      <c r="E1041" s="723"/>
      <c r="F1041" s="723"/>
      <c r="G1041" s="723"/>
      <c r="H1041" s="723"/>
      <c r="I1041" s="723"/>
    </row>
    <row r="1042" spans="1:9">
      <c r="A1042" s="723"/>
      <c r="B1042" s="723"/>
      <c r="C1042" s="723"/>
      <c r="D1042" s="723"/>
      <c r="E1042" s="723"/>
      <c r="F1042" s="723"/>
      <c r="G1042" s="723"/>
      <c r="H1042" s="723"/>
      <c r="I1042" s="723"/>
    </row>
    <row r="1043" spans="1:9">
      <c r="A1043" s="723"/>
      <c r="B1043" s="723"/>
      <c r="C1043" s="723"/>
      <c r="D1043" s="723"/>
      <c r="E1043" s="723"/>
      <c r="F1043" s="723"/>
      <c r="G1043" s="723"/>
      <c r="H1043" s="723"/>
      <c r="I1043" s="723"/>
    </row>
    <row r="1044" spans="1:9">
      <c r="A1044" s="723"/>
      <c r="B1044" s="723"/>
      <c r="C1044" s="723"/>
      <c r="D1044" s="723"/>
      <c r="E1044" s="723"/>
      <c r="F1044" s="723"/>
      <c r="G1044" s="723"/>
      <c r="H1044" s="723"/>
      <c r="I1044" s="723"/>
    </row>
    <row r="1045" spans="1:9">
      <c r="A1045" s="723"/>
      <c r="B1045" s="723"/>
      <c r="C1045" s="723"/>
      <c r="D1045" s="723"/>
      <c r="E1045" s="723"/>
      <c r="F1045" s="723"/>
      <c r="G1045" s="723"/>
      <c r="H1045" s="723"/>
      <c r="I1045" s="723"/>
    </row>
    <row r="1046" spans="1:9">
      <c r="A1046" s="723"/>
      <c r="B1046" s="723"/>
      <c r="C1046" s="723"/>
      <c r="D1046" s="723"/>
      <c r="E1046" s="723"/>
      <c r="F1046" s="723"/>
      <c r="G1046" s="723"/>
      <c r="H1046" s="723"/>
      <c r="I1046" s="723"/>
    </row>
    <row r="1047" spans="1:9">
      <c r="A1047" s="723"/>
      <c r="B1047" s="723"/>
      <c r="C1047" s="723"/>
      <c r="D1047" s="723"/>
      <c r="E1047" s="723"/>
      <c r="F1047" s="723"/>
      <c r="G1047" s="723"/>
      <c r="H1047" s="723"/>
      <c r="I1047" s="723"/>
    </row>
    <row r="1048" spans="1:9">
      <c r="A1048" s="723"/>
      <c r="B1048" s="723"/>
      <c r="C1048" s="723"/>
      <c r="D1048" s="723"/>
      <c r="E1048" s="723"/>
      <c r="F1048" s="723"/>
      <c r="G1048" s="723"/>
      <c r="H1048" s="723"/>
      <c r="I1048" s="723"/>
    </row>
    <row r="1049" spans="1:9">
      <c r="A1049" s="723"/>
      <c r="B1049" s="723"/>
      <c r="C1049" s="723"/>
      <c r="D1049" s="723"/>
      <c r="E1049" s="723"/>
      <c r="F1049" s="723"/>
      <c r="G1049" s="723"/>
      <c r="H1049" s="723"/>
      <c r="I1049" s="723"/>
    </row>
    <row r="1050" spans="1:9">
      <c r="A1050" s="723"/>
      <c r="B1050" s="723"/>
      <c r="C1050" s="723"/>
      <c r="D1050" s="723"/>
      <c r="E1050" s="723"/>
      <c r="F1050" s="723"/>
      <c r="G1050" s="723"/>
      <c r="H1050" s="723"/>
      <c r="I1050" s="723"/>
    </row>
    <row r="1051" spans="1:9">
      <c r="A1051" s="723"/>
      <c r="B1051" s="723"/>
      <c r="C1051" s="723"/>
      <c r="D1051" s="723"/>
      <c r="E1051" s="723"/>
      <c r="F1051" s="723"/>
      <c r="G1051" s="723"/>
      <c r="H1051" s="723"/>
      <c r="I1051" s="723"/>
    </row>
    <row r="1052" spans="1:9">
      <c r="A1052" s="723"/>
      <c r="B1052" s="723"/>
      <c r="C1052" s="723"/>
      <c r="D1052" s="723"/>
      <c r="E1052" s="723"/>
      <c r="F1052" s="723"/>
      <c r="G1052" s="723"/>
      <c r="H1052" s="723"/>
      <c r="I1052" s="723"/>
    </row>
    <row r="1053" spans="1:9">
      <c r="A1053" s="723"/>
      <c r="B1053" s="723"/>
      <c r="C1053" s="723"/>
      <c r="D1053" s="723"/>
      <c r="E1053" s="723"/>
      <c r="F1053" s="723"/>
      <c r="G1053" s="723"/>
      <c r="H1053" s="723"/>
      <c r="I1053" s="723"/>
    </row>
    <row r="1054" spans="1:9">
      <c r="A1054" s="723"/>
      <c r="B1054" s="723"/>
      <c r="C1054" s="723"/>
      <c r="D1054" s="723"/>
      <c r="E1054" s="723"/>
      <c r="F1054" s="723"/>
      <c r="G1054" s="723"/>
      <c r="H1054" s="723"/>
      <c r="I1054" s="723"/>
    </row>
    <row r="1055" spans="1:9">
      <c r="A1055" s="723"/>
      <c r="B1055" s="723"/>
      <c r="C1055" s="723"/>
      <c r="D1055" s="723"/>
      <c r="E1055" s="723"/>
      <c r="F1055" s="723"/>
      <c r="G1055" s="723"/>
      <c r="H1055" s="723"/>
      <c r="I1055" s="723"/>
    </row>
    <row r="1056" spans="1:9">
      <c r="A1056" s="723"/>
      <c r="B1056" s="723"/>
      <c r="C1056" s="723"/>
      <c r="D1056" s="723"/>
      <c r="E1056" s="723"/>
      <c r="F1056" s="723"/>
      <c r="G1056" s="723"/>
      <c r="H1056" s="723"/>
      <c r="I1056" s="723"/>
    </row>
    <row r="1057" spans="1:9">
      <c r="A1057" s="723"/>
      <c r="B1057" s="723"/>
      <c r="C1057" s="723"/>
      <c r="D1057" s="723"/>
      <c r="E1057" s="723"/>
      <c r="F1057" s="723"/>
      <c r="G1057" s="723"/>
      <c r="H1057" s="723"/>
      <c r="I1057" s="723"/>
    </row>
    <row r="1058" spans="1:9">
      <c r="A1058" s="723"/>
      <c r="B1058" s="723"/>
      <c r="C1058" s="723"/>
      <c r="D1058" s="723"/>
      <c r="E1058" s="723"/>
      <c r="F1058" s="723"/>
      <c r="G1058" s="723"/>
      <c r="H1058" s="723"/>
      <c r="I1058" s="723"/>
    </row>
    <row r="1059" spans="1:9">
      <c r="A1059" s="723"/>
      <c r="B1059" s="723"/>
      <c r="C1059" s="723"/>
      <c r="D1059" s="723"/>
      <c r="E1059" s="723"/>
      <c r="F1059" s="723"/>
      <c r="G1059" s="723"/>
      <c r="H1059" s="723"/>
      <c r="I1059" s="723"/>
    </row>
    <row r="1060" spans="1:9">
      <c r="A1060" s="723"/>
      <c r="B1060" s="723"/>
      <c r="C1060" s="723"/>
      <c r="D1060" s="723"/>
      <c r="E1060" s="723"/>
      <c r="F1060" s="723"/>
      <c r="G1060" s="723"/>
      <c r="H1060" s="723"/>
      <c r="I1060" s="723"/>
    </row>
    <row r="1061" spans="1:9">
      <c r="A1061" s="723"/>
      <c r="B1061" s="723"/>
      <c r="C1061" s="723"/>
      <c r="D1061" s="723"/>
      <c r="E1061" s="723"/>
      <c r="F1061" s="723"/>
      <c r="G1061" s="723"/>
      <c r="H1061" s="723"/>
      <c r="I1061" s="723"/>
    </row>
    <row r="1062" spans="1:9">
      <c r="A1062" s="723"/>
      <c r="B1062" s="723"/>
      <c r="C1062" s="723"/>
      <c r="D1062" s="723"/>
      <c r="E1062" s="723"/>
      <c r="F1062" s="723"/>
      <c r="G1062" s="723"/>
      <c r="H1062" s="723"/>
      <c r="I1062" s="723"/>
    </row>
    <row r="1063" spans="1:9">
      <c r="A1063" s="723"/>
      <c r="B1063" s="723"/>
      <c r="C1063" s="723"/>
      <c r="D1063" s="723"/>
      <c r="E1063" s="723"/>
      <c r="F1063" s="723"/>
      <c r="G1063" s="723"/>
      <c r="H1063" s="723"/>
      <c r="I1063" s="723"/>
    </row>
    <row r="1064" spans="1:9">
      <c r="A1064" s="723"/>
      <c r="B1064" s="723"/>
      <c r="C1064" s="723"/>
      <c r="D1064" s="723"/>
      <c r="E1064" s="723"/>
      <c r="F1064" s="723"/>
      <c r="G1064" s="723"/>
      <c r="H1064" s="723"/>
      <c r="I1064" s="723"/>
    </row>
    <row r="1065" spans="1:9">
      <c r="A1065" s="723"/>
      <c r="B1065" s="723"/>
      <c r="C1065" s="723"/>
      <c r="D1065" s="723"/>
      <c r="E1065" s="723"/>
      <c r="F1065" s="723"/>
      <c r="G1065" s="723"/>
      <c r="H1065" s="723"/>
      <c r="I1065" s="723"/>
    </row>
    <row r="1066" spans="1:9">
      <c r="A1066" s="723"/>
      <c r="B1066" s="723"/>
      <c r="C1066" s="723"/>
      <c r="D1066" s="723"/>
      <c r="E1066" s="723"/>
      <c r="F1066" s="723"/>
      <c r="G1066" s="723"/>
      <c r="H1066" s="723"/>
      <c r="I1066" s="723"/>
    </row>
    <row r="1067" spans="1:9">
      <c r="A1067" s="723"/>
      <c r="B1067" s="723"/>
      <c r="C1067" s="723"/>
      <c r="D1067" s="723"/>
      <c r="E1067" s="723"/>
      <c r="F1067" s="723"/>
      <c r="G1067" s="723"/>
      <c r="H1067" s="723"/>
      <c r="I1067" s="723"/>
    </row>
    <row r="1068" spans="1:9">
      <c r="A1068" s="723"/>
      <c r="B1068" s="723"/>
      <c r="C1068" s="723"/>
      <c r="D1068" s="723"/>
      <c r="E1068" s="723"/>
      <c r="F1068" s="723"/>
      <c r="G1068" s="723"/>
      <c r="H1068" s="723"/>
      <c r="I1068" s="723"/>
    </row>
    <row r="1069" spans="1:9">
      <c r="A1069" s="723"/>
      <c r="B1069" s="723"/>
      <c r="C1069" s="723"/>
      <c r="D1069" s="723"/>
      <c r="E1069" s="723"/>
      <c r="F1069" s="723"/>
      <c r="G1069" s="723"/>
      <c r="H1069" s="723"/>
      <c r="I1069" s="723"/>
    </row>
    <row r="1070" spans="1:9">
      <c r="A1070" s="723"/>
      <c r="B1070" s="723"/>
      <c r="C1070" s="723"/>
      <c r="D1070" s="723"/>
      <c r="E1070" s="723"/>
      <c r="F1070" s="723"/>
      <c r="G1070" s="723"/>
      <c r="H1070" s="723"/>
      <c r="I1070" s="723"/>
    </row>
    <row r="1071" spans="1:9">
      <c r="A1071" s="723"/>
      <c r="B1071" s="723"/>
      <c r="C1071" s="723"/>
      <c r="D1071" s="723"/>
      <c r="E1071" s="723"/>
      <c r="F1071" s="723"/>
      <c r="G1071" s="723"/>
      <c r="H1071" s="723"/>
      <c r="I1071" s="723"/>
    </row>
    <row r="1072" spans="1:9">
      <c r="A1072" s="723"/>
      <c r="B1072" s="723"/>
      <c r="C1072" s="723"/>
      <c r="D1072" s="723"/>
      <c r="E1072" s="723"/>
      <c r="F1072" s="723"/>
      <c r="G1072" s="723"/>
      <c r="H1072" s="723"/>
      <c r="I1072" s="723"/>
    </row>
    <row r="1073" spans="1:9">
      <c r="A1073" s="723"/>
      <c r="B1073" s="723"/>
      <c r="C1073" s="723"/>
      <c r="D1073" s="723"/>
      <c r="E1073" s="723"/>
      <c r="F1073" s="723"/>
      <c r="G1073" s="723"/>
      <c r="H1073" s="723"/>
      <c r="I1073" s="723"/>
    </row>
    <row r="1074" spans="1:9">
      <c r="A1074" s="723"/>
      <c r="B1074" s="723"/>
      <c r="C1074" s="723"/>
      <c r="D1074" s="723"/>
      <c r="E1074" s="723"/>
      <c r="F1074" s="723"/>
      <c r="G1074" s="723"/>
      <c r="H1074" s="723"/>
      <c r="I1074" s="723"/>
    </row>
    <row r="1075" spans="1:9">
      <c r="A1075" s="723"/>
      <c r="B1075" s="723"/>
      <c r="C1075" s="723"/>
      <c r="D1075" s="723"/>
      <c r="E1075" s="723"/>
      <c r="F1075" s="723"/>
      <c r="G1075" s="723"/>
      <c r="H1075" s="723"/>
      <c r="I1075" s="723"/>
    </row>
    <row r="1076" spans="1:9">
      <c r="A1076" s="723"/>
      <c r="B1076" s="723"/>
      <c r="C1076" s="723"/>
      <c r="D1076" s="723"/>
      <c r="E1076" s="723"/>
      <c r="F1076" s="723"/>
      <c r="G1076" s="723"/>
      <c r="H1076" s="723"/>
      <c r="I1076" s="723"/>
    </row>
    <row r="1077" spans="1:9">
      <c r="A1077" s="723"/>
      <c r="B1077" s="723"/>
      <c r="C1077" s="723"/>
      <c r="D1077" s="723"/>
      <c r="E1077" s="723"/>
      <c r="F1077" s="723"/>
      <c r="G1077" s="723"/>
      <c r="H1077" s="723"/>
      <c r="I1077" s="723"/>
    </row>
    <row r="1078" spans="1:9">
      <c r="A1078" s="723"/>
      <c r="B1078" s="723"/>
      <c r="C1078" s="723"/>
      <c r="D1078" s="723"/>
      <c r="E1078" s="723"/>
      <c r="F1078" s="723"/>
      <c r="G1078" s="723"/>
      <c r="H1078" s="723"/>
      <c r="I1078" s="723"/>
    </row>
    <row r="1079" spans="1:9">
      <c r="A1079" s="723"/>
      <c r="B1079" s="723"/>
      <c r="C1079" s="723"/>
      <c r="D1079" s="723"/>
      <c r="E1079" s="723"/>
      <c r="F1079" s="723"/>
      <c r="G1079" s="723"/>
      <c r="H1079" s="723"/>
      <c r="I1079" s="723"/>
    </row>
    <row r="1080" spans="1:9">
      <c r="A1080" s="723"/>
      <c r="B1080" s="723"/>
      <c r="C1080" s="723"/>
      <c r="D1080" s="723"/>
      <c r="E1080" s="723"/>
      <c r="F1080" s="723"/>
      <c r="G1080" s="723"/>
      <c r="H1080" s="723"/>
      <c r="I1080" s="723"/>
    </row>
    <row r="1081" spans="1:9">
      <c r="A1081" s="723"/>
      <c r="B1081" s="723"/>
      <c r="C1081" s="723"/>
      <c r="D1081" s="723"/>
      <c r="E1081" s="723"/>
      <c r="F1081" s="723"/>
      <c r="G1081" s="723"/>
      <c r="H1081" s="723"/>
      <c r="I1081" s="723"/>
    </row>
    <row r="1082" spans="1:9">
      <c r="A1082" s="723"/>
      <c r="B1082" s="723"/>
      <c r="C1082" s="723"/>
      <c r="D1082" s="723"/>
      <c r="E1082" s="723"/>
      <c r="F1082" s="723"/>
      <c r="G1082" s="723"/>
      <c r="H1082" s="723"/>
      <c r="I1082" s="723"/>
    </row>
    <row r="1083" spans="1:9">
      <c r="A1083" s="723"/>
      <c r="B1083" s="723"/>
      <c r="C1083" s="723"/>
      <c r="D1083" s="723"/>
      <c r="E1083" s="723"/>
      <c r="F1083" s="723"/>
      <c r="G1083" s="723"/>
      <c r="H1083" s="723"/>
      <c r="I1083" s="723"/>
    </row>
    <row r="1084" spans="1:9">
      <c r="A1084" s="723"/>
      <c r="B1084" s="723"/>
      <c r="C1084" s="723"/>
      <c r="D1084" s="723"/>
      <c r="E1084" s="723"/>
      <c r="F1084" s="723"/>
      <c r="G1084" s="723"/>
      <c r="H1084" s="723"/>
      <c r="I1084" s="723"/>
    </row>
    <row r="1085" spans="1:9">
      <c r="A1085" s="723"/>
      <c r="B1085" s="723"/>
      <c r="C1085" s="723"/>
      <c r="D1085" s="723"/>
      <c r="E1085" s="723"/>
      <c r="F1085" s="723"/>
      <c r="G1085" s="723"/>
      <c r="H1085" s="723"/>
      <c r="I1085" s="723"/>
    </row>
    <row r="1086" spans="1:9">
      <c r="A1086" s="723"/>
      <c r="B1086" s="723"/>
      <c r="C1086" s="723"/>
      <c r="D1086" s="723"/>
      <c r="E1086" s="723"/>
      <c r="F1086" s="723"/>
      <c r="G1086" s="723"/>
      <c r="H1086" s="723"/>
      <c r="I1086" s="723"/>
    </row>
    <row r="1087" spans="1:9">
      <c r="A1087" s="723"/>
      <c r="B1087" s="723"/>
      <c r="C1087" s="723"/>
      <c r="D1087" s="723"/>
      <c r="E1087" s="723"/>
      <c r="F1087" s="723"/>
      <c r="G1087" s="723"/>
      <c r="H1087" s="723"/>
      <c r="I1087" s="723"/>
    </row>
    <row r="1088" spans="1:9">
      <c r="A1088" s="723"/>
      <c r="B1088" s="723"/>
      <c r="C1088" s="723"/>
      <c r="D1088" s="723"/>
      <c r="E1088" s="723"/>
      <c r="F1088" s="723"/>
      <c r="G1088" s="723"/>
      <c r="H1088" s="723"/>
      <c r="I1088" s="723"/>
    </row>
    <row r="1089" spans="1:9">
      <c r="A1089" s="723"/>
      <c r="B1089" s="723"/>
      <c r="C1089" s="723"/>
      <c r="D1089" s="723"/>
      <c r="E1089" s="723"/>
      <c r="F1089" s="723"/>
      <c r="G1089" s="723"/>
      <c r="H1089" s="723"/>
      <c r="I1089" s="723"/>
    </row>
    <row r="1090" spans="1:9">
      <c r="A1090" s="723"/>
      <c r="B1090" s="723"/>
      <c r="C1090" s="723"/>
      <c r="D1090" s="723"/>
      <c r="E1090" s="723"/>
      <c r="F1090" s="723"/>
      <c r="G1090" s="723"/>
      <c r="H1090" s="723"/>
      <c r="I1090" s="723"/>
    </row>
    <row r="1091" spans="1:9">
      <c r="A1091" s="723"/>
      <c r="B1091" s="723"/>
      <c r="C1091" s="723"/>
      <c r="D1091" s="723"/>
      <c r="E1091" s="723"/>
      <c r="F1091" s="723"/>
      <c r="G1091" s="723"/>
      <c r="H1091" s="723"/>
      <c r="I1091" s="723"/>
    </row>
    <row r="1092" spans="1:9">
      <c r="A1092" s="723"/>
      <c r="B1092" s="723"/>
      <c r="C1092" s="723"/>
      <c r="D1092" s="723"/>
      <c r="E1092" s="723"/>
      <c r="F1092" s="723"/>
      <c r="G1092" s="723"/>
      <c r="H1092" s="723"/>
      <c r="I1092" s="723"/>
    </row>
    <row r="1093" spans="1:9">
      <c r="A1093" s="723"/>
      <c r="B1093" s="723"/>
      <c r="C1093" s="723"/>
      <c r="D1093" s="723"/>
      <c r="E1093" s="723"/>
      <c r="F1093" s="723"/>
      <c r="G1093" s="723"/>
      <c r="H1093" s="723"/>
      <c r="I1093" s="723"/>
    </row>
    <row r="1094" spans="1:9">
      <c r="A1094" s="723"/>
      <c r="B1094" s="723"/>
      <c r="C1094" s="723"/>
      <c r="D1094" s="723"/>
      <c r="E1094" s="723"/>
      <c r="F1094" s="723"/>
      <c r="G1094" s="723"/>
      <c r="H1094" s="723"/>
      <c r="I1094" s="723"/>
    </row>
    <row r="1095" spans="1:9">
      <c r="A1095" s="723"/>
      <c r="B1095" s="723"/>
      <c r="C1095" s="723"/>
      <c r="D1095" s="723"/>
      <c r="E1095" s="723"/>
      <c r="F1095" s="723"/>
      <c r="G1095" s="723"/>
      <c r="H1095" s="723"/>
      <c r="I1095" s="723"/>
    </row>
    <row r="1096" spans="1:9">
      <c r="A1096" s="723"/>
      <c r="B1096" s="723"/>
      <c r="C1096" s="723"/>
      <c r="D1096" s="723"/>
      <c r="E1096" s="723"/>
      <c r="F1096" s="723"/>
      <c r="G1096" s="723"/>
      <c r="H1096" s="723"/>
      <c r="I1096" s="723"/>
    </row>
    <row r="1097" spans="1:9">
      <c r="A1097" s="723"/>
      <c r="B1097" s="723"/>
      <c r="C1097" s="723"/>
      <c r="D1097" s="723"/>
      <c r="E1097" s="723"/>
      <c r="F1097" s="723"/>
      <c r="G1097" s="723"/>
      <c r="H1097" s="723"/>
      <c r="I1097" s="723"/>
    </row>
    <row r="1098" spans="1:9">
      <c r="A1098" s="723"/>
      <c r="B1098" s="723"/>
      <c r="C1098" s="723"/>
      <c r="D1098" s="723"/>
      <c r="E1098" s="723"/>
      <c r="F1098" s="723"/>
      <c r="G1098" s="723"/>
      <c r="H1098" s="723"/>
      <c r="I1098" s="723"/>
    </row>
    <row r="1099" spans="1:9">
      <c r="A1099" s="723"/>
      <c r="B1099" s="723"/>
      <c r="C1099" s="723"/>
      <c r="D1099" s="723"/>
      <c r="E1099" s="723"/>
      <c r="F1099" s="723"/>
      <c r="G1099" s="723"/>
      <c r="H1099" s="723"/>
      <c r="I1099" s="723"/>
    </row>
    <row r="1100" spans="1:9">
      <c r="A1100" s="723"/>
      <c r="B1100" s="723"/>
      <c r="C1100" s="723"/>
      <c r="D1100" s="723"/>
      <c r="E1100" s="723"/>
      <c r="F1100" s="723"/>
      <c r="G1100" s="723"/>
      <c r="H1100" s="723"/>
      <c r="I1100" s="723"/>
    </row>
    <row r="1101" spans="1:9">
      <c r="A1101" s="723"/>
      <c r="B1101" s="723"/>
      <c r="C1101" s="723"/>
      <c r="D1101" s="723"/>
      <c r="E1101" s="723"/>
      <c r="F1101" s="723"/>
      <c r="G1101" s="723"/>
      <c r="H1101" s="723"/>
      <c r="I1101" s="723"/>
    </row>
    <row r="1102" spans="1:9">
      <c r="A1102" s="723"/>
      <c r="B1102" s="723"/>
      <c r="C1102" s="723"/>
      <c r="D1102" s="723"/>
      <c r="E1102" s="723"/>
      <c r="F1102" s="723"/>
      <c r="G1102" s="723"/>
      <c r="H1102" s="723"/>
      <c r="I1102" s="723"/>
    </row>
    <row r="1103" spans="1:9">
      <c r="A1103" s="723"/>
      <c r="B1103" s="723"/>
      <c r="C1103" s="723"/>
      <c r="D1103" s="723"/>
      <c r="E1103" s="723"/>
      <c r="F1103" s="723"/>
      <c r="G1103" s="723"/>
      <c r="H1103" s="723"/>
      <c r="I1103" s="723"/>
    </row>
    <row r="1104" spans="1:9">
      <c r="A1104" s="723"/>
      <c r="B1104" s="723"/>
      <c r="C1104" s="723"/>
      <c r="D1104" s="723"/>
      <c r="E1104" s="723"/>
      <c r="F1104" s="723"/>
      <c r="G1104" s="723"/>
      <c r="H1104" s="723"/>
      <c r="I1104" s="723"/>
    </row>
    <row r="1105" spans="1:9">
      <c r="A1105" s="723"/>
      <c r="B1105" s="723"/>
      <c r="C1105" s="723"/>
      <c r="D1105" s="723"/>
      <c r="E1105" s="723"/>
      <c r="F1105" s="723"/>
      <c r="G1105" s="723"/>
      <c r="H1105" s="723"/>
      <c r="I1105" s="723"/>
    </row>
    <row r="1106" spans="1:9">
      <c r="A1106" s="723"/>
      <c r="B1106" s="723"/>
      <c r="C1106" s="723"/>
      <c r="D1106" s="723"/>
      <c r="E1106" s="723"/>
      <c r="F1106" s="723"/>
      <c r="G1106" s="723"/>
      <c r="H1106" s="723"/>
      <c r="I1106" s="723"/>
    </row>
    <row r="1107" spans="1:9">
      <c r="A1107" s="723"/>
      <c r="B1107" s="723"/>
      <c r="C1107" s="723"/>
      <c r="D1107" s="723"/>
      <c r="E1107" s="723"/>
      <c r="F1107" s="723"/>
      <c r="G1107" s="723"/>
      <c r="H1107" s="723"/>
      <c r="I1107" s="723"/>
    </row>
    <row r="1108" spans="1:9">
      <c r="A1108" s="723"/>
      <c r="B1108" s="723"/>
      <c r="C1108" s="723"/>
      <c r="D1108" s="723"/>
      <c r="E1108" s="723"/>
      <c r="F1108" s="723"/>
      <c r="G1108" s="723"/>
      <c r="H1108" s="723"/>
      <c r="I1108" s="723"/>
    </row>
    <row r="1109" spans="1:9">
      <c r="A1109" s="723"/>
      <c r="B1109" s="723"/>
      <c r="C1109" s="723"/>
      <c r="D1109" s="723"/>
      <c r="E1109" s="723"/>
      <c r="F1109" s="723"/>
      <c r="G1109" s="723"/>
      <c r="H1109" s="723"/>
      <c r="I1109" s="723"/>
    </row>
    <row r="1110" spans="1:9">
      <c r="A1110" s="723"/>
      <c r="B1110" s="723"/>
      <c r="C1110" s="723"/>
      <c r="D1110" s="723"/>
      <c r="E1110" s="723"/>
      <c r="F1110" s="723"/>
      <c r="G1110" s="723"/>
      <c r="H1110" s="723"/>
      <c r="I1110" s="723"/>
    </row>
    <row r="1111" spans="1:9">
      <c r="A1111" s="723"/>
      <c r="B1111" s="723"/>
      <c r="C1111" s="723"/>
      <c r="D1111" s="723"/>
      <c r="E1111" s="723"/>
      <c r="F1111" s="723"/>
      <c r="G1111" s="723"/>
      <c r="H1111" s="723"/>
      <c r="I1111" s="723"/>
    </row>
    <row r="1112" spans="1:9">
      <c r="A1112" s="723"/>
      <c r="B1112" s="723"/>
      <c r="C1112" s="723"/>
      <c r="D1112" s="723"/>
      <c r="E1112" s="723"/>
      <c r="F1112" s="723"/>
      <c r="G1112" s="723"/>
      <c r="H1112" s="723"/>
      <c r="I1112" s="723"/>
    </row>
    <row r="1113" spans="1:9">
      <c r="A1113" s="723"/>
      <c r="B1113" s="723"/>
      <c r="C1113" s="723"/>
      <c r="D1113" s="723"/>
      <c r="E1113" s="723"/>
      <c r="F1113" s="723"/>
      <c r="G1113" s="723"/>
      <c r="H1113" s="723"/>
      <c r="I1113" s="723"/>
    </row>
    <row r="1114" spans="1:9">
      <c r="A1114" s="723"/>
      <c r="B1114" s="723"/>
      <c r="C1114" s="723"/>
      <c r="D1114" s="723"/>
      <c r="E1114" s="723"/>
      <c r="F1114" s="723"/>
      <c r="G1114" s="723"/>
      <c r="H1114" s="723"/>
      <c r="I1114" s="723"/>
    </row>
    <row r="1115" spans="1:9">
      <c r="A1115" s="723"/>
      <c r="B1115" s="723"/>
      <c r="C1115" s="723"/>
      <c r="D1115" s="723"/>
      <c r="E1115" s="723"/>
      <c r="F1115" s="723"/>
      <c r="G1115" s="723"/>
      <c r="H1115" s="723"/>
      <c r="I1115" s="723"/>
    </row>
    <row r="1116" spans="1:9">
      <c r="A1116" s="723"/>
      <c r="B1116" s="723"/>
      <c r="C1116" s="723"/>
      <c r="D1116" s="723"/>
      <c r="E1116" s="723"/>
      <c r="F1116" s="723"/>
      <c r="G1116" s="723"/>
      <c r="H1116" s="723"/>
      <c r="I1116" s="723"/>
    </row>
    <row r="1117" spans="1:9">
      <c r="A1117" s="723"/>
      <c r="B1117" s="723"/>
      <c r="C1117" s="723"/>
      <c r="D1117" s="723"/>
      <c r="E1117" s="723"/>
      <c r="F1117" s="723"/>
      <c r="G1117" s="723"/>
      <c r="H1117" s="723"/>
      <c r="I1117" s="723"/>
    </row>
    <row r="1118" spans="1:9">
      <c r="A1118" s="723"/>
      <c r="B1118" s="723"/>
      <c r="C1118" s="723"/>
      <c r="D1118" s="723"/>
      <c r="E1118" s="723"/>
      <c r="F1118" s="723"/>
      <c r="G1118" s="723"/>
      <c r="H1118" s="723"/>
      <c r="I1118" s="723"/>
    </row>
    <row r="1119" spans="1:9">
      <c r="A1119" s="723"/>
      <c r="B1119" s="723"/>
      <c r="C1119" s="723"/>
      <c r="D1119" s="723"/>
      <c r="E1119" s="723"/>
      <c r="F1119" s="723"/>
      <c r="G1119" s="723"/>
      <c r="H1119" s="723"/>
      <c r="I1119" s="723"/>
    </row>
    <row r="1120" spans="1:9">
      <c r="A1120" s="723"/>
      <c r="B1120" s="723"/>
      <c r="C1120" s="723"/>
      <c r="D1120" s="723"/>
      <c r="E1120" s="723"/>
      <c r="F1120" s="723"/>
      <c r="G1120" s="723"/>
      <c r="H1120" s="723"/>
      <c r="I1120" s="723"/>
    </row>
    <row r="1121" spans="1:9">
      <c r="A1121" s="723"/>
      <c r="B1121" s="723"/>
      <c r="C1121" s="723"/>
      <c r="D1121" s="723"/>
      <c r="E1121" s="723"/>
      <c r="F1121" s="723"/>
      <c r="G1121" s="723"/>
      <c r="H1121" s="723"/>
      <c r="I1121" s="723"/>
    </row>
    <row r="1122" spans="1:9">
      <c r="A1122" s="723"/>
      <c r="B1122" s="723"/>
      <c r="C1122" s="723"/>
      <c r="D1122" s="723"/>
      <c r="E1122" s="723"/>
      <c r="F1122" s="723"/>
      <c r="G1122" s="723"/>
      <c r="H1122" s="723"/>
      <c r="I1122" s="723"/>
    </row>
    <row r="1123" spans="1:9">
      <c r="A1123" s="723"/>
      <c r="B1123" s="723"/>
      <c r="C1123" s="723"/>
      <c r="D1123" s="723"/>
      <c r="E1123" s="723"/>
      <c r="F1123" s="723"/>
      <c r="G1123" s="723"/>
      <c r="H1123" s="723"/>
      <c r="I1123" s="723"/>
    </row>
    <row r="1124" spans="1:9">
      <c r="A1124" s="723"/>
      <c r="B1124" s="723"/>
      <c r="C1124" s="723"/>
      <c r="D1124" s="723"/>
      <c r="E1124" s="723"/>
      <c r="F1124" s="723"/>
      <c r="G1124" s="723"/>
      <c r="H1124" s="723"/>
      <c r="I1124" s="723"/>
    </row>
    <row r="1125" spans="1:9">
      <c r="A1125" s="723"/>
      <c r="B1125" s="723"/>
      <c r="C1125" s="723"/>
      <c r="D1125" s="723"/>
      <c r="E1125" s="723"/>
      <c r="F1125" s="723"/>
      <c r="G1125" s="723"/>
      <c r="H1125" s="723"/>
      <c r="I1125" s="723"/>
    </row>
    <row r="1126" spans="1:9">
      <c r="A1126" s="723"/>
      <c r="B1126" s="723"/>
      <c r="C1126" s="723"/>
      <c r="D1126" s="723"/>
      <c r="E1126" s="723"/>
      <c r="F1126" s="723"/>
      <c r="G1126" s="723"/>
      <c r="H1126" s="723"/>
      <c r="I1126" s="723"/>
    </row>
    <row r="1127" spans="1:9">
      <c r="A1127" s="723"/>
      <c r="B1127" s="723"/>
      <c r="C1127" s="723"/>
      <c r="D1127" s="723"/>
      <c r="E1127" s="723"/>
      <c r="F1127" s="723"/>
      <c r="G1127" s="723"/>
      <c r="H1127" s="723"/>
      <c r="I1127" s="723"/>
    </row>
    <row r="1128" spans="1:9">
      <c r="A1128" s="723"/>
      <c r="B1128" s="723"/>
      <c r="C1128" s="723"/>
      <c r="D1128" s="723"/>
      <c r="E1128" s="723"/>
      <c r="F1128" s="723"/>
      <c r="G1128" s="723"/>
      <c r="H1128" s="723"/>
      <c r="I1128" s="723"/>
    </row>
    <row r="1129" spans="1:9">
      <c r="A1129" s="723"/>
      <c r="B1129" s="723"/>
      <c r="C1129" s="723"/>
      <c r="D1129" s="723"/>
      <c r="E1129" s="723"/>
      <c r="F1129" s="723"/>
      <c r="G1129" s="723"/>
      <c r="H1129" s="723"/>
      <c r="I1129" s="723"/>
    </row>
    <row r="1130" spans="1:9">
      <c r="A1130" s="723"/>
      <c r="B1130" s="723"/>
      <c r="C1130" s="723"/>
      <c r="D1130" s="723"/>
      <c r="E1130" s="723"/>
      <c r="F1130" s="723"/>
      <c r="G1130" s="723"/>
      <c r="H1130" s="723"/>
      <c r="I1130" s="723"/>
    </row>
    <row r="1131" spans="1:9">
      <c r="A1131" s="723"/>
      <c r="B1131" s="723"/>
      <c r="C1131" s="723"/>
      <c r="D1131" s="723"/>
      <c r="E1131" s="723"/>
      <c r="F1131" s="723"/>
      <c r="G1131" s="723"/>
      <c r="H1131" s="723"/>
      <c r="I1131" s="723"/>
    </row>
    <row r="1132" spans="1:9">
      <c r="A1132" s="723"/>
      <c r="B1132" s="723"/>
      <c r="C1132" s="723"/>
      <c r="D1132" s="723"/>
      <c r="E1132" s="723"/>
      <c r="F1132" s="723"/>
      <c r="G1132" s="723"/>
      <c r="H1132" s="723"/>
      <c r="I1132" s="723"/>
    </row>
    <row r="1133" spans="1:9">
      <c r="A1133" s="723"/>
      <c r="B1133" s="723"/>
      <c r="C1133" s="723"/>
      <c r="D1133" s="723"/>
      <c r="E1133" s="723"/>
      <c r="F1133" s="723"/>
      <c r="G1133" s="723"/>
      <c r="H1133" s="723"/>
      <c r="I1133" s="723"/>
    </row>
    <row r="1134" spans="1:9">
      <c r="A1134" s="723"/>
      <c r="B1134" s="723"/>
      <c r="C1134" s="723"/>
      <c r="D1134" s="723"/>
      <c r="E1134" s="723"/>
      <c r="F1134" s="723"/>
      <c r="G1134" s="723"/>
      <c r="H1134" s="723"/>
      <c r="I1134" s="723"/>
    </row>
    <row r="1135" spans="1:9">
      <c r="A1135" s="723"/>
      <c r="B1135" s="723"/>
      <c r="C1135" s="723"/>
      <c r="D1135" s="723"/>
      <c r="E1135" s="723"/>
      <c r="F1135" s="723"/>
      <c r="G1135" s="723"/>
      <c r="H1135" s="723"/>
      <c r="I1135" s="723"/>
    </row>
    <row r="1136" spans="1:9">
      <c r="A1136" s="723"/>
      <c r="B1136" s="723"/>
      <c r="C1136" s="723"/>
      <c r="D1136" s="723"/>
      <c r="E1136" s="723"/>
      <c r="F1136" s="723"/>
      <c r="G1136" s="723"/>
      <c r="H1136" s="723"/>
      <c r="I1136" s="723"/>
    </row>
    <row r="1137" spans="1:9">
      <c r="A1137" s="723"/>
      <c r="B1137" s="723"/>
      <c r="C1137" s="723"/>
      <c r="D1137" s="723"/>
      <c r="E1137" s="723"/>
      <c r="F1137" s="723"/>
      <c r="G1137" s="723"/>
      <c r="H1137" s="723"/>
      <c r="I1137" s="723"/>
    </row>
    <row r="1138" spans="1:9">
      <c r="A1138" s="723"/>
      <c r="B1138" s="723"/>
      <c r="C1138" s="723"/>
      <c r="D1138" s="723"/>
      <c r="E1138" s="723"/>
      <c r="F1138" s="723"/>
      <c r="G1138" s="723"/>
      <c r="H1138" s="723"/>
      <c r="I1138" s="723"/>
    </row>
    <row r="1139" spans="1:9">
      <c r="A1139" s="723"/>
      <c r="B1139" s="723"/>
      <c r="C1139" s="723"/>
      <c r="D1139" s="723"/>
      <c r="E1139" s="723"/>
      <c r="F1139" s="723"/>
      <c r="G1139" s="723"/>
      <c r="H1139" s="723"/>
      <c r="I1139" s="723"/>
    </row>
    <row r="1140" spans="1:9">
      <c r="A1140" s="723"/>
      <c r="B1140" s="723"/>
      <c r="C1140" s="723"/>
      <c r="D1140" s="723"/>
      <c r="E1140" s="723"/>
      <c r="F1140" s="723"/>
      <c r="G1140" s="723"/>
      <c r="H1140" s="723"/>
      <c r="I1140" s="723"/>
    </row>
    <row r="1141" spans="1:9">
      <c r="A1141" s="723"/>
      <c r="B1141" s="723"/>
      <c r="C1141" s="723"/>
      <c r="D1141" s="723"/>
      <c r="E1141" s="723"/>
      <c r="F1141" s="723"/>
      <c r="G1141" s="723"/>
      <c r="H1141" s="723"/>
      <c r="I1141" s="723"/>
    </row>
    <row r="1142" spans="1:9">
      <c r="A1142" s="723"/>
      <c r="B1142" s="723"/>
      <c r="C1142" s="723"/>
      <c r="D1142" s="723"/>
      <c r="E1142" s="723"/>
      <c r="F1142" s="723"/>
      <c r="G1142" s="723"/>
      <c r="H1142" s="723"/>
      <c r="I1142" s="723"/>
    </row>
    <row r="1143" spans="1:9">
      <c r="A1143" s="723"/>
      <c r="B1143" s="723"/>
      <c r="C1143" s="723"/>
      <c r="D1143" s="723"/>
      <c r="E1143" s="723"/>
      <c r="F1143" s="723"/>
      <c r="G1143" s="723"/>
      <c r="H1143" s="723"/>
      <c r="I1143" s="723"/>
    </row>
    <row r="1144" spans="1:9">
      <c r="A1144" s="723"/>
      <c r="B1144" s="723"/>
      <c r="C1144" s="723"/>
      <c r="D1144" s="723"/>
      <c r="E1144" s="723"/>
      <c r="F1144" s="723"/>
      <c r="G1144" s="723"/>
      <c r="H1144" s="723"/>
      <c r="I1144" s="723"/>
    </row>
    <row r="1145" spans="1:9">
      <c r="A1145" s="723"/>
      <c r="B1145" s="723"/>
      <c r="C1145" s="723"/>
      <c r="D1145" s="723"/>
      <c r="E1145" s="723"/>
      <c r="F1145" s="723"/>
      <c r="G1145" s="723"/>
      <c r="H1145" s="723"/>
      <c r="I1145" s="723"/>
    </row>
    <row r="1146" spans="1:9">
      <c r="A1146" s="723"/>
      <c r="B1146" s="723"/>
      <c r="C1146" s="723"/>
      <c r="D1146" s="723"/>
      <c r="E1146" s="723"/>
      <c r="F1146" s="723"/>
      <c r="G1146" s="723"/>
      <c r="H1146" s="723"/>
      <c r="I1146" s="723"/>
    </row>
    <row r="1147" spans="1:9">
      <c r="A1147" s="723"/>
      <c r="B1147" s="723"/>
      <c r="C1147" s="723"/>
      <c r="D1147" s="723"/>
      <c r="E1147" s="723"/>
      <c r="F1147" s="723"/>
      <c r="G1147" s="723"/>
      <c r="H1147" s="723"/>
      <c r="I1147" s="723"/>
    </row>
    <row r="1148" spans="1:9">
      <c r="A1148" s="723"/>
      <c r="B1148" s="723"/>
      <c r="C1148" s="723"/>
      <c r="D1148" s="723"/>
      <c r="E1148" s="723"/>
      <c r="F1148" s="723"/>
      <c r="G1148" s="723"/>
      <c r="H1148" s="723"/>
      <c r="I1148" s="723"/>
    </row>
    <row r="1149" spans="1:9">
      <c r="A1149" s="723"/>
      <c r="B1149" s="723"/>
      <c r="C1149" s="723"/>
      <c r="D1149" s="723"/>
      <c r="E1149" s="723"/>
      <c r="F1149" s="723"/>
      <c r="G1149" s="723"/>
      <c r="H1149" s="723"/>
      <c r="I1149" s="723"/>
    </row>
    <row r="1150" spans="1:9">
      <c r="A1150" s="723"/>
      <c r="B1150" s="723"/>
      <c r="C1150" s="723"/>
      <c r="D1150" s="723"/>
      <c r="E1150" s="723"/>
      <c r="F1150" s="723"/>
      <c r="G1150" s="723"/>
      <c r="H1150" s="723"/>
      <c r="I1150" s="723"/>
    </row>
    <row r="1151" spans="1:9">
      <c r="A1151" s="723"/>
      <c r="B1151" s="723"/>
      <c r="C1151" s="723"/>
      <c r="D1151" s="723"/>
      <c r="E1151" s="723"/>
      <c r="F1151" s="723"/>
      <c r="G1151" s="723"/>
      <c r="H1151" s="723"/>
      <c r="I1151" s="723"/>
    </row>
    <row r="1152" spans="1:9">
      <c r="A1152" s="723"/>
      <c r="B1152" s="723"/>
      <c r="C1152" s="723"/>
      <c r="D1152" s="723"/>
      <c r="E1152" s="723"/>
      <c r="F1152" s="723"/>
      <c r="G1152" s="723"/>
      <c r="H1152" s="723"/>
      <c r="I1152" s="723"/>
    </row>
    <row r="1153" spans="1:9">
      <c r="A1153" s="723"/>
      <c r="B1153" s="723"/>
      <c r="C1153" s="723"/>
      <c r="D1153" s="723"/>
      <c r="E1153" s="723"/>
      <c r="F1153" s="723"/>
      <c r="G1153" s="723"/>
      <c r="H1153" s="723"/>
      <c r="I1153" s="723"/>
    </row>
    <row r="1154" spans="1:9">
      <c r="A1154" s="723"/>
      <c r="B1154" s="723"/>
      <c r="C1154" s="723"/>
      <c r="D1154" s="723"/>
      <c r="E1154" s="723"/>
      <c r="F1154" s="723"/>
      <c r="G1154" s="723"/>
      <c r="H1154" s="723"/>
      <c r="I1154" s="723"/>
    </row>
    <row r="1155" spans="1:9">
      <c r="A1155" s="723"/>
      <c r="B1155" s="723"/>
      <c r="C1155" s="723"/>
      <c r="D1155" s="723"/>
      <c r="E1155" s="723"/>
      <c r="F1155" s="723"/>
      <c r="G1155" s="723"/>
      <c r="H1155" s="723"/>
      <c r="I1155" s="723"/>
    </row>
    <row r="1156" spans="1:9">
      <c r="A1156" s="723"/>
      <c r="B1156" s="723"/>
      <c r="C1156" s="723"/>
      <c r="D1156" s="723"/>
      <c r="E1156" s="723"/>
      <c r="F1156" s="723"/>
      <c r="G1156" s="723"/>
      <c r="H1156" s="723"/>
      <c r="I1156" s="723"/>
    </row>
    <row r="1157" spans="1:9">
      <c r="A1157" s="723"/>
      <c r="B1157" s="723"/>
      <c r="C1157" s="723"/>
      <c r="D1157" s="723"/>
      <c r="E1157" s="723"/>
      <c r="F1157" s="723"/>
      <c r="G1157" s="723"/>
      <c r="H1157" s="723"/>
      <c r="I1157" s="723"/>
    </row>
    <row r="1158" spans="1:9">
      <c r="A1158" s="723"/>
      <c r="B1158" s="723"/>
      <c r="C1158" s="723"/>
      <c r="D1158" s="723"/>
      <c r="E1158" s="723"/>
      <c r="F1158" s="723"/>
      <c r="G1158" s="723"/>
      <c r="H1158" s="723"/>
      <c r="I1158" s="723"/>
    </row>
    <row r="1159" spans="1:9">
      <c r="A1159" s="723"/>
      <c r="B1159" s="723"/>
      <c r="C1159" s="723"/>
      <c r="D1159" s="723"/>
      <c r="E1159" s="723"/>
      <c r="F1159" s="723"/>
      <c r="G1159" s="723"/>
      <c r="H1159" s="723"/>
      <c r="I1159" s="723"/>
    </row>
    <row r="1160" spans="1:9">
      <c r="A1160" s="723"/>
      <c r="B1160" s="723"/>
      <c r="C1160" s="723"/>
      <c r="D1160" s="723"/>
      <c r="E1160" s="723"/>
      <c r="F1160" s="723"/>
      <c r="G1160" s="723"/>
      <c r="H1160" s="723"/>
      <c r="I1160" s="723"/>
    </row>
    <row r="1161" spans="1:9">
      <c r="A1161" s="723"/>
      <c r="B1161" s="723"/>
      <c r="C1161" s="723"/>
      <c r="D1161" s="723"/>
      <c r="E1161" s="723"/>
      <c r="F1161" s="723"/>
      <c r="G1161" s="723"/>
      <c r="H1161" s="723"/>
      <c r="I1161" s="723"/>
    </row>
    <row r="1162" spans="1:9">
      <c r="A1162" s="723"/>
      <c r="B1162" s="723"/>
      <c r="C1162" s="723"/>
      <c r="D1162" s="723"/>
      <c r="E1162" s="723"/>
      <c r="F1162" s="723"/>
      <c r="G1162" s="723"/>
      <c r="H1162" s="723"/>
      <c r="I1162" s="723"/>
    </row>
    <row r="1163" spans="1:9">
      <c r="A1163" s="723"/>
      <c r="B1163" s="723"/>
      <c r="C1163" s="723"/>
      <c r="D1163" s="723"/>
      <c r="E1163" s="723"/>
      <c r="F1163" s="723"/>
      <c r="G1163" s="723"/>
      <c r="H1163" s="723"/>
      <c r="I1163" s="723"/>
    </row>
    <row r="1164" spans="1:9">
      <c r="A1164" s="723"/>
      <c r="B1164" s="723"/>
      <c r="C1164" s="723"/>
      <c r="D1164" s="723"/>
      <c r="E1164" s="723"/>
      <c r="F1164" s="723"/>
      <c r="G1164" s="723"/>
      <c r="H1164" s="723"/>
      <c r="I1164" s="723"/>
    </row>
    <row r="1165" spans="1:9">
      <c r="A1165" s="723"/>
      <c r="B1165" s="723"/>
      <c r="C1165" s="723"/>
      <c r="D1165" s="723"/>
      <c r="E1165" s="723"/>
      <c r="F1165" s="723"/>
      <c r="G1165" s="723"/>
      <c r="H1165" s="723"/>
      <c r="I1165" s="723"/>
    </row>
    <row r="1166" spans="1:9">
      <c r="A1166" s="723"/>
      <c r="B1166" s="723"/>
      <c r="C1166" s="723"/>
      <c r="D1166" s="723"/>
      <c r="E1166" s="723"/>
      <c r="F1166" s="723"/>
      <c r="G1166" s="723"/>
      <c r="H1166" s="723"/>
      <c r="I1166" s="723"/>
    </row>
    <row r="1167" spans="1:9">
      <c r="A1167" s="723"/>
      <c r="B1167" s="723"/>
      <c r="C1167" s="723"/>
      <c r="D1167" s="723"/>
      <c r="E1167" s="723"/>
      <c r="F1167" s="723"/>
      <c r="G1167" s="723"/>
      <c r="H1167" s="723"/>
      <c r="I1167" s="723"/>
    </row>
    <row r="1168" spans="1:9">
      <c r="A1168" s="723"/>
      <c r="B1168" s="723"/>
      <c r="C1168" s="723"/>
      <c r="D1168" s="723"/>
      <c r="E1168" s="723"/>
      <c r="F1168" s="723"/>
      <c r="G1168" s="723"/>
      <c r="H1168" s="723"/>
      <c r="I1168" s="723"/>
    </row>
    <row r="1169" spans="1:9">
      <c r="A1169" s="723"/>
      <c r="B1169" s="723"/>
      <c r="C1169" s="723"/>
      <c r="D1169" s="723"/>
      <c r="E1169" s="723"/>
      <c r="F1169" s="723"/>
      <c r="G1169" s="723"/>
      <c r="H1169" s="723"/>
      <c r="I1169" s="723"/>
    </row>
    <row r="1170" spans="1:9">
      <c r="A1170" s="723"/>
      <c r="B1170" s="723"/>
      <c r="C1170" s="723"/>
      <c r="D1170" s="723"/>
      <c r="E1170" s="723"/>
      <c r="F1170" s="723"/>
      <c r="G1170" s="723"/>
      <c r="H1170" s="723"/>
      <c r="I1170" s="723"/>
    </row>
    <row r="1171" spans="1:9">
      <c r="A1171" s="723"/>
      <c r="B1171" s="723"/>
      <c r="C1171" s="723"/>
      <c r="D1171" s="723"/>
      <c r="E1171" s="723"/>
      <c r="F1171" s="723"/>
      <c r="G1171" s="723"/>
      <c r="H1171" s="723"/>
      <c r="I1171" s="723"/>
    </row>
    <row r="1172" spans="1:9">
      <c r="A1172" s="723"/>
      <c r="B1172" s="723"/>
      <c r="C1172" s="723"/>
      <c r="D1172" s="723"/>
      <c r="E1172" s="723"/>
      <c r="F1172" s="723"/>
      <c r="G1172" s="723"/>
      <c r="H1172" s="723"/>
      <c r="I1172" s="723"/>
    </row>
    <row r="1173" spans="1:9">
      <c r="A1173" s="723"/>
      <c r="B1173" s="723"/>
      <c r="C1173" s="723"/>
      <c r="D1173" s="723"/>
      <c r="E1173" s="723"/>
      <c r="F1173" s="723"/>
      <c r="G1173" s="723"/>
      <c r="H1173" s="723"/>
      <c r="I1173" s="723"/>
    </row>
    <row r="1174" spans="1:9">
      <c r="A1174" s="723"/>
      <c r="B1174" s="723"/>
      <c r="C1174" s="723"/>
      <c r="D1174" s="723"/>
      <c r="E1174" s="723"/>
      <c r="F1174" s="723"/>
      <c r="G1174" s="723"/>
      <c r="H1174" s="723"/>
      <c r="I1174" s="723"/>
    </row>
    <row r="1175" spans="1:9">
      <c r="A1175" s="723"/>
      <c r="B1175" s="723"/>
      <c r="C1175" s="723"/>
      <c r="D1175" s="723"/>
      <c r="E1175" s="723"/>
      <c r="F1175" s="723"/>
      <c r="G1175" s="723"/>
      <c r="H1175" s="723"/>
      <c r="I1175" s="723"/>
    </row>
    <row r="1176" spans="1:9">
      <c r="A1176" s="723"/>
      <c r="B1176" s="723"/>
      <c r="C1176" s="723"/>
      <c r="D1176" s="723"/>
      <c r="E1176" s="723"/>
      <c r="F1176" s="723"/>
      <c r="G1176" s="723"/>
      <c r="H1176" s="723"/>
      <c r="I1176" s="723"/>
    </row>
    <row r="1177" spans="1:9">
      <c r="A1177" s="723"/>
      <c r="B1177" s="723"/>
      <c r="C1177" s="723"/>
      <c r="D1177" s="723"/>
      <c r="E1177" s="723"/>
      <c r="F1177" s="723"/>
      <c r="G1177" s="723"/>
      <c r="H1177" s="723"/>
      <c r="I1177" s="723"/>
    </row>
    <row r="1178" spans="1:9">
      <c r="A1178" s="723"/>
      <c r="B1178" s="723"/>
      <c r="C1178" s="723"/>
      <c r="D1178" s="723"/>
      <c r="E1178" s="723"/>
      <c r="F1178" s="723"/>
      <c r="G1178" s="723"/>
      <c r="H1178" s="723"/>
      <c r="I1178" s="723"/>
    </row>
    <row r="1179" spans="1:9">
      <c r="A1179" s="723"/>
      <c r="B1179" s="723"/>
      <c r="C1179" s="723"/>
      <c r="D1179" s="723"/>
      <c r="E1179" s="723"/>
      <c r="F1179" s="723"/>
      <c r="G1179" s="723"/>
      <c r="H1179" s="723"/>
      <c r="I1179" s="723"/>
    </row>
    <row r="1180" spans="1:9">
      <c r="A1180" s="723"/>
      <c r="B1180" s="723"/>
      <c r="C1180" s="723"/>
      <c r="D1180" s="723"/>
      <c r="E1180" s="723"/>
      <c r="F1180" s="723"/>
      <c r="G1180" s="723"/>
      <c r="H1180" s="723"/>
      <c r="I1180" s="723"/>
    </row>
    <row r="1181" spans="1:9">
      <c r="A1181" s="723"/>
      <c r="B1181" s="723"/>
      <c r="C1181" s="723"/>
      <c r="D1181" s="723"/>
      <c r="E1181" s="723"/>
      <c r="F1181" s="723"/>
      <c r="G1181" s="723"/>
      <c r="H1181" s="723"/>
      <c r="I1181" s="723"/>
    </row>
    <row r="1182" spans="1:9">
      <c r="A1182" s="723"/>
      <c r="B1182" s="723"/>
      <c r="C1182" s="723"/>
      <c r="D1182" s="723"/>
      <c r="E1182" s="723"/>
      <c r="F1182" s="723"/>
      <c r="G1182" s="723"/>
      <c r="H1182" s="723"/>
      <c r="I1182" s="723"/>
    </row>
    <row r="1183" spans="1:9">
      <c r="A1183" s="723"/>
      <c r="B1183" s="723"/>
      <c r="C1183" s="723"/>
      <c r="D1183" s="723"/>
      <c r="E1183" s="723"/>
      <c r="F1183" s="723"/>
      <c r="G1183" s="723"/>
      <c r="H1183" s="723"/>
      <c r="I1183" s="723"/>
    </row>
    <row r="1184" spans="1:9">
      <c r="A1184" s="723"/>
      <c r="B1184" s="723"/>
      <c r="C1184" s="723"/>
      <c r="D1184" s="723"/>
      <c r="E1184" s="723"/>
      <c r="F1184" s="723"/>
      <c r="G1184" s="723"/>
      <c r="H1184" s="723"/>
      <c r="I1184" s="723"/>
    </row>
    <row r="1185" spans="1:9">
      <c r="A1185" s="723"/>
      <c r="B1185" s="723"/>
      <c r="C1185" s="723"/>
      <c r="D1185" s="723"/>
      <c r="E1185" s="723"/>
      <c r="F1185" s="723"/>
      <c r="G1185" s="723"/>
      <c r="H1185" s="723"/>
      <c r="I1185" s="723"/>
    </row>
    <row r="1186" spans="1:9">
      <c r="A1186" s="723"/>
      <c r="B1186" s="723"/>
      <c r="C1186" s="723"/>
      <c r="D1186" s="723"/>
      <c r="E1186" s="723"/>
      <c r="F1186" s="723"/>
      <c r="G1186" s="723"/>
      <c r="H1186" s="723"/>
      <c r="I1186" s="723"/>
    </row>
    <row r="1187" spans="1:9">
      <c r="A1187" s="723"/>
      <c r="B1187" s="723"/>
      <c r="C1187" s="723"/>
      <c r="D1187" s="723"/>
      <c r="E1187" s="723"/>
      <c r="F1187" s="723"/>
      <c r="G1187" s="723"/>
      <c r="H1187" s="723"/>
      <c r="I1187" s="723"/>
    </row>
    <row r="1188" spans="1:9">
      <c r="A1188" s="723"/>
      <c r="B1188" s="723"/>
      <c r="C1188" s="723"/>
      <c r="D1188" s="723"/>
      <c r="E1188" s="723"/>
      <c r="F1188" s="723"/>
      <c r="G1188" s="723"/>
      <c r="H1188" s="723"/>
      <c r="I1188" s="723"/>
    </row>
    <row r="1189" spans="1:9">
      <c r="A1189" s="723"/>
      <c r="B1189" s="723"/>
      <c r="C1189" s="723"/>
      <c r="D1189" s="723"/>
      <c r="E1189" s="723"/>
      <c r="F1189" s="723"/>
      <c r="G1189" s="723"/>
      <c r="H1189" s="723"/>
      <c r="I1189" s="723"/>
    </row>
    <row r="1190" spans="1:9">
      <c r="A1190" s="723"/>
      <c r="B1190" s="723"/>
      <c r="C1190" s="723"/>
      <c r="D1190" s="723"/>
      <c r="E1190" s="723"/>
      <c r="F1190" s="723"/>
      <c r="G1190" s="723"/>
      <c r="H1190" s="723"/>
      <c r="I1190" s="723"/>
    </row>
    <row r="1191" spans="1:9">
      <c r="A1191" s="723"/>
      <c r="B1191" s="723"/>
      <c r="C1191" s="723"/>
      <c r="D1191" s="723"/>
      <c r="E1191" s="723"/>
      <c r="F1191" s="723"/>
      <c r="G1191" s="723"/>
      <c r="H1191" s="723"/>
      <c r="I1191" s="723"/>
    </row>
    <row r="1192" spans="1:9">
      <c r="A1192" s="723"/>
      <c r="B1192" s="723"/>
      <c r="C1192" s="723"/>
      <c r="D1192" s="723"/>
      <c r="E1192" s="723"/>
      <c r="F1192" s="723"/>
      <c r="G1192" s="723"/>
      <c r="H1192" s="723"/>
      <c r="I1192" s="723"/>
    </row>
    <row r="1193" spans="1:9">
      <c r="A1193" s="723"/>
      <c r="B1193" s="723"/>
      <c r="C1193" s="723"/>
      <c r="D1193" s="723"/>
      <c r="E1193" s="723"/>
      <c r="F1193" s="723"/>
      <c r="G1193" s="723"/>
      <c r="H1193" s="723"/>
      <c r="I1193" s="723"/>
    </row>
    <row r="1194" spans="1:9">
      <c r="A1194" s="723"/>
      <c r="B1194" s="723"/>
      <c r="C1194" s="723"/>
      <c r="D1194" s="723"/>
      <c r="E1194" s="723"/>
      <c r="F1194" s="723"/>
      <c r="G1194" s="723"/>
      <c r="H1194" s="723"/>
      <c r="I1194" s="723"/>
    </row>
    <row r="1195" spans="1:9">
      <c r="A1195" s="723"/>
      <c r="B1195" s="723"/>
      <c r="C1195" s="723"/>
      <c r="D1195" s="723"/>
      <c r="E1195" s="723"/>
      <c r="F1195" s="723"/>
      <c r="G1195" s="723"/>
      <c r="H1195" s="723"/>
      <c r="I1195" s="723"/>
    </row>
    <row r="1196" spans="1:9">
      <c r="A1196" s="723"/>
      <c r="B1196" s="723"/>
      <c r="C1196" s="723"/>
      <c r="D1196" s="723"/>
      <c r="E1196" s="723"/>
      <c r="F1196" s="723"/>
      <c r="G1196" s="723"/>
      <c r="H1196" s="723"/>
      <c r="I1196" s="723"/>
    </row>
    <row r="1197" spans="1:9">
      <c r="A1197" s="723"/>
      <c r="B1197" s="723"/>
      <c r="C1197" s="723"/>
      <c r="D1197" s="723"/>
      <c r="E1197" s="723"/>
      <c r="F1197" s="723"/>
      <c r="G1197" s="723"/>
      <c r="H1197" s="723"/>
      <c r="I1197" s="723"/>
    </row>
    <row r="1198" spans="1:9">
      <c r="A1198" s="723"/>
      <c r="B1198" s="723"/>
      <c r="C1198" s="723"/>
      <c r="D1198" s="723"/>
      <c r="E1198" s="723"/>
      <c r="F1198" s="723"/>
      <c r="G1198" s="723"/>
      <c r="H1198" s="723"/>
      <c r="I1198" s="723"/>
    </row>
    <row r="1199" spans="1:9">
      <c r="A1199" s="723"/>
      <c r="B1199" s="723"/>
      <c r="C1199" s="723"/>
      <c r="D1199" s="723"/>
      <c r="E1199" s="723"/>
      <c r="F1199" s="723"/>
      <c r="G1199" s="723"/>
      <c r="H1199" s="723"/>
      <c r="I1199" s="723"/>
    </row>
    <row r="1200" spans="1:9">
      <c r="A1200" s="723"/>
      <c r="B1200" s="723"/>
      <c r="C1200" s="723"/>
      <c r="D1200" s="723"/>
      <c r="E1200" s="723"/>
      <c r="F1200" s="723"/>
      <c r="G1200" s="723"/>
      <c r="H1200" s="723"/>
      <c r="I1200" s="723"/>
    </row>
    <row r="1201" spans="1:9">
      <c r="A1201" s="723"/>
      <c r="B1201" s="723"/>
      <c r="C1201" s="723"/>
      <c r="D1201" s="723"/>
      <c r="E1201" s="723"/>
      <c r="F1201" s="723"/>
      <c r="G1201" s="723"/>
      <c r="H1201" s="723"/>
      <c r="I1201" s="723"/>
    </row>
    <row r="1202" spans="1:9">
      <c r="A1202" s="723"/>
      <c r="B1202" s="723"/>
      <c r="C1202" s="723"/>
      <c r="D1202" s="723"/>
      <c r="E1202" s="723"/>
      <c r="F1202" s="723"/>
      <c r="G1202" s="723"/>
      <c r="H1202" s="723"/>
      <c r="I1202" s="723"/>
    </row>
    <row r="1203" spans="1:9">
      <c r="A1203" s="723"/>
      <c r="B1203" s="723"/>
      <c r="C1203" s="723"/>
      <c r="D1203" s="723"/>
      <c r="E1203" s="723"/>
      <c r="F1203" s="723"/>
      <c r="G1203" s="723"/>
      <c r="H1203" s="723"/>
      <c r="I1203" s="723"/>
    </row>
    <row r="1204" spans="1:9">
      <c r="A1204" s="723"/>
      <c r="B1204" s="723"/>
      <c r="C1204" s="723"/>
      <c r="D1204" s="723"/>
      <c r="E1204" s="723"/>
      <c r="F1204" s="723"/>
      <c r="G1204" s="723"/>
      <c r="H1204" s="723"/>
      <c r="I1204" s="723"/>
    </row>
    <row r="1205" spans="1:9">
      <c r="A1205" s="723"/>
      <c r="B1205" s="723"/>
      <c r="C1205" s="723"/>
      <c r="D1205" s="723"/>
      <c r="E1205" s="723"/>
      <c r="F1205" s="723"/>
      <c r="G1205" s="723"/>
      <c r="H1205" s="723"/>
      <c r="I1205" s="723"/>
    </row>
    <row r="1206" spans="1:9">
      <c r="A1206" s="723"/>
      <c r="B1206" s="723"/>
      <c r="C1206" s="723"/>
      <c r="D1206" s="723"/>
      <c r="E1206" s="723"/>
      <c r="F1206" s="723"/>
      <c r="G1206" s="723"/>
      <c r="H1206" s="723"/>
      <c r="I1206" s="723"/>
    </row>
    <row r="1207" spans="1:9">
      <c r="A1207" s="723"/>
      <c r="B1207" s="723"/>
      <c r="C1207" s="723"/>
      <c r="D1207" s="723"/>
      <c r="E1207" s="723"/>
      <c r="F1207" s="723"/>
      <c r="G1207" s="723"/>
      <c r="H1207" s="723"/>
      <c r="I1207" s="723"/>
    </row>
    <row r="1208" spans="1:9">
      <c r="A1208" s="723"/>
      <c r="B1208" s="723"/>
      <c r="C1208" s="723"/>
      <c r="D1208" s="723"/>
      <c r="E1208" s="723"/>
      <c r="F1208" s="723"/>
      <c r="G1208" s="723"/>
      <c r="H1208" s="723"/>
      <c r="I1208" s="723"/>
    </row>
    <row r="1209" spans="1:9">
      <c r="A1209" s="723"/>
      <c r="B1209" s="723"/>
      <c r="C1209" s="723"/>
      <c r="D1209" s="723"/>
      <c r="E1209" s="723"/>
      <c r="F1209" s="723"/>
      <c r="G1209" s="723"/>
      <c r="H1209" s="723"/>
      <c r="I1209" s="723"/>
    </row>
    <row r="1210" spans="1:9">
      <c r="A1210" s="723"/>
      <c r="B1210" s="723"/>
      <c r="C1210" s="723"/>
      <c r="D1210" s="723"/>
      <c r="E1210" s="723"/>
      <c r="F1210" s="723"/>
      <c r="G1210" s="723"/>
      <c r="H1210" s="723"/>
      <c r="I1210" s="723"/>
    </row>
    <row r="1211" spans="1:9">
      <c r="A1211" s="723"/>
      <c r="B1211" s="723"/>
      <c r="C1211" s="723"/>
      <c r="D1211" s="723"/>
      <c r="E1211" s="723"/>
      <c r="F1211" s="723"/>
      <c r="G1211" s="723"/>
      <c r="H1211" s="723"/>
      <c r="I1211" s="723"/>
    </row>
    <row r="1212" spans="1:9">
      <c r="A1212" s="723"/>
      <c r="B1212" s="723"/>
      <c r="C1212" s="723"/>
      <c r="D1212" s="723"/>
      <c r="E1212" s="723"/>
      <c r="F1212" s="723"/>
      <c r="G1212" s="723"/>
      <c r="H1212" s="723"/>
      <c r="I1212" s="723"/>
    </row>
    <row r="1213" spans="1:9">
      <c r="A1213" s="723"/>
      <c r="B1213" s="723"/>
      <c r="C1213" s="723"/>
      <c r="D1213" s="723"/>
      <c r="E1213" s="723"/>
      <c r="F1213" s="723"/>
      <c r="G1213" s="723"/>
      <c r="H1213" s="723"/>
      <c r="I1213" s="723"/>
    </row>
    <row r="1214" spans="1:9">
      <c r="A1214" s="723"/>
      <c r="B1214" s="723"/>
      <c r="C1214" s="723"/>
      <c r="D1214" s="723"/>
      <c r="E1214" s="723"/>
      <c r="F1214" s="723"/>
      <c r="G1214" s="723"/>
      <c r="H1214" s="723"/>
      <c r="I1214" s="723"/>
    </row>
    <row r="1215" spans="1:9">
      <c r="A1215" s="723"/>
      <c r="B1215" s="723"/>
      <c r="C1215" s="723"/>
      <c r="D1215" s="723"/>
      <c r="E1215" s="723"/>
      <c r="F1215" s="723"/>
      <c r="G1215" s="723"/>
      <c r="H1215" s="723"/>
      <c r="I1215" s="723"/>
    </row>
    <row r="1216" spans="1:9">
      <c r="A1216" s="723"/>
      <c r="B1216" s="723"/>
      <c r="C1216" s="723"/>
      <c r="D1216" s="723"/>
      <c r="E1216" s="723"/>
      <c r="F1216" s="723"/>
      <c r="G1216" s="723"/>
      <c r="H1216" s="723"/>
      <c r="I1216" s="723"/>
    </row>
    <row r="1217" spans="1:9">
      <c r="A1217" s="723"/>
      <c r="B1217" s="723"/>
      <c r="C1217" s="723"/>
      <c r="D1217" s="723"/>
      <c r="E1217" s="723"/>
      <c r="F1217" s="723"/>
      <c r="G1217" s="723"/>
      <c r="H1217" s="723"/>
      <c r="I1217" s="723"/>
    </row>
    <row r="1218" spans="1:9">
      <c r="A1218" s="723"/>
      <c r="B1218" s="723"/>
      <c r="C1218" s="723"/>
      <c r="D1218" s="723"/>
      <c r="E1218" s="723"/>
      <c r="F1218" s="723"/>
      <c r="G1218" s="723"/>
      <c r="H1218" s="723"/>
      <c r="I1218" s="723"/>
    </row>
    <row r="1219" spans="1:9">
      <c r="A1219" s="723"/>
      <c r="B1219" s="723"/>
      <c r="C1219" s="723"/>
      <c r="D1219" s="723"/>
      <c r="E1219" s="723"/>
      <c r="F1219" s="723"/>
      <c r="G1219" s="723"/>
      <c r="H1219" s="723"/>
      <c r="I1219" s="723"/>
    </row>
    <row r="1220" spans="1:9">
      <c r="A1220" s="723"/>
      <c r="B1220" s="723"/>
      <c r="C1220" s="723"/>
      <c r="D1220" s="723"/>
      <c r="E1220" s="723"/>
      <c r="F1220" s="723"/>
      <c r="G1220" s="723"/>
      <c r="H1220" s="723"/>
      <c r="I1220" s="723"/>
    </row>
    <row r="1221" spans="1:9">
      <c r="A1221" s="723"/>
      <c r="B1221" s="723"/>
      <c r="C1221" s="723"/>
      <c r="D1221" s="723"/>
      <c r="E1221" s="723"/>
      <c r="F1221" s="723"/>
      <c r="G1221" s="723"/>
      <c r="H1221" s="723"/>
      <c r="I1221" s="723"/>
    </row>
    <row r="1222" spans="1:9">
      <c r="A1222" s="723"/>
      <c r="B1222" s="723"/>
      <c r="C1222" s="723"/>
      <c r="D1222" s="723"/>
      <c r="E1222" s="723"/>
      <c r="F1222" s="723"/>
      <c r="G1222" s="723"/>
      <c r="H1222" s="723"/>
      <c r="I1222" s="723"/>
    </row>
    <row r="1223" spans="1:9">
      <c r="A1223" s="723"/>
      <c r="B1223" s="723"/>
      <c r="C1223" s="723"/>
      <c r="D1223" s="723"/>
      <c r="E1223" s="723"/>
      <c r="F1223" s="723"/>
      <c r="G1223" s="723"/>
      <c r="H1223" s="723"/>
      <c r="I1223" s="723"/>
    </row>
    <row r="1224" spans="1:9">
      <c r="A1224" s="723"/>
      <c r="B1224" s="723"/>
      <c r="C1224" s="723"/>
      <c r="D1224" s="723"/>
      <c r="E1224" s="723"/>
      <c r="F1224" s="723"/>
      <c r="G1224" s="723"/>
      <c r="H1224" s="723"/>
      <c r="I1224" s="723"/>
    </row>
    <row r="1225" spans="1:9">
      <c r="A1225" s="723"/>
      <c r="B1225" s="723"/>
      <c r="C1225" s="723"/>
      <c r="D1225" s="723"/>
      <c r="E1225" s="723"/>
      <c r="F1225" s="723"/>
      <c r="G1225" s="723"/>
      <c r="H1225" s="723"/>
      <c r="I1225" s="723"/>
    </row>
    <row r="1226" spans="1:9">
      <c r="A1226" s="723"/>
      <c r="B1226" s="723"/>
      <c r="C1226" s="723"/>
      <c r="D1226" s="723"/>
      <c r="E1226" s="723"/>
      <c r="F1226" s="723"/>
      <c r="G1226" s="723"/>
      <c r="H1226" s="723"/>
      <c r="I1226" s="723"/>
    </row>
    <row r="1227" spans="1:9">
      <c r="A1227" s="723"/>
      <c r="B1227" s="723"/>
      <c r="C1227" s="723"/>
      <c r="D1227" s="723"/>
      <c r="E1227" s="723"/>
      <c r="F1227" s="723"/>
      <c r="G1227" s="723"/>
      <c r="H1227" s="723"/>
      <c r="I1227" s="723"/>
    </row>
    <row r="1228" spans="1:9">
      <c r="A1228" s="723"/>
      <c r="B1228" s="723"/>
      <c r="C1228" s="723"/>
      <c r="D1228" s="723"/>
      <c r="E1228" s="723"/>
      <c r="F1228" s="723"/>
      <c r="G1228" s="723"/>
      <c r="H1228" s="723"/>
      <c r="I1228" s="723"/>
    </row>
    <row r="1229" spans="1:9">
      <c r="A1229" s="723"/>
      <c r="B1229" s="723"/>
      <c r="C1229" s="723"/>
      <c r="D1229" s="723"/>
      <c r="E1229" s="723"/>
      <c r="F1229" s="723"/>
      <c r="G1229" s="723"/>
      <c r="H1229" s="723"/>
      <c r="I1229" s="723"/>
    </row>
    <row r="1230" spans="1:9">
      <c r="A1230" s="723"/>
      <c r="B1230" s="723"/>
      <c r="C1230" s="723"/>
      <c r="D1230" s="723"/>
      <c r="E1230" s="723"/>
      <c r="F1230" s="723"/>
      <c r="G1230" s="723"/>
      <c r="H1230" s="723"/>
      <c r="I1230" s="723"/>
    </row>
    <row r="1231" spans="1:9">
      <c r="A1231" s="723"/>
      <c r="B1231" s="723"/>
      <c r="C1231" s="723"/>
      <c r="D1231" s="723"/>
      <c r="E1231" s="723"/>
      <c r="F1231" s="723"/>
      <c r="G1231" s="723"/>
      <c r="H1231" s="723"/>
      <c r="I1231" s="723"/>
    </row>
    <row r="1232" spans="1:9">
      <c r="A1232" s="723"/>
      <c r="B1232" s="723"/>
      <c r="C1232" s="723"/>
      <c r="D1232" s="723"/>
      <c r="E1232" s="723"/>
      <c r="F1232" s="723"/>
      <c r="G1232" s="723"/>
      <c r="H1232" s="723"/>
      <c r="I1232" s="723"/>
    </row>
    <row r="1233" spans="1:9">
      <c r="A1233" s="723"/>
      <c r="B1233" s="723"/>
      <c r="C1233" s="723"/>
      <c r="D1233" s="723"/>
      <c r="E1233" s="723"/>
      <c r="F1233" s="723"/>
      <c r="G1233" s="723"/>
      <c r="H1233" s="723"/>
      <c r="I1233" s="723"/>
    </row>
    <row r="1234" spans="1:9">
      <c r="A1234" s="723"/>
      <c r="B1234" s="723"/>
      <c r="C1234" s="723"/>
      <c r="D1234" s="723"/>
      <c r="E1234" s="723"/>
      <c r="F1234" s="723"/>
      <c r="G1234" s="723"/>
      <c r="H1234" s="723"/>
      <c r="I1234" s="723"/>
    </row>
    <row r="1235" spans="1:9">
      <c r="A1235" s="723"/>
      <c r="B1235" s="723"/>
      <c r="C1235" s="723"/>
      <c r="D1235" s="723"/>
      <c r="E1235" s="723"/>
      <c r="F1235" s="723"/>
      <c r="G1235" s="723"/>
      <c r="H1235" s="723"/>
      <c r="I1235" s="723"/>
    </row>
    <row r="1236" spans="1:9">
      <c r="A1236" s="723"/>
      <c r="B1236" s="723"/>
      <c r="C1236" s="723"/>
      <c r="D1236" s="723"/>
      <c r="E1236" s="723"/>
      <c r="F1236" s="723"/>
      <c r="G1236" s="723"/>
      <c r="H1236" s="723"/>
      <c r="I1236" s="723"/>
    </row>
    <row r="1237" spans="1:9">
      <c r="A1237" s="723"/>
      <c r="B1237" s="723"/>
      <c r="C1237" s="723"/>
      <c r="D1237" s="723"/>
      <c r="E1237" s="723"/>
      <c r="F1237" s="723"/>
      <c r="G1237" s="723"/>
      <c r="H1237" s="723"/>
      <c r="I1237" s="723"/>
    </row>
    <row r="1238" spans="1:9">
      <c r="A1238" s="723"/>
      <c r="B1238" s="723"/>
      <c r="C1238" s="723"/>
      <c r="D1238" s="723"/>
      <c r="E1238" s="723"/>
      <c r="F1238" s="723"/>
      <c r="G1238" s="723"/>
      <c r="H1238" s="723"/>
      <c r="I1238" s="723"/>
    </row>
    <row r="1239" spans="1:9">
      <c r="A1239" s="723"/>
      <c r="B1239" s="723"/>
      <c r="C1239" s="723"/>
      <c r="D1239" s="723"/>
      <c r="E1239" s="723"/>
      <c r="F1239" s="723"/>
      <c r="G1239" s="723"/>
      <c r="H1239" s="723"/>
      <c r="I1239" s="723"/>
    </row>
    <row r="1240" spans="1:9">
      <c r="A1240" s="723"/>
      <c r="B1240" s="723"/>
      <c r="C1240" s="723"/>
      <c r="D1240" s="723"/>
      <c r="E1240" s="723"/>
      <c r="F1240" s="723"/>
      <c r="G1240" s="723"/>
      <c r="H1240" s="723"/>
      <c r="I1240" s="723"/>
    </row>
    <row r="1241" spans="1:9">
      <c r="A1241" s="723"/>
      <c r="B1241" s="723"/>
      <c r="C1241" s="723"/>
      <c r="D1241" s="723"/>
      <c r="E1241" s="723"/>
      <c r="F1241" s="723"/>
      <c r="G1241" s="723"/>
      <c r="H1241" s="723"/>
      <c r="I1241" s="723"/>
    </row>
    <row r="1242" spans="1:9">
      <c r="A1242" s="723"/>
      <c r="B1242" s="723"/>
      <c r="C1242" s="723"/>
      <c r="D1242" s="723"/>
      <c r="E1242" s="723"/>
      <c r="F1242" s="723"/>
      <c r="G1242" s="723"/>
      <c r="H1242" s="723"/>
      <c r="I1242" s="723"/>
    </row>
    <row r="1243" spans="1:9">
      <c r="A1243" s="723"/>
      <c r="B1243" s="723"/>
      <c r="C1243" s="723"/>
      <c r="D1243" s="723"/>
      <c r="E1243" s="723"/>
      <c r="F1243" s="723"/>
      <c r="G1243" s="723"/>
      <c r="H1243" s="723"/>
      <c r="I1243" s="723"/>
    </row>
    <row r="1244" spans="1:9">
      <c r="A1244" s="723"/>
      <c r="B1244" s="723"/>
      <c r="C1244" s="723"/>
      <c r="D1244" s="723"/>
      <c r="E1244" s="723"/>
      <c r="F1244" s="723"/>
      <c r="G1244" s="723"/>
      <c r="H1244" s="723"/>
      <c r="I1244" s="723"/>
    </row>
    <row r="1245" spans="1:9">
      <c r="A1245" s="723"/>
      <c r="B1245" s="723"/>
      <c r="C1245" s="723"/>
      <c r="D1245" s="723"/>
      <c r="E1245" s="723"/>
      <c r="F1245" s="723"/>
      <c r="G1245" s="723"/>
      <c r="H1245" s="723"/>
      <c r="I1245" s="723"/>
    </row>
    <row r="1246" spans="1:9">
      <c r="A1246" s="723"/>
      <c r="B1246" s="723"/>
      <c r="C1246" s="723"/>
      <c r="D1246" s="723"/>
      <c r="E1246" s="723"/>
      <c r="F1246" s="723"/>
      <c r="G1246" s="723"/>
      <c r="H1246" s="723"/>
      <c r="I1246" s="723"/>
    </row>
    <row r="1247" spans="1:9">
      <c r="A1247" s="723"/>
      <c r="B1247" s="723"/>
      <c r="C1247" s="723"/>
      <c r="D1247" s="723"/>
      <c r="E1247" s="723"/>
      <c r="F1247" s="723"/>
      <c r="G1247" s="723"/>
      <c r="H1247" s="723"/>
      <c r="I1247" s="723"/>
    </row>
    <row r="1248" spans="1:9">
      <c r="A1248" s="723"/>
      <c r="B1248" s="723"/>
      <c r="C1248" s="723"/>
      <c r="D1248" s="723"/>
      <c r="E1248" s="723"/>
      <c r="F1248" s="723"/>
      <c r="G1248" s="723"/>
      <c r="H1248" s="723"/>
      <c r="I1248" s="723"/>
    </row>
    <row r="1249" spans="1:9">
      <c r="A1249" s="723"/>
      <c r="B1249" s="723"/>
      <c r="C1249" s="723"/>
      <c r="D1249" s="723"/>
      <c r="E1249" s="723"/>
      <c r="F1249" s="723"/>
      <c r="G1249" s="723"/>
      <c r="H1249" s="723"/>
      <c r="I1249" s="723"/>
    </row>
    <row r="1250" spans="1:9">
      <c r="A1250" s="723"/>
      <c r="B1250" s="723"/>
      <c r="C1250" s="723"/>
      <c r="D1250" s="723"/>
      <c r="E1250" s="723"/>
      <c r="F1250" s="723"/>
      <c r="G1250" s="723"/>
      <c r="H1250" s="723"/>
      <c r="I1250" s="723"/>
    </row>
    <row r="1251" spans="1:9">
      <c r="A1251" s="723"/>
      <c r="B1251" s="723"/>
      <c r="C1251" s="723"/>
      <c r="D1251" s="723"/>
      <c r="E1251" s="723"/>
      <c r="F1251" s="723"/>
      <c r="G1251" s="723"/>
      <c r="H1251" s="723"/>
      <c r="I1251" s="723"/>
    </row>
    <row r="1252" spans="1:9">
      <c r="A1252" s="723"/>
      <c r="B1252" s="723"/>
      <c r="C1252" s="723"/>
      <c r="D1252" s="723"/>
      <c r="E1252" s="723"/>
      <c r="F1252" s="723"/>
      <c r="G1252" s="723"/>
      <c r="H1252" s="723"/>
      <c r="I1252" s="723"/>
    </row>
    <row r="1253" spans="1:9">
      <c r="A1253" s="723"/>
      <c r="B1253" s="723"/>
      <c r="C1253" s="723"/>
      <c r="D1253" s="723"/>
      <c r="E1253" s="723"/>
      <c r="F1253" s="723"/>
      <c r="G1253" s="723"/>
      <c r="H1253" s="723"/>
      <c r="I1253" s="723"/>
    </row>
    <row r="1254" spans="1:9">
      <c r="A1254" s="723"/>
      <c r="B1254" s="723"/>
      <c r="C1254" s="723"/>
      <c r="D1254" s="723"/>
      <c r="E1254" s="723"/>
      <c r="F1254" s="723"/>
      <c r="G1254" s="723"/>
      <c r="H1254" s="723"/>
      <c r="I1254" s="723"/>
    </row>
    <row r="1255" spans="1:9">
      <c r="A1255" s="723"/>
      <c r="B1255" s="723"/>
      <c r="C1255" s="723"/>
      <c r="D1255" s="723"/>
      <c r="E1255" s="723"/>
      <c r="F1255" s="723"/>
      <c r="G1255" s="723"/>
      <c r="H1255" s="723"/>
      <c r="I1255" s="723"/>
    </row>
    <row r="1256" spans="1:9">
      <c r="A1256" s="723"/>
      <c r="B1256" s="723"/>
      <c r="C1256" s="723"/>
      <c r="D1256" s="723"/>
      <c r="E1256" s="723"/>
      <c r="F1256" s="723"/>
      <c r="G1256" s="723"/>
      <c r="H1256" s="723"/>
      <c r="I1256" s="723"/>
    </row>
    <row r="1257" spans="1:9">
      <c r="A1257" s="723"/>
      <c r="B1257" s="723"/>
      <c r="C1257" s="723"/>
      <c r="D1257" s="723"/>
      <c r="E1257" s="723"/>
      <c r="F1257" s="723"/>
      <c r="G1257" s="723"/>
      <c r="H1257" s="723"/>
      <c r="I1257" s="723"/>
    </row>
    <row r="1258" spans="1:9">
      <c r="A1258" s="723"/>
      <c r="B1258" s="723"/>
      <c r="C1258" s="723"/>
      <c r="D1258" s="723"/>
      <c r="E1258" s="723"/>
      <c r="F1258" s="723"/>
      <c r="G1258" s="723"/>
      <c r="H1258" s="723"/>
      <c r="I1258" s="723"/>
    </row>
    <row r="1259" spans="1:9">
      <c r="A1259" s="723"/>
      <c r="B1259" s="723"/>
      <c r="C1259" s="723"/>
      <c r="D1259" s="723"/>
      <c r="E1259" s="723"/>
      <c r="F1259" s="723"/>
      <c r="G1259" s="723"/>
      <c r="H1259" s="723"/>
      <c r="I1259" s="723"/>
    </row>
    <row r="1260" spans="1:9">
      <c r="A1260" s="723"/>
      <c r="B1260" s="723"/>
      <c r="C1260" s="723"/>
      <c r="D1260" s="723"/>
      <c r="E1260" s="723"/>
      <c r="F1260" s="723"/>
      <c r="G1260" s="723"/>
      <c r="H1260" s="723"/>
      <c r="I1260" s="723"/>
    </row>
    <row r="1261" spans="1:9">
      <c r="A1261" s="723"/>
      <c r="B1261" s="723"/>
      <c r="C1261" s="723"/>
      <c r="D1261" s="723"/>
      <c r="E1261" s="723"/>
      <c r="F1261" s="723"/>
      <c r="G1261" s="723"/>
      <c r="H1261" s="723"/>
      <c r="I1261" s="723"/>
    </row>
    <row r="1262" spans="1:9">
      <c r="A1262" s="723"/>
      <c r="B1262" s="723"/>
      <c r="C1262" s="723"/>
      <c r="D1262" s="723"/>
      <c r="E1262" s="723"/>
      <c r="F1262" s="723"/>
      <c r="G1262" s="723"/>
      <c r="H1262" s="723"/>
      <c r="I1262" s="723"/>
    </row>
    <row r="1263" spans="1:9">
      <c r="A1263" s="723"/>
      <c r="B1263" s="723"/>
      <c r="C1263" s="723"/>
      <c r="D1263" s="723"/>
      <c r="E1263" s="723"/>
      <c r="F1263" s="723"/>
      <c r="G1263" s="723"/>
      <c r="H1263" s="723"/>
      <c r="I1263" s="723"/>
    </row>
    <row r="1264" spans="1:9">
      <c r="A1264" s="723"/>
      <c r="B1264" s="723"/>
      <c r="C1264" s="723"/>
      <c r="D1264" s="723"/>
      <c r="E1264" s="723"/>
      <c r="F1264" s="723"/>
      <c r="G1264" s="723"/>
      <c r="H1264" s="723"/>
      <c r="I1264" s="723"/>
    </row>
    <row r="1265" spans="1:9">
      <c r="A1265" s="723"/>
      <c r="B1265" s="723"/>
      <c r="C1265" s="723"/>
      <c r="D1265" s="723"/>
      <c r="E1265" s="723"/>
      <c r="F1265" s="723"/>
      <c r="G1265" s="723"/>
      <c r="H1265" s="723"/>
      <c r="I1265" s="723"/>
    </row>
    <row r="1266" spans="1:9">
      <c r="A1266" s="723"/>
      <c r="B1266" s="723"/>
      <c r="C1266" s="723"/>
      <c r="D1266" s="723"/>
      <c r="E1266" s="723"/>
      <c r="F1266" s="723"/>
      <c r="G1266" s="723"/>
      <c r="H1266" s="723"/>
      <c r="I1266" s="723"/>
    </row>
    <row r="1267" spans="1:9">
      <c r="A1267" s="723"/>
      <c r="B1267" s="723"/>
      <c r="C1267" s="723"/>
      <c r="D1267" s="723"/>
      <c r="E1267" s="723"/>
      <c r="F1267" s="723"/>
      <c r="G1267" s="723"/>
      <c r="H1267" s="723"/>
      <c r="I1267" s="723"/>
    </row>
    <row r="1268" spans="1:9">
      <c r="A1268" s="723"/>
      <c r="B1268" s="723"/>
      <c r="C1268" s="723"/>
      <c r="D1268" s="723"/>
      <c r="E1268" s="723"/>
      <c r="F1268" s="723"/>
      <c r="G1268" s="723"/>
      <c r="H1268" s="723"/>
      <c r="I1268" s="723"/>
    </row>
    <row r="1269" spans="1:9">
      <c r="A1269" s="723"/>
      <c r="B1269" s="723"/>
      <c r="C1269" s="723"/>
      <c r="D1269" s="723"/>
      <c r="E1269" s="723"/>
      <c r="F1269" s="723"/>
      <c r="G1269" s="723"/>
      <c r="H1269" s="723"/>
      <c r="I1269" s="723"/>
    </row>
    <row r="1270" spans="1:9">
      <c r="A1270" s="723"/>
      <c r="B1270" s="723"/>
      <c r="C1270" s="723"/>
      <c r="D1270" s="723"/>
      <c r="E1270" s="723"/>
      <c r="F1270" s="723"/>
      <c r="G1270" s="723"/>
      <c r="H1270" s="723"/>
      <c r="I1270" s="723"/>
    </row>
    <row r="1271" spans="1:9">
      <c r="A1271" s="723"/>
      <c r="B1271" s="723"/>
      <c r="C1271" s="723"/>
      <c r="D1271" s="723"/>
      <c r="E1271" s="723"/>
      <c r="F1271" s="723"/>
      <c r="G1271" s="723"/>
      <c r="H1271" s="723"/>
      <c r="I1271" s="723"/>
    </row>
    <row r="1272" spans="1:9">
      <c r="A1272" s="723"/>
      <c r="B1272" s="723"/>
      <c r="C1272" s="723"/>
      <c r="D1272" s="723"/>
      <c r="E1272" s="723"/>
      <c r="F1272" s="723"/>
      <c r="G1272" s="723"/>
      <c r="H1272" s="723"/>
      <c r="I1272" s="723"/>
    </row>
    <row r="1273" spans="1:9">
      <c r="A1273" s="723"/>
      <c r="B1273" s="723"/>
      <c r="C1273" s="723"/>
      <c r="D1273" s="723"/>
      <c r="E1273" s="723"/>
      <c r="F1273" s="723"/>
      <c r="G1273" s="723"/>
      <c r="H1273" s="723"/>
      <c r="I1273" s="723"/>
    </row>
    <row r="1274" spans="1:9">
      <c r="A1274" s="723"/>
      <c r="B1274" s="723"/>
      <c r="C1274" s="723"/>
      <c r="D1274" s="723"/>
      <c r="E1274" s="723"/>
      <c r="F1274" s="723"/>
      <c r="G1274" s="723"/>
      <c r="H1274" s="723"/>
      <c r="I1274" s="723"/>
    </row>
    <row r="1275" spans="1:9">
      <c r="A1275" s="723"/>
      <c r="B1275" s="723"/>
      <c r="C1275" s="723"/>
      <c r="D1275" s="723"/>
      <c r="E1275" s="723"/>
      <c r="F1275" s="723"/>
      <c r="G1275" s="723"/>
      <c r="H1275" s="723"/>
      <c r="I1275" s="723"/>
    </row>
    <row r="1276" spans="1:9">
      <c r="A1276" s="723"/>
      <c r="B1276" s="723"/>
      <c r="C1276" s="723"/>
      <c r="D1276" s="723"/>
      <c r="E1276" s="723"/>
      <c r="F1276" s="723"/>
      <c r="G1276" s="723"/>
      <c r="H1276" s="723"/>
      <c r="I1276" s="723"/>
    </row>
    <row r="1277" spans="1:9">
      <c r="A1277" s="723"/>
      <c r="B1277" s="723"/>
      <c r="C1277" s="723"/>
      <c r="D1277" s="723"/>
      <c r="E1277" s="723"/>
      <c r="F1277" s="723"/>
      <c r="G1277" s="723"/>
      <c r="H1277" s="723"/>
      <c r="I1277" s="723"/>
    </row>
    <row r="1278" spans="1:9">
      <c r="A1278" s="723"/>
      <c r="B1278" s="723"/>
      <c r="C1278" s="723"/>
      <c r="D1278" s="723"/>
      <c r="E1278" s="723"/>
      <c r="F1278" s="723"/>
      <c r="G1278" s="723"/>
      <c r="H1278" s="723"/>
      <c r="I1278" s="723"/>
    </row>
    <row r="1279" spans="1:9">
      <c r="A1279" s="723"/>
      <c r="B1279" s="723"/>
      <c r="C1279" s="723"/>
      <c r="D1279" s="723"/>
      <c r="E1279" s="723"/>
      <c r="F1279" s="723"/>
      <c r="G1279" s="723"/>
      <c r="H1279" s="723"/>
      <c r="I1279" s="723"/>
    </row>
    <row r="1280" spans="1:9">
      <c r="A1280" s="723"/>
      <c r="B1280" s="723"/>
      <c r="C1280" s="723"/>
      <c r="D1280" s="723"/>
      <c r="E1280" s="723"/>
      <c r="F1280" s="723"/>
      <c r="G1280" s="723"/>
      <c r="H1280" s="723"/>
      <c r="I1280" s="723"/>
    </row>
    <row r="1281" spans="1:9">
      <c r="A1281" s="723"/>
      <c r="B1281" s="723"/>
      <c r="C1281" s="723"/>
      <c r="D1281" s="723"/>
      <c r="E1281" s="723"/>
      <c r="F1281" s="723"/>
      <c r="G1281" s="723"/>
      <c r="H1281" s="723"/>
      <c r="I1281" s="723"/>
    </row>
    <row r="1282" spans="1:9">
      <c r="A1282" s="723"/>
      <c r="B1282" s="723"/>
      <c r="C1282" s="723"/>
      <c r="D1282" s="723"/>
      <c r="E1282" s="723"/>
      <c r="F1282" s="723"/>
      <c r="G1282" s="723"/>
      <c r="H1282" s="723"/>
      <c r="I1282" s="723"/>
    </row>
    <row r="1283" spans="1:9">
      <c r="A1283" s="723"/>
      <c r="B1283" s="723"/>
      <c r="C1283" s="723"/>
      <c r="D1283" s="723"/>
      <c r="E1283" s="723"/>
      <c r="F1283" s="723"/>
      <c r="G1283" s="723"/>
      <c r="H1283" s="723"/>
      <c r="I1283" s="723"/>
    </row>
    <row r="1284" spans="1:9">
      <c r="A1284" s="723"/>
      <c r="B1284" s="723"/>
      <c r="C1284" s="723"/>
      <c r="D1284" s="723"/>
      <c r="E1284" s="723"/>
      <c r="F1284" s="723"/>
      <c r="G1284" s="723"/>
      <c r="H1284" s="723"/>
      <c r="I1284" s="723"/>
    </row>
    <row r="1285" spans="1:9">
      <c r="A1285" s="723"/>
      <c r="B1285" s="723"/>
      <c r="C1285" s="723"/>
      <c r="D1285" s="723"/>
      <c r="E1285" s="723"/>
      <c r="F1285" s="723"/>
      <c r="G1285" s="723"/>
      <c r="H1285" s="723"/>
      <c r="I1285" s="723"/>
    </row>
    <row r="1286" spans="1:9">
      <c r="A1286" s="723"/>
      <c r="B1286" s="723"/>
      <c r="C1286" s="723"/>
      <c r="D1286" s="723"/>
      <c r="E1286" s="723"/>
      <c r="F1286" s="723"/>
      <c r="G1286" s="723"/>
      <c r="H1286" s="723"/>
      <c r="I1286" s="723"/>
    </row>
    <row r="1287" spans="1:9">
      <c r="A1287" s="723"/>
      <c r="B1287" s="723"/>
      <c r="C1287" s="723"/>
      <c r="D1287" s="723"/>
      <c r="E1287" s="723"/>
      <c r="F1287" s="723"/>
      <c r="G1287" s="723"/>
      <c r="H1287" s="723"/>
      <c r="I1287" s="723"/>
    </row>
    <row r="1288" spans="1:9">
      <c r="A1288" s="723"/>
      <c r="B1288" s="723"/>
      <c r="C1288" s="723"/>
      <c r="D1288" s="723"/>
      <c r="E1288" s="723"/>
      <c r="F1288" s="723"/>
      <c r="G1288" s="723"/>
      <c r="H1288" s="723"/>
      <c r="I1288" s="723"/>
    </row>
    <row r="1289" spans="1:9">
      <c r="A1289" s="723"/>
      <c r="B1289" s="723"/>
      <c r="C1289" s="723"/>
      <c r="D1289" s="723"/>
      <c r="E1289" s="723"/>
      <c r="F1289" s="723"/>
      <c r="G1289" s="723"/>
      <c r="H1289" s="723"/>
      <c r="I1289" s="723"/>
    </row>
    <row r="1290" spans="1:9">
      <c r="A1290" s="723"/>
      <c r="B1290" s="723"/>
      <c r="C1290" s="723"/>
      <c r="D1290" s="723"/>
      <c r="E1290" s="723"/>
      <c r="F1290" s="723"/>
      <c r="G1290" s="723"/>
      <c r="H1290" s="723"/>
      <c r="I1290" s="723"/>
    </row>
    <row r="1291" spans="1:9">
      <c r="A1291" s="723"/>
      <c r="B1291" s="723"/>
      <c r="C1291" s="723"/>
      <c r="D1291" s="723"/>
      <c r="E1291" s="723"/>
      <c r="F1291" s="723"/>
      <c r="G1291" s="723"/>
      <c r="H1291" s="723"/>
      <c r="I1291" s="723"/>
    </row>
    <row r="1292" spans="1:9">
      <c r="A1292" s="723"/>
      <c r="B1292" s="723"/>
      <c r="C1292" s="723"/>
      <c r="D1292" s="723"/>
      <c r="E1292" s="723"/>
      <c r="F1292" s="723"/>
      <c r="G1292" s="723"/>
      <c r="H1292" s="723"/>
      <c r="I1292" s="723"/>
    </row>
    <row r="1293" spans="1:9">
      <c r="A1293" s="723"/>
      <c r="B1293" s="723"/>
      <c r="C1293" s="723"/>
      <c r="D1293" s="723"/>
      <c r="E1293" s="723"/>
      <c r="F1293" s="723"/>
      <c r="G1293" s="723"/>
      <c r="H1293" s="723"/>
      <c r="I1293" s="723"/>
    </row>
    <row r="1294" spans="1:9">
      <c r="A1294" s="723"/>
      <c r="B1294" s="723"/>
      <c r="C1294" s="723"/>
      <c r="D1294" s="723"/>
      <c r="E1294" s="723"/>
      <c r="F1294" s="723"/>
      <c r="G1294" s="723"/>
      <c r="H1294" s="723"/>
      <c r="I1294" s="723"/>
    </row>
    <row r="1295" spans="1:9">
      <c r="A1295" s="723"/>
      <c r="B1295" s="723"/>
      <c r="C1295" s="723"/>
      <c r="D1295" s="723"/>
      <c r="E1295" s="723"/>
      <c r="F1295" s="723"/>
      <c r="G1295" s="723"/>
      <c r="H1295" s="723"/>
      <c r="I1295" s="723"/>
    </row>
    <row r="1296" spans="1:9">
      <c r="A1296" s="723"/>
      <c r="B1296" s="723"/>
      <c r="C1296" s="723"/>
      <c r="D1296" s="723"/>
      <c r="E1296" s="723"/>
      <c r="F1296" s="723"/>
      <c r="G1296" s="723"/>
      <c r="H1296" s="723"/>
      <c r="I1296" s="723"/>
    </row>
    <row r="1297" spans="1:9">
      <c r="A1297" s="723"/>
      <c r="B1297" s="723"/>
      <c r="C1297" s="723"/>
      <c r="D1297" s="723"/>
      <c r="E1297" s="723"/>
      <c r="F1297" s="723"/>
      <c r="G1297" s="723"/>
      <c r="H1297" s="723"/>
      <c r="I1297" s="723"/>
    </row>
    <row r="1298" spans="1:9">
      <c r="A1298" s="723"/>
      <c r="B1298" s="723"/>
      <c r="C1298" s="723"/>
      <c r="D1298" s="723"/>
      <c r="E1298" s="723"/>
      <c r="F1298" s="723"/>
      <c r="G1298" s="723"/>
      <c r="H1298" s="723"/>
      <c r="I1298" s="723"/>
    </row>
    <row r="1299" spans="1:9">
      <c r="A1299" s="723"/>
      <c r="B1299" s="723"/>
      <c r="C1299" s="723"/>
      <c r="D1299" s="723"/>
      <c r="E1299" s="723"/>
      <c r="F1299" s="723"/>
      <c r="G1299" s="723"/>
      <c r="H1299" s="723"/>
      <c r="I1299" s="723"/>
    </row>
    <row r="1300" spans="1:9">
      <c r="A1300" s="723"/>
      <c r="B1300" s="723"/>
      <c r="C1300" s="723"/>
      <c r="D1300" s="723"/>
      <c r="E1300" s="723"/>
      <c r="F1300" s="723"/>
      <c r="G1300" s="723"/>
      <c r="H1300" s="723"/>
      <c r="I1300" s="723"/>
    </row>
    <row r="1301" spans="1:9">
      <c r="A1301" s="723"/>
      <c r="B1301" s="723"/>
      <c r="C1301" s="723"/>
      <c r="D1301" s="723"/>
      <c r="E1301" s="723"/>
      <c r="F1301" s="723"/>
      <c r="G1301" s="723"/>
      <c r="H1301" s="723"/>
      <c r="I1301" s="723"/>
    </row>
    <row r="1302" spans="1:9">
      <c r="A1302" s="723"/>
      <c r="B1302" s="723"/>
      <c r="C1302" s="723"/>
      <c r="D1302" s="723"/>
      <c r="E1302" s="723"/>
      <c r="F1302" s="723"/>
      <c r="G1302" s="723"/>
      <c r="H1302" s="723"/>
      <c r="I1302" s="723"/>
    </row>
    <row r="1303" spans="1:9">
      <c r="A1303" s="723"/>
      <c r="B1303" s="723"/>
      <c r="C1303" s="723"/>
      <c r="D1303" s="723"/>
      <c r="E1303" s="723"/>
      <c r="F1303" s="723"/>
      <c r="G1303" s="723"/>
      <c r="H1303" s="723"/>
      <c r="I1303" s="723"/>
    </row>
    <row r="1304" spans="1:9">
      <c r="A1304" s="723"/>
      <c r="B1304" s="723"/>
      <c r="C1304" s="723"/>
      <c r="D1304" s="723"/>
      <c r="E1304" s="723"/>
      <c r="F1304" s="723"/>
      <c r="G1304" s="723"/>
      <c r="H1304" s="723"/>
      <c r="I1304" s="723"/>
    </row>
    <row r="1305" spans="1:9">
      <c r="A1305" s="723"/>
      <c r="B1305" s="723"/>
      <c r="C1305" s="723"/>
      <c r="D1305" s="723"/>
      <c r="E1305" s="723"/>
      <c r="F1305" s="723"/>
      <c r="G1305" s="723"/>
      <c r="H1305" s="723"/>
      <c r="I1305" s="723"/>
    </row>
    <row r="1306" spans="1:9">
      <c r="A1306" s="723"/>
      <c r="B1306" s="723"/>
      <c r="C1306" s="723"/>
      <c r="D1306" s="723"/>
      <c r="E1306" s="723"/>
      <c r="F1306" s="723"/>
      <c r="G1306" s="723"/>
      <c r="H1306" s="723"/>
      <c r="I1306" s="723"/>
    </row>
    <row r="1307" spans="1:9">
      <c r="A1307" s="723"/>
      <c r="B1307" s="723"/>
      <c r="C1307" s="723"/>
      <c r="D1307" s="723"/>
      <c r="E1307" s="723"/>
      <c r="F1307" s="723"/>
      <c r="G1307" s="723"/>
      <c r="H1307" s="723"/>
      <c r="I1307" s="723"/>
    </row>
    <row r="1308" spans="1:9">
      <c r="A1308" s="723"/>
      <c r="B1308" s="723"/>
      <c r="C1308" s="723"/>
      <c r="D1308" s="723"/>
      <c r="E1308" s="723"/>
      <c r="F1308" s="723"/>
      <c r="G1308" s="723"/>
      <c r="H1308" s="723"/>
      <c r="I1308" s="723"/>
    </row>
    <row r="1309" spans="1:9">
      <c r="A1309" s="723"/>
      <c r="B1309" s="723"/>
      <c r="C1309" s="723"/>
      <c r="D1309" s="723"/>
      <c r="E1309" s="723"/>
      <c r="F1309" s="723"/>
      <c r="G1309" s="723"/>
      <c r="H1309" s="723"/>
      <c r="I1309" s="723"/>
    </row>
    <row r="1310" spans="1:9">
      <c r="A1310" s="723"/>
      <c r="B1310" s="723"/>
      <c r="C1310" s="723"/>
      <c r="D1310" s="723"/>
      <c r="E1310" s="723"/>
      <c r="F1310" s="723"/>
      <c r="G1310" s="723"/>
      <c r="H1310" s="723"/>
      <c r="I1310" s="723"/>
    </row>
    <row r="1311" spans="1:9">
      <c r="A1311" s="723"/>
      <c r="B1311" s="723"/>
      <c r="C1311" s="723"/>
      <c r="D1311" s="723"/>
      <c r="E1311" s="723"/>
      <c r="F1311" s="723"/>
      <c r="G1311" s="723"/>
      <c r="H1311" s="723"/>
      <c r="I1311" s="723"/>
    </row>
    <row r="1312" spans="1:9">
      <c r="A1312" s="723"/>
      <c r="B1312" s="723"/>
      <c r="C1312" s="723"/>
      <c r="D1312" s="723"/>
      <c r="E1312" s="723"/>
      <c r="F1312" s="723"/>
      <c r="G1312" s="723"/>
      <c r="H1312" s="723"/>
      <c r="I1312" s="723"/>
    </row>
    <row r="1313" spans="1:9">
      <c r="A1313" s="723"/>
      <c r="B1313" s="723"/>
      <c r="C1313" s="723"/>
      <c r="D1313" s="723"/>
      <c r="E1313" s="723"/>
      <c r="F1313" s="723"/>
      <c r="G1313" s="723"/>
      <c r="H1313" s="723"/>
      <c r="I1313" s="723"/>
    </row>
    <row r="1314" spans="1:9">
      <c r="A1314" s="723"/>
      <c r="B1314" s="723"/>
      <c r="C1314" s="723"/>
      <c r="D1314" s="723"/>
      <c r="E1314" s="723"/>
      <c r="F1314" s="723"/>
      <c r="G1314" s="723"/>
      <c r="H1314" s="723"/>
      <c r="I1314" s="723"/>
    </row>
    <row r="1315" spans="1:9">
      <c r="A1315" s="723"/>
      <c r="B1315" s="723"/>
      <c r="C1315" s="723"/>
      <c r="D1315" s="723"/>
      <c r="E1315" s="723"/>
      <c r="F1315" s="723"/>
      <c r="G1315" s="723"/>
      <c r="H1315" s="723"/>
      <c r="I1315" s="723"/>
    </row>
    <row r="1316" spans="1:9">
      <c r="A1316" s="723"/>
      <c r="B1316" s="723"/>
      <c r="C1316" s="723"/>
      <c r="D1316" s="723"/>
      <c r="E1316" s="723"/>
      <c r="F1316" s="723"/>
      <c r="G1316" s="723"/>
      <c r="H1316" s="723"/>
      <c r="I1316" s="723"/>
    </row>
    <row r="1317" spans="1:9">
      <c r="A1317" s="723"/>
      <c r="B1317" s="723"/>
      <c r="C1317" s="723"/>
      <c r="D1317" s="723"/>
      <c r="E1317" s="723"/>
      <c r="F1317" s="723"/>
      <c r="G1317" s="723"/>
      <c r="H1317" s="723"/>
      <c r="I1317" s="723"/>
    </row>
    <row r="1318" spans="1:9">
      <c r="A1318" s="723"/>
      <c r="B1318" s="723"/>
      <c r="C1318" s="723"/>
      <c r="D1318" s="723"/>
      <c r="E1318" s="723"/>
      <c r="F1318" s="723"/>
      <c r="G1318" s="723"/>
      <c r="H1318" s="723"/>
      <c r="I1318" s="723"/>
    </row>
    <row r="1319" spans="1:9">
      <c r="A1319" s="723"/>
      <c r="B1319" s="723"/>
      <c r="C1319" s="723"/>
      <c r="D1319" s="723"/>
      <c r="E1319" s="723"/>
      <c r="F1319" s="723"/>
      <c r="G1319" s="723"/>
      <c r="H1319" s="723"/>
      <c r="I1319" s="723"/>
    </row>
    <row r="1320" spans="1:9">
      <c r="A1320" s="723"/>
      <c r="B1320" s="723"/>
      <c r="C1320" s="723"/>
      <c r="D1320" s="723"/>
      <c r="E1320" s="723"/>
      <c r="F1320" s="723"/>
      <c r="G1320" s="723"/>
      <c r="H1320" s="723"/>
      <c r="I1320" s="723"/>
    </row>
    <row r="1321" spans="1:9">
      <c r="A1321" s="723"/>
      <c r="B1321" s="723"/>
      <c r="C1321" s="723"/>
      <c r="D1321" s="723"/>
      <c r="E1321" s="723"/>
      <c r="F1321" s="723"/>
      <c r="G1321" s="723"/>
      <c r="H1321" s="723"/>
      <c r="I1321" s="723"/>
    </row>
    <row r="1322" spans="1:9">
      <c r="A1322" s="723"/>
      <c r="B1322" s="723"/>
      <c r="C1322" s="723"/>
      <c r="D1322" s="723"/>
      <c r="E1322" s="723"/>
      <c r="F1322" s="723"/>
      <c r="G1322" s="723"/>
      <c r="H1322" s="723"/>
      <c r="I1322" s="723"/>
    </row>
    <row r="1323" spans="1:9">
      <c r="A1323" s="723"/>
      <c r="B1323" s="723"/>
      <c r="C1323" s="723"/>
      <c r="D1323" s="723"/>
      <c r="E1323" s="723"/>
      <c r="F1323" s="723"/>
      <c r="G1323" s="723"/>
      <c r="H1323" s="723"/>
      <c r="I1323" s="723"/>
    </row>
    <row r="1324" spans="1:9">
      <c r="A1324" s="723"/>
      <c r="B1324" s="723"/>
      <c r="C1324" s="723"/>
      <c r="D1324" s="723"/>
      <c r="E1324" s="723"/>
      <c r="F1324" s="723"/>
      <c r="G1324" s="723"/>
      <c r="H1324" s="723"/>
      <c r="I1324" s="723"/>
    </row>
    <row r="1325" spans="1:9">
      <c r="A1325" s="723"/>
      <c r="B1325" s="723"/>
      <c r="C1325" s="723"/>
      <c r="D1325" s="723"/>
      <c r="E1325" s="723"/>
      <c r="F1325" s="723"/>
      <c r="G1325" s="723"/>
      <c r="H1325" s="723"/>
      <c r="I1325" s="723"/>
    </row>
    <row r="1326" spans="1:9">
      <c r="A1326" s="723"/>
      <c r="B1326" s="723"/>
      <c r="C1326" s="723"/>
      <c r="D1326" s="723"/>
      <c r="E1326" s="723"/>
      <c r="F1326" s="723"/>
      <c r="G1326" s="723"/>
      <c r="H1326" s="723"/>
      <c r="I1326" s="723"/>
    </row>
    <row r="1327" spans="1:9">
      <c r="A1327" s="723"/>
      <c r="B1327" s="723"/>
      <c r="C1327" s="723"/>
      <c r="D1327" s="723"/>
      <c r="E1327" s="723"/>
      <c r="F1327" s="723"/>
      <c r="G1327" s="723"/>
      <c r="H1327" s="723"/>
      <c r="I1327" s="723"/>
    </row>
    <row r="1328" spans="1:9">
      <c r="A1328" s="723"/>
      <c r="B1328" s="723"/>
      <c r="C1328" s="723"/>
      <c r="D1328" s="723"/>
      <c r="E1328" s="723"/>
      <c r="F1328" s="723"/>
      <c r="G1328" s="723"/>
      <c r="H1328" s="723"/>
      <c r="I1328" s="723"/>
    </row>
    <row r="1329" spans="1:9">
      <c r="A1329" s="723"/>
      <c r="B1329" s="723"/>
      <c r="C1329" s="723"/>
      <c r="D1329" s="723"/>
      <c r="E1329" s="723"/>
      <c r="F1329" s="723"/>
      <c r="G1329" s="723"/>
      <c r="H1329" s="723"/>
      <c r="I1329" s="723"/>
    </row>
    <row r="1330" spans="1:9">
      <c r="A1330" s="723"/>
      <c r="B1330" s="723"/>
      <c r="C1330" s="723"/>
      <c r="D1330" s="723"/>
      <c r="E1330" s="723"/>
      <c r="F1330" s="723"/>
      <c r="G1330" s="723"/>
      <c r="H1330" s="723"/>
      <c r="I1330" s="723"/>
    </row>
    <row r="1331" spans="1:9">
      <c r="A1331" s="723"/>
      <c r="B1331" s="723"/>
      <c r="C1331" s="723"/>
      <c r="D1331" s="723"/>
      <c r="E1331" s="723"/>
      <c r="F1331" s="723"/>
      <c r="G1331" s="723"/>
      <c r="H1331" s="723"/>
      <c r="I1331" s="723"/>
    </row>
    <row r="1332" spans="1:9">
      <c r="A1332" s="723"/>
      <c r="B1332" s="723"/>
      <c r="C1332" s="723"/>
      <c r="D1332" s="723"/>
      <c r="E1332" s="723"/>
      <c r="F1332" s="723"/>
      <c r="G1332" s="723"/>
      <c r="H1332" s="723"/>
      <c r="I1332" s="723"/>
    </row>
    <row r="1333" spans="1:9">
      <c r="A1333" s="723"/>
      <c r="B1333" s="723"/>
      <c r="C1333" s="723"/>
      <c r="D1333" s="723"/>
      <c r="E1333" s="723"/>
      <c r="F1333" s="723"/>
      <c r="G1333" s="723"/>
      <c r="H1333" s="723"/>
      <c r="I1333" s="723"/>
    </row>
    <row r="1334" spans="1:9">
      <c r="A1334" s="723"/>
      <c r="B1334" s="723"/>
      <c r="C1334" s="723"/>
      <c r="D1334" s="723"/>
      <c r="E1334" s="723"/>
      <c r="F1334" s="723"/>
      <c r="G1334" s="723"/>
      <c r="H1334" s="723"/>
      <c r="I1334" s="723"/>
    </row>
    <row r="1335" spans="1:9">
      <c r="A1335" s="723"/>
      <c r="B1335" s="723"/>
      <c r="C1335" s="723"/>
      <c r="D1335" s="723"/>
      <c r="E1335" s="723"/>
      <c r="F1335" s="723"/>
      <c r="G1335" s="723"/>
      <c r="H1335" s="723"/>
      <c r="I1335" s="723"/>
    </row>
    <row r="1336" spans="1:9">
      <c r="A1336" s="723"/>
      <c r="B1336" s="723"/>
      <c r="C1336" s="723"/>
      <c r="D1336" s="723"/>
      <c r="E1336" s="723"/>
      <c r="F1336" s="723"/>
      <c r="G1336" s="723"/>
      <c r="H1336" s="723"/>
      <c r="I1336" s="723"/>
    </row>
    <row r="1337" spans="1:9">
      <c r="A1337" s="723"/>
      <c r="B1337" s="723"/>
      <c r="C1337" s="723"/>
      <c r="D1337" s="723"/>
      <c r="E1337" s="723"/>
      <c r="F1337" s="723"/>
      <c r="G1337" s="723"/>
      <c r="H1337" s="723"/>
      <c r="I1337" s="723"/>
    </row>
    <row r="1338" spans="1:9">
      <c r="A1338" s="723"/>
      <c r="B1338" s="723"/>
      <c r="C1338" s="723"/>
      <c r="D1338" s="723"/>
      <c r="E1338" s="723"/>
      <c r="F1338" s="723"/>
      <c r="G1338" s="723"/>
      <c r="H1338" s="723"/>
      <c r="I1338" s="723"/>
    </row>
    <row r="1339" spans="1:9">
      <c r="A1339" s="723"/>
      <c r="B1339" s="723"/>
      <c r="C1339" s="723"/>
      <c r="D1339" s="723"/>
      <c r="E1339" s="723"/>
      <c r="F1339" s="723"/>
      <c r="G1339" s="723"/>
      <c r="H1339" s="723"/>
      <c r="I1339" s="723"/>
    </row>
    <row r="1340" spans="1:9">
      <c r="A1340" s="723"/>
      <c r="B1340" s="723"/>
      <c r="C1340" s="723"/>
      <c r="D1340" s="723"/>
      <c r="E1340" s="723"/>
      <c r="F1340" s="723"/>
      <c r="G1340" s="723"/>
      <c r="H1340" s="723"/>
      <c r="I1340" s="723"/>
    </row>
    <row r="1341" spans="1:9">
      <c r="A1341" s="723"/>
      <c r="B1341" s="723"/>
      <c r="C1341" s="723"/>
      <c r="D1341" s="723"/>
      <c r="E1341" s="723"/>
      <c r="F1341" s="723"/>
      <c r="G1341" s="723"/>
      <c r="H1341" s="723"/>
      <c r="I1341" s="723"/>
    </row>
    <row r="1342" spans="1:9">
      <c r="A1342" s="723"/>
      <c r="B1342" s="723"/>
      <c r="C1342" s="723"/>
      <c r="D1342" s="723"/>
      <c r="E1342" s="723"/>
      <c r="F1342" s="723"/>
      <c r="G1342" s="723"/>
      <c r="H1342" s="723"/>
      <c r="I1342" s="723"/>
    </row>
    <row r="1343" spans="1:9">
      <c r="A1343" s="723"/>
      <c r="B1343" s="723"/>
      <c r="C1343" s="723"/>
      <c r="D1343" s="723"/>
      <c r="E1343" s="723"/>
      <c r="F1343" s="723"/>
      <c r="G1343" s="723"/>
      <c r="H1343" s="723"/>
      <c r="I1343" s="723"/>
    </row>
    <row r="1344" spans="1:9">
      <c r="A1344" s="723"/>
      <c r="B1344" s="723"/>
      <c r="C1344" s="723"/>
      <c r="D1344" s="723"/>
      <c r="E1344" s="723"/>
      <c r="F1344" s="723"/>
      <c r="G1344" s="723"/>
      <c r="H1344" s="723"/>
      <c r="I1344" s="723"/>
    </row>
    <row r="1345" spans="1:9">
      <c r="A1345" s="723"/>
      <c r="B1345" s="723"/>
      <c r="C1345" s="723"/>
      <c r="D1345" s="723"/>
      <c r="E1345" s="723"/>
      <c r="F1345" s="723"/>
      <c r="G1345" s="723"/>
      <c r="H1345" s="723"/>
      <c r="I1345" s="723"/>
    </row>
    <row r="1346" spans="1:9">
      <c r="A1346" s="723"/>
      <c r="B1346" s="723"/>
      <c r="C1346" s="723"/>
      <c r="D1346" s="723"/>
      <c r="E1346" s="723"/>
      <c r="F1346" s="723"/>
      <c r="G1346" s="723"/>
      <c r="H1346" s="723"/>
      <c r="I1346" s="723"/>
    </row>
    <row r="1347" spans="1:9">
      <c r="A1347" s="723"/>
      <c r="B1347" s="723"/>
      <c r="C1347" s="723"/>
      <c r="D1347" s="723"/>
      <c r="E1347" s="723"/>
      <c r="F1347" s="723"/>
      <c r="G1347" s="723"/>
      <c r="H1347" s="723"/>
      <c r="I1347" s="723"/>
    </row>
    <row r="1348" spans="1:9">
      <c r="A1348" s="723"/>
      <c r="B1348" s="723"/>
      <c r="C1348" s="723"/>
      <c r="D1348" s="723"/>
      <c r="E1348" s="723"/>
      <c r="F1348" s="723"/>
      <c r="G1348" s="723"/>
      <c r="H1348" s="723"/>
      <c r="I1348" s="723"/>
    </row>
    <row r="1349" spans="1:9">
      <c r="A1349" s="723"/>
      <c r="B1349" s="723"/>
      <c r="C1349" s="723"/>
      <c r="D1349" s="723"/>
      <c r="E1349" s="723"/>
      <c r="F1349" s="723"/>
      <c r="G1349" s="723"/>
      <c r="H1349" s="723"/>
      <c r="I1349" s="723"/>
    </row>
    <row r="1350" spans="1:9">
      <c r="A1350" s="723"/>
      <c r="B1350" s="723"/>
      <c r="C1350" s="723"/>
      <c r="D1350" s="723"/>
      <c r="E1350" s="723"/>
      <c r="F1350" s="723"/>
      <c r="G1350" s="723"/>
      <c r="H1350" s="723"/>
      <c r="I1350" s="723"/>
    </row>
    <row r="1351" spans="1:9">
      <c r="A1351" s="723"/>
      <c r="B1351" s="723"/>
      <c r="C1351" s="723"/>
      <c r="D1351" s="723"/>
      <c r="E1351" s="723"/>
      <c r="F1351" s="723"/>
      <c r="G1351" s="723"/>
      <c r="H1351" s="723"/>
      <c r="I1351" s="723"/>
    </row>
    <row r="1352" spans="1:9">
      <c r="A1352" s="723"/>
      <c r="B1352" s="723"/>
      <c r="C1352" s="723"/>
      <c r="D1352" s="723"/>
      <c r="E1352" s="723"/>
      <c r="F1352" s="723"/>
      <c r="G1352" s="723"/>
      <c r="H1352" s="723"/>
      <c r="I1352" s="723"/>
    </row>
    <row r="1353" spans="1:9">
      <c r="A1353" s="723"/>
      <c r="B1353" s="723"/>
      <c r="C1353" s="723"/>
      <c r="D1353" s="723"/>
      <c r="E1353" s="723"/>
      <c r="F1353" s="723"/>
      <c r="G1353" s="723"/>
      <c r="H1353" s="723"/>
      <c r="I1353" s="723"/>
    </row>
    <row r="1354" spans="1:9">
      <c r="A1354" s="723"/>
      <c r="B1354" s="723"/>
      <c r="C1354" s="723"/>
      <c r="D1354" s="723"/>
      <c r="E1354" s="723"/>
      <c r="F1354" s="723"/>
      <c r="G1354" s="723"/>
      <c r="H1354" s="723"/>
      <c r="I1354" s="723"/>
    </row>
    <row r="1355" spans="1:9">
      <c r="A1355" s="723"/>
      <c r="B1355" s="723"/>
      <c r="C1355" s="723"/>
      <c r="D1355" s="723"/>
      <c r="E1355" s="723"/>
      <c r="F1355" s="723"/>
      <c r="G1355" s="723"/>
      <c r="H1355" s="723"/>
      <c r="I1355" s="723"/>
    </row>
    <row r="1356" spans="1:9">
      <c r="A1356" s="723"/>
      <c r="B1356" s="723"/>
      <c r="C1356" s="723"/>
      <c r="D1356" s="723"/>
      <c r="E1356" s="723"/>
      <c r="F1356" s="723"/>
      <c r="G1356" s="723"/>
      <c r="H1356" s="723"/>
      <c r="I1356" s="723"/>
    </row>
    <row r="1357" spans="1:9">
      <c r="A1357" s="723"/>
      <c r="B1357" s="723"/>
      <c r="C1357" s="723"/>
      <c r="D1357" s="723"/>
      <c r="E1357" s="723"/>
      <c r="F1357" s="723"/>
      <c r="G1357" s="723"/>
      <c r="H1357" s="723"/>
      <c r="I1357" s="723"/>
    </row>
    <row r="1358" spans="1:9">
      <c r="A1358" s="723"/>
      <c r="B1358" s="723"/>
      <c r="C1358" s="723"/>
      <c r="D1358" s="723"/>
      <c r="E1358" s="723"/>
      <c r="F1358" s="723"/>
      <c r="G1358" s="723"/>
      <c r="H1358" s="723"/>
      <c r="I1358" s="723"/>
    </row>
    <row r="1359" spans="1:9">
      <c r="A1359" s="723"/>
      <c r="B1359" s="723"/>
      <c r="C1359" s="723"/>
      <c r="D1359" s="723"/>
      <c r="E1359" s="723"/>
      <c r="F1359" s="723"/>
      <c r="G1359" s="723"/>
      <c r="H1359" s="723"/>
      <c r="I1359" s="723"/>
    </row>
    <row r="1360" spans="1:9">
      <c r="A1360" s="723"/>
      <c r="B1360" s="723"/>
      <c r="C1360" s="723"/>
      <c r="D1360" s="723"/>
      <c r="E1360" s="723"/>
      <c r="F1360" s="723"/>
      <c r="G1360" s="723"/>
      <c r="H1360" s="723"/>
      <c r="I1360" s="723"/>
    </row>
    <row r="1361" spans="1:9">
      <c r="A1361" s="723"/>
      <c r="B1361" s="723"/>
      <c r="C1361" s="723"/>
      <c r="D1361" s="723"/>
      <c r="E1361" s="723"/>
      <c r="F1361" s="723"/>
      <c r="G1361" s="723"/>
      <c r="H1361" s="723"/>
      <c r="I1361" s="723"/>
    </row>
    <row r="1362" spans="1:9">
      <c r="A1362" s="723"/>
      <c r="B1362" s="723"/>
      <c r="C1362" s="723"/>
      <c r="D1362" s="723"/>
      <c r="E1362" s="723"/>
      <c r="F1362" s="723"/>
      <c r="G1362" s="723"/>
      <c r="H1362" s="723"/>
      <c r="I1362" s="723"/>
    </row>
    <row r="1363" spans="1:9">
      <c r="A1363" s="723"/>
      <c r="B1363" s="723"/>
      <c r="C1363" s="723"/>
      <c r="D1363" s="723"/>
      <c r="E1363" s="723"/>
      <c r="F1363" s="723"/>
      <c r="G1363" s="723"/>
      <c r="H1363" s="723"/>
      <c r="I1363" s="723"/>
    </row>
    <row r="1364" spans="1:9">
      <c r="A1364" s="723"/>
      <c r="B1364" s="723"/>
      <c r="C1364" s="723"/>
      <c r="D1364" s="723"/>
      <c r="E1364" s="723"/>
      <c r="F1364" s="723"/>
      <c r="G1364" s="723"/>
      <c r="H1364" s="723"/>
      <c r="I1364" s="723"/>
    </row>
    <row r="1365" spans="1:9">
      <c r="A1365" s="723"/>
      <c r="B1365" s="723"/>
      <c r="C1365" s="723"/>
      <c r="D1365" s="723"/>
      <c r="E1365" s="723"/>
      <c r="F1365" s="723"/>
      <c r="G1365" s="723"/>
      <c r="H1365" s="723"/>
      <c r="I1365" s="723"/>
    </row>
    <row r="1366" spans="1:9">
      <c r="A1366" s="723"/>
      <c r="B1366" s="723"/>
      <c r="C1366" s="723"/>
      <c r="D1366" s="723"/>
      <c r="E1366" s="723"/>
      <c r="F1366" s="723"/>
      <c r="G1366" s="723"/>
      <c r="H1366" s="723"/>
      <c r="I1366" s="723"/>
    </row>
    <row r="1367" spans="1:9">
      <c r="A1367" s="723"/>
      <c r="B1367" s="723"/>
      <c r="C1367" s="723"/>
      <c r="D1367" s="723"/>
      <c r="E1367" s="723"/>
      <c r="F1367" s="723"/>
      <c r="G1367" s="723"/>
      <c r="H1367" s="723"/>
      <c r="I1367" s="723"/>
    </row>
    <row r="1368" spans="1:9">
      <c r="A1368" s="723"/>
      <c r="B1368" s="723"/>
      <c r="C1368" s="723"/>
      <c r="D1368" s="723"/>
      <c r="E1368" s="723"/>
      <c r="F1368" s="723"/>
      <c r="G1368" s="723"/>
      <c r="H1368" s="723"/>
      <c r="I1368" s="723"/>
    </row>
    <row r="1369" spans="1:9">
      <c r="A1369" s="723"/>
      <c r="B1369" s="723"/>
      <c r="C1369" s="723"/>
      <c r="D1369" s="723"/>
      <c r="E1369" s="723"/>
      <c r="F1369" s="723"/>
      <c r="G1369" s="723"/>
      <c r="H1369" s="723"/>
      <c r="I1369" s="723"/>
    </row>
    <row r="1370" spans="1:9">
      <c r="A1370" s="723"/>
      <c r="B1370" s="723"/>
      <c r="C1370" s="723"/>
      <c r="D1370" s="723"/>
      <c r="E1370" s="723"/>
      <c r="F1370" s="723"/>
      <c r="G1370" s="723"/>
      <c r="H1370" s="723"/>
      <c r="I1370" s="723"/>
    </row>
    <row r="1371" spans="1:9">
      <c r="A1371" s="723"/>
      <c r="B1371" s="723"/>
      <c r="C1371" s="723"/>
      <c r="D1371" s="723"/>
      <c r="E1371" s="723"/>
      <c r="F1371" s="723"/>
      <c r="G1371" s="723"/>
      <c r="H1371" s="723"/>
      <c r="I1371" s="723"/>
    </row>
    <row r="1372" spans="1:9">
      <c r="A1372" s="723"/>
      <c r="B1372" s="723"/>
      <c r="C1372" s="723"/>
      <c r="D1372" s="723"/>
      <c r="E1372" s="723"/>
      <c r="F1372" s="723"/>
      <c r="G1372" s="723"/>
      <c r="H1372" s="723"/>
      <c r="I1372" s="723"/>
    </row>
    <row r="1373" spans="1:9">
      <c r="A1373" s="723"/>
      <c r="B1373" s="723"/>
      <c r="C1373" s="723"/>
      <c r="D1373" s="723"/>
      <c r="E1373" s="723"/>
      <c r="F1373" s="723"/>
      <c r="G1373" s="723"/>
      <c r="H1373" s="723"/>
      <c r="I1373" s="723"/>
    </row>
    <row r="1374" spans="1:9">
      <c r="A1374" s="723"/>
      <c r="B1374" s="723"/>
      <c r="C1374" s="723"/>
      <c r="D1374" s="723"/>
      <c r="E1374" s="723"/>
      <c r="F1374" s="723"/>
      <c r="G1374" s="723"/>
      <c r="H1374" s="723"/>
      <c r="I1374" s="723"/>
    </row>
    <row r="1375" spans="1:9">
      <c r="A1375" s="723"/>
      <c r="B1375" s="723"/>
      <c r="C1375" s="723"/>
      <c r="D1375" s="723"/>
      <c r="E1375" s="723"/>
      <c r="F1375" s="723"/>
      <c r="G1375" s="723"/>
      <c r="H1375" s="723"/>
      <c r="I1375" s="723"/>
    </row>
    <row r="1376" spans="1:9">
      <c r="A1376" s="723"/>
      <c r="B1376" s="723"/>
      <c r="C1376" s="723"/>
      <c r="D1376" s="723"/>
      <c r="E1376" s="723"/>
      <c r="F1376" s="723"/>
      <c r="G1376" s="723"/>
      <c r="H1376" s="723"/>
      <c r="I1376" s="723"/>
    </row>
    <row r="1377" spans="1:9">
      <c r="A1377" s="723"/>
      <c r="B1377" s="723"/>
      <c r="C1377" s="723"/>
      <c r="D1377" s="723"/>
      <c r="E1377" s="723"/>
      <c r="F1377" s="723"/>
      <c r="G1377" s="723"/>
      <c r="H1377" s="723"/>
      <c r="I1377" s="723"/>
    </row>
    <row r="1378" spans="1:9">
      <c r="A1378" s="723"/>
      <c r="B1378" s="723"/>
      <c r="C1378" s="723"/>
      <c r="D1378" s="723"/>
      <c r="E1378" s="723"/>
      <c r="F1378" s="723"/>
      <c r="G1378" s="723"/>
      <c r="H1378" s="723"/>
      <c r="I1378" s="723"/>
    </row>
    <row r="1379" spans="1:9">
      <c r="A1379" s="723"/>
      <c r="B1379" s="723"/>
      <c r="C1379" s="723"/>
      <c r="D1379" s="723"/>
      <c r="E1379" s="723"/>
      <c r="F1379" s="723"/>
      <c r="G1379" s="723"/>
      <c r="H1379" s="723"/>
      <c r="I1379" s="723"/>
    </row>
    <row r="1380" spans="1:9">
      <c r="A1380" s="723"/>
      <c r="B1380" s="723"/>
      <c r="C1380" s="723"/>
      <c r="D1380" s="723"/>
      <c r="E1380" s="723"/>
      <c r="F1380" s="723"/>
      <c r="G1380" s="723"/>
      <c r="H1380" s="723"/>
      <c r="I1380" s="723"/>
    </row>
    <row r="1381" spans="1:9">
      <c r="A1381" s="723"/>
      <c r="B1381" s="723"/>
      <c r="C1381" s="723"/>
      <c r="D1381" s="723"/>
      <c r="E1381" s="723"/>
      <c r="F1381" s="723"/>
      <c r="G1381" s="723"/>
      <c r="H1381" s="723"/>
      <c r="I1381" s="723"/>
    </row>
    <row r="1382" spans="1:9">
      <c r="A1382" s="723"/>
      <c r="B1382" s="723"/>
      <c r="C1382" s="723"/>
      <c r="D1382" s="723"/>
      <c r="E1382" s="723"/>
      <c r="F1382" s="723"/>
      <c r="G1382" s="723"/>
      <c r="H1382" s="723"/>
      <c r="I1382" s="723"/>
    </row>
    <row r="1383" spans="1:9">
      <c r="A1383" s="723"/>
      <c r="B1383" s="723"/>
      <c r="C1383" s="723"/>
      <c r="D1383" s="723"/>
      <c r="E1383" s="723"/>
      <c r="F1383" s="723"/>
      <c r="G1383" s="723"/>
      <c r="H1383" s="723"/>
      <c r="I1383" s="723"/>
    </row>
    <row r="1384" spans="1:9">
      <c r="A1384" s="723"/>
      <c r="B1384" s="723"/>
      <c r="C1384" s="723"/>
      <c r="D1384" s="723"/>
      <c r="E1384" s="723"/>
      <c r="F1384" s="723"/>
      <c r="G1384" s="723"/>
      <c r="H1384" s="723"/>
      <c r="I1384" s="723"/>
    </row>
    <row r="1385" spans="1:9">
      <c r="A1385" s="723"/>
      <c r="B1385" s="723"/>
      <c r="C1385" s="723"/>
      <c r="D1385" s="723"/>
      <c r="E1385" s="723"/>
      <c r="F1385" s="723"/>
      <c r="G1385" s="723"/>
      <c r="H1385" s="723"/>
      <c r="I1385" s="723"/>
    </row>
    <row r="1386" spans="1:9">
      <c r="A1386" s="723"/>
      <c r="B1386" s="723"/>
      <c r="C1386" s="723"/>
      <c r="D1386" s="723"/>
      <c r="E1386" s="723"/>
      <c r="F1386" s="723"/>
      <c r="G1386" s="723"/>
      <c r="H1386" s="723"/>
      <c r="I1386" s="723"/>
    </row>
    <row r="1387" spans="1:9">
      <c r="A1387" s="723"/>
      <c r="B1387" s="723"/>
      <c r="C1387" s="723"/>
      <c r="D1387" s="723"/>
      <c r="E1387" s="723"/>
      <c r="F1387" s="723"/>
      <c r="G1387" s="723"/>
      <c r="H1387" s="723"/>
      <c r="I1387" s="723"/>
    </row>
    <row r="1388" spans="1:9">
      <c r="A1388" s="723"/>
      <c r="B1388" s="723"/>
      <c r="C1388" s="723"/>
      <c r="D1388" s="723"/>
      <c r="E1388" s="723"/>
      <c r="F1388" s="723"/>
      <c r="G1388" s="723"/>
      <c r="H1388" s="723"/>
      <c r="I1388" s="723"/>
    </row>
    <row r="1389" spans="1:9">
      <c r="A1389" s="723"/>
      <c r="B1389" s="723"/>
      <c r="C1389" s="723"/>
      <c r="D1389" s="723"/>
      <c r="E1389" s="723"/>
      <c r="F1389" s="723"/>
      <c r="G1389" s="723"/>
      <c r="H1389" s="723"/>
      <c r="I1389" s="723"/>
    </row>
    <row r="1390" spans="1:9">
      <c r="A1390" s="723"/>
      <c r="B1390" s="723"/>
      <c r="C1390" s="723"/>
      <c r="D1390" s="723"/>
      <c r="E1390" s="723"/>
      <c r="F1390" s="723"/>
      <c r="G1390" s="723"/>
      <c r="H1390" s="723"/>
      <c r="I1390" s="723"/>
    </row>
    <row r="1391" spans="1:9">
      <c r="A1391" s="723"/>
      <c r="B1391" s="723"/>
      <c r="C1391" s="723"/>
      <c r="D1391" s="723"/>
      <c r="E1391" s="723"/>
      <c r="F1391" s="723"/>
      <c r="G1391" s="723"/>
      <c r="H1391" s="723"/>
      <c r="I1391" s="723"/>
    </row>
    <row r="1392" spans="1:9">
      <c r="A1392" s="723"/>
      <c r="B1392" s="723"/>
      <c r="C1392" s="723"/>
      <c r="D1392" s="723"/>
      <c r="E1392" s="723"/>
      <c r="F1392" s="723"/>
      <c r="G1392" s="723"/>
      <c r="H1392" s="723"/>
      <c r="I1392" s="723"/>
    </row>
    <row r="1393" spans="1:9">
      <c r="A1393" s="723"/>
      <c r="B1393" s="723"/>
      <c r="C1393" s="723"/>
      <c r="D1393" s="723"/>
      <c r="E1393" s="723"/>
      <c r="F1393" s="723"/>
      <c r="G1393" s="723"/>
      <c r="H1393" s="723"/>
      <c r="I1393" s="723"/>
    </row>
    <row r="1394" spans="1:9">
      <c r="A1394" s="723"/>
      <c r="B1394" s="723"/>
      <c r="C1394" s="723"/>
      <c r="D1394" s="723"/>
      <c r="E1394" s="723"/>
      <c r="F1394" s="723"/>
      <c r="G1394" s="723"/>
      <c r="H1394" s="723"/>
      <c r="I1394" s="723"/>
    </row>
    <row r="1395" spans="1:9">
      <c r="A1395" s="723"/>
      <c r="B1395" s="723"/>
      <c r="C1395" s="723"/>
      <c r="D1395" s="723"/>
      <c r="E1395" s="723"/>
      <c r="F1395" s="723"/>
      <c r="G1395" s="723"/>
      <c r="H1395" s="723"/>
      <c r="I1395" s="723"/>
    </row>
    <row r="1396" spans="1:9">
      <c r="A1396" s="723"/>
      <c r="B1396" s="723"/>
      <c r="C1396" s="723"/>
      <c r="D1396" s="723"/>
      <c r="E1396" s="723"/>
      <c r="F1396" s="723"/>
      <c r="G1396" s="723"/>
      <c r="H1396" s="723"/>
      <c r="I1396" s="723"/>
    </row>
    <row r="1397" spans="1:9">
      <c r="A1397" s="723"/>
      <c r="B1397" s="723"/>
      <c r="C1397" s="723"/>
      <c r="D1397" s="723"/>
      <c r="E1397" s="723"/>
      <c r="F1397" s="723"/>
      <c r="G1397" s="723"/>
      <c r="H1397" s="723"/>
      <c r="I1397" s="723"/>
    </row>
    <row r="1398" spans="1:9">
      <c r="A1398" s="723"/>
      <c r="B1398" s="723"/>
      <c r="C1398" s="723"/>
      <c r="D1398" s="723"/>
      <c r="E1398" s="723"/>
      <c r="F1398" s="723"/>
      <c r="G1398" s="723"/>
      <c r="H1398" s="723"/>
      <c r="I1398" s="723"/>
    </row>
    <row r="1399" spans="1:9">
      <c r="A1399" s="723"/>
      <c r="B1399" s="723"/>
      <c r="C1399" s="723"/>
      <c r="D1399" s="723"/>
      <c r="E1399" s="723"/>
      <c r="F1399" s="723"/>
      <c r="G1399" s="723"/>
      <c r="H1399" s="723"/>
      <c r="I1399" s="723"/>
    </row>
    <row r="1400" spans="1:9">
      <c r="A1400" s="723"/>
      <c r="B1400" s="723"/>
      <c r="C1400" s="723"/>
      <c r="D1400" s="723"/>
      <c r="E1400" s="723"/>
      <c r="F1400" s="723"/>
      <c r="G1400" s="723"/>
      <c r="H1400" s="723"/>
      <c r="I1400" s="723"/>
    </row>
    <row r="1401" spans="1:9">
      <c r="A1401" s="723"/>
      <c r="B1401" s="723"/>
      <c r="C1401" s="723"/>
      <c r="D1401" s="723"/>
      <c r="E1401" s="723"/>
      <c r="F1401" s="723"/>
      <c r="G1401" s="723"/>
      <c r="H1401" s="723"/>
      <c r="I1401" s="723"/>
    </row>
    <row r="1402" spans="1:9">
      <c r="A1402" s="723"/>
      <c r="B1402" s="723"/>
      <c r="C1402" s="723"/>
      <c r="D1402" s="723"/>
      <c r="E1402" s="723"/>
      <c r="F1402" s="723"/>
      <c r="G1402" s="723"/>
      <c r="H1402" s="723"/>
      <c r="I1402" s="723"/>
    </row>
    <row r="1403" spans="1:9">
      <c r="A1403" s="723"/>
      <c r="B1403" s="723"/>
      <c r="C1403" s="723"/>
      <c r="D1403" s="723"/>
      <c r="E1403" s="723"/>
      <c r="F1403" s="723"/>
      <c r="G1403" s="723"/>
      <c r="H1403" s="723"/>
      <c r="I1403" s="723"/>
    </row>
    <row r="1404" spans="1:9">
      <c r="A1404" s="723"/>
      <c r="B1404" s="723"/>
      <c r="C1404" s="723"/>
      <c r="D1404" s="723"/>
      <c r="E1404" s="723"/>
      <c r="F1404" s="723"/>
      <c r="G1404" s="723"/>
      <c r="H1404" s="723"/>
      <c r="I1404" s="723"/>
    </row>
    <row r="1405" spans="1:9">
      <c r="A1405" s="723"/>
      <c r="B1405" s="723"/>
      <c r="C1405" s="723"/>
      <c r="D1405" s="723"/>
      <c r="E1405" s="723"/>
      <c r="F1405" s="723"/>
      <c r="G1405" s="723"/>
      <c r="H1405" s="723"/>
      <c r="I1405" s="723"/>
    </row>
    <row r="1406" spans="1:9">
      <c r="A1406" s="723"/>
      <c r="B1406" s="723"/>
      <c r="C1406" s="723"/>
      <c r="D1406" s="723"/>
      <c r="E1406" s="723"/>
      <c r="F1406" s="723"/>
      <c r="G1406" s="723"/>
      <c r="H1406" s="723"/>
      <c r="I1406" s="723"/>
    </row>
    <row r="1407" spans="1:9">
      <c r="A1407" s="723"/>
      <c r="B1407" s="723"/>
      <c r="C1407" s="723"/>
      <c r="D1407" s="723"/>
      <c r="E1407" s="723"/>
      <c r="F1407" s="723"/>
      <c r="G1407" s="723"/>
      <c r="H1407" s="723"/>
      <c r="I1407" s="723"/>
    </row>
    <row r="1408" spans="1:9">
      <c r="A1408" s="723"/>
      <c r="B1408" s="723"/>
      <c r="C1408" s="723"/>
      <c r="D1408" s="723"/>
      <c r="E1408" s="723"/>
      <c r="F1408" s="723"/>
      <c r="G1408" s="723"/>
      <c r="H1408" s="723"/>
      <c r="I1408" s="723"/>
    </row>
    <row r="1409" spans="1:9">
      <c r="A1409" s="723"/>
      <c r="B1409" s="723"/>
      <c r="C1409" s="723"/>
      <c r="D1409" s="723"/>
      <c r="E1409" s="723"/>
      <c r="F1409" s="723"/>
      <c r="G1409" s="723"/>
      <c r="H1409" s="723"/>
      <c r="I1409" s="723"/>
    </row>
    <row r="1410" spans="1:9">
      <c r="A1410" s="723"/>
      <c r="B1410" s="723"/>
      <c r="C1410" s="723"/>
      <c r="D1410" s="723"/>
      <c r="E1410" s="723"/>
      <c r="F1410" s="723"/>
      <c r="G1410" s="723"/>
      <c r="H1410" s="723"/>
      <c r="I1410" s="723"/>
    </row>
    <row r="1411" spans="1:9">
      <c r="A1411" s="723"/>
      <c r="B1411" s="723"/>
      <c r="C1411" s="723"/>
      <c r="D1411" s="723"/>
      <c r="E1411" s="723"/>
      <c r="F1411" s="723"/>
      <c r="G1411" s="723"/>
      <c r="H1411" s="723"/>
      <c r="I1411" s="723"/>
    </row>
    <row r="1412" spans="1:9">
      <c r="A1412" s="723"/>
      <c r="B1412" s="723"/>
      <c r="C1412" s="723"/>
      <c r="D1412" s="723"/>
      <c r="E1412" s="723"/>
      <c r="F1412" s="723"/>
      <c r="G1412" s="723"/>
      <c r="H1412" s="723"/>
      <c r="I1412" s="723"/>
    </row>
    <row r="1413" spans="1:9">
      <c r="A1413" s="723"/>
      <c r="B1413" s="723"/>
      <c r="C1413" s="723"/>
      <c r="D1413" s="723"/>
      <c r="E1413" s="723"/>
      <c r="F1413" s="723"/>
      <c r="G1413" s="723"/>
      <c r="H1413" s="723"/>
      <c r="I1413" s="723"/>
    </row>
    <row r="1414" spans="1:9">
      <c r="A1414" s="723"/>
      <c r="B1414" s="723"/>
      <c r="C1414" s="723"/>
      <c r="D1414" s="723"/>
      <c r="E1414" s="723"/>
      <c r="F1414" s="723"/>
      <c r="G1414" s="723"/>
      <c r="H1414" s="723"/>
      <c r="I1414" s="723"/>
    </row>
    <row r="1415" spans="1:9">
      <c r="A1415" s="723"/>
      <c r="B1415" s="723"/>
      <c r="C1415" s="723"/>
      <c r="D1415" s="723"/>
      <c r="E1415" s="723"/>
      <c r="F1415" s="723"/>
      <c r="G1415" s="723"/>
      <c r="H1415" s="723"/>
      <c r="I1415" s="723"/>
    </row>
    <row r="1416" spans="1:9">
      <c r="A1416" s="723"/>
      <c r="B1416" s="723"/>
      <c r="C1416" s="723"/>
      <c r="D1416" s="723"/>
      <c r="E1416" s="723"/>
      <c r="F1416" s="723"/>
      <c r="G1416" s="723"/>
      <c r="H1416" s="723"/>
      <c r="I1416" s="723"/>
    </row>
    <row r="1417" spans="1:9">
      <c r="A1417" s="723"/>
      <c r="B1417" s="723"/>
      <c r="C1417" s="723"/>
      <c r="D1417" s="723"/>
      <c r="E1417" s="723"/>
      <c r="F1417" s="723"/>
      <c r="G1417" s="723"/>
      <c r="H1417" s="723"/>
      <c r="I1417" s="723"/>
    </row>
    <row r="1418" spans="1:9">
      <c r="A1418" s="723"/>
      <c r="B1418" s="723"/>
      <c r="C1418" s="723"/>
      <c r="D1418" s="723"/>
      <c r="E1418" s="723"/>
      <c r="F1418" s="723"/>
      <c r="G1418" s="723"/>
      <c r="H1418" s="723"/>
      <c r="I1418" s="723"/>
    </row>
    <row r="1419" spans="1:9">
      <c r="A1419" s="723"/>
      <c r="B1419" s="723"/>
      <c r="C1419" s="723"/>
      <c r="D1419" s="723"/>
      <c r="E1419" s="723"/>
      <c r="F1419" s="723"/>
      <c r="G1419" s="723"/>
      <c r="H1419" s="723"/>
      <c r="I1419" s="723"/>
    </row>
    <row r="1420" spans="1:9">
      <c r="A1420" s="723"/>
      <c r="B1420" s="723"/>
      <c r="C1420" s="723"/>
      <c r="D1420" s="723"/>
      <c r="E1420" s="723"/>
      <c r="F1420" s="723"/>
      <c r="G1420" s="723"/>
      <c r="H1420" s="723"/>
      <c r="I1420" s="723"/>
    </row>
    <row r="1421" spans="1:9">
      <c r="A1421" s="723"/>
      <c r="B1421" s="723"/>
      <c r="C1421" s="723"/>
      <c r="D1421" s="723"/>
      <c r="E1421" s="723"/>
      <c r="F1421" s="723"/>
      <c r="G1421" s="723"/>
      <c r="H1421" s="723"/>
      <c r="I1421" s="723"/>
    </row>
    <row r="1422" spans="1:9">
      <c r="A1422" s="723"/>
      <c r="B1422" s="723"/>
      <c r="C1422" s="723"/>
      <c r="D1422" s="723"/>
      <c r="E1422" s="723"/>
      <c r="F1422" s="723"/>
      <c r="G1422" s="723"/>
      <c r="H1422" s="723"/>
      <c r="I1422" s="723"/>
    </row>
    <row r="1423" spans="1:9">
      <c r="A1423" s="723"/>
      <c r="B1423" s="723"/>
      <c r="C1423" s="723"/>
      <c r="D1423" s="723"/>
      <c r="E1423" s="723"/>
      <c r="F1423" s="723"/>
      <c r="G1423" s="723"/>
      <c r="H1423" s="723"/>
      <c r="I1423" s="723"/>
    </row>
    <row r="1424" spans="1:9">
      <c r="A1424" s="723"/>
      <c r="B1424" s="723"/>
      <c r="C1424" s="723"/>
      <c r="D1424" s="723"/>
      <c r="E1424" s="723"/>
      <c r="F1424" s="723"/>
      <c r="G1424" s="723"/>
      <c r="H1424" s="723"/>
      <c r="I1424" s="723"/>
    </row>
    <row r="1425" spans="1:9">
      <c r="A1425" s="723"/>
      <c r="B1425" s="723"/>
      <c r="C1425" s="723"/>
      <c r="D1425" s="723"/>
      <c r="E1425" s="723"/>
      <c r="F1425" s="723"/>
      <c r="G1425" s="723"/>
      <c r="H1425" s="723"/>
      <c r="I1425" s="723"/>
    </row>
    <row r="1426" spans="1:9">
      <c r="A1426" s="723"/>
      <c r="B1426" s="723"/>
      <c r="C1426" s="723"/>
      <c r="D1426" s="723"/>
      <c r="E1426" s="723"/>
      <c r="F1426" s="723"/>
      <c r="G1426" s="723"/>
      <c r="H1426" s="723"/>
      <c r="I1426" s="723"/>
    </row>
    <row r="1427" spans="1:9">
      <c r="A1427" s="723"/>
      <c r="B1427" s="723"/>
      <c r="C1427" s="723"/>
      <c r="D1427" s="723"/>
      <c r="E1427" s="723"/>
      <c r="F1427" s="723"/>
      <c r="G1427" s="723"/>
      <c r="H1427" s="723"/>
      <c r="I1427" s="723"/>
    </row>
    <row r="1428" spans="1:9">
      <c r="A1428" s="723"/>
      <c r="B1428" s="723"/>
      <c r="C1428" s="723"/>
      <c r="D1428" s="723"/>
      <c r="E1428" s="723"/>
      <c r="F1428" s="723"/>
      <c r="G1428" s="723"/>
      <c r="H1428" s="723"/>
      <c r="I1428" s="723"/>
    </row>
    <row r="1429" spans="1:9">
      <c r="A1429" s="723"/>
      <c r="B1429" s="723"/>
      <c r="C1429" s="723"/>
      <c r="D1429" s="723"/>
      <c r="E1429" s="723"/>
      <c r="F1429" s="723"/>
      <c r="G1429" s="723"/>
      <c r="H1429" s="723"/>
      <c r="I1429" s="723"/>
    </row>
    <row r="1430" spans="1:9">
      <c r="A1430" s="723"/>
      <c r="B1430" s="723"/>
      <c r="C1430" s="723"/>
      <c r="D1430" s="723"/>
      <c r="E1430" s="723"/>
      <c r="F1430" s="723"/>
      <c r="G1430" s="723"/>
      <c r="H1430" s="723"/>
      <c r="I1430" s="723"/>
    </row>
    <row r="1431" spans="1:9">
      <c r="A1431" s="723"/>
      <c r="B1431" s="723"/>
      <c r="C1431" s="723"/>
      <c r="D1431" s="723"/>
      <c r="E1431" s="723"/>
      <c r="F1431" s="723"/>
      <c r="G1431" s="723"/>
      <c r="H1431" s="723"/>
      <c r="I1431" s="723"/>
    </row>
    <row r="1432" spans="1:9">
      <c r="A1432" s="723"/>
      <c r="B1432" s="723"/>
      <c r="C1432" s="723"/>
      <c r="D1432" s="723"/>
      <c r="E1432" s="723"/>
      <c r="F1432" s="723"/>
      <c r="G1432" s="723"/>
      <c r="H1432" s="723"/>
      <c r="I1432" s="723"/>
    </row>
    <row r="1433" spans="1:9">
      <c r="A1433" s="723"/>
      <c r="B1433" s="723"/>
      <c r="C1433" s="723"/>
      <c r="D1433" s="723"/>
      <c r="E1433" s="723"/>
      <c r="F1433" s="723"/>
      <c r="G1433" s="723"/>
      <c r="H1433" s="723"/>
      <c r="I1433" s="723"/>
    </row>
    <row r="1434" spans="1:9">
      <c r="A1434" s="723"/>
      <c r="B1434" s="723"/>
      <c r="C1434" s="723"/>
      <c r="D1434" s="723"/>
      <c r="E1434" s="723"/>
      <c r="F1434" s="723"/>
      <c r="G1434" s="723"/>
      <c r="H1434" s="723"/>
      <c r="I1434" s="723"/>
    </row>
    <row r="1435" spans="1:9">
      <c r="A1435" s="723"/>
      <c r="B1435" s="723"/>
      <c r="C1435" s="723"/>
      <c r="D1435" s="723"/>
      <c r="E1435" s="723"/>
      <c r="F1435" s="723"/>
      <c r="G1435" s="723"/>
      <c r="H1435" s="723"/>
      <c r="I1435" s="723"/>
    </row>
    <row r="1436" spans="1:9">
      <c r="A1436" s="723"/>
      <c r="B1436" s="723"/>
      <c r="C1436" s="723"/>
      <c r="D1436" s="723"/>
      <c r="E1436" s="723"/>
      <c r="F1436" s="723"/>
      <c r="G1436" s="723"/>
      <c r="H1436" s="723"/>
      <c r="I1436" s="723"/>
    </row>
    <row r="1437" spans="1:9">
      <c r="A1437" s="723"/>
      <c r="B1437" s="723"/>
      <c r="C1437" s="723"/>
      <c r="D1437" s="723"/>
      <c r="E1437" s="723"/>
      <c r="F1437" s="723"/>
      <c r="G1437" s="723"/>
      <c r="H1437" s="723"/>
      <c r="I1437" s="723"/>
    </row>
    <row r="1438" spans="1:9">
      <c r="A1438" s="723"/>
      <c r="B1438" s="723"/>
      <c r="C1438" s="723"/>
      <c r="D1438" s="723"/>
      <c r="E1438" s="723"/>
      <c r="F1438" s="723"/>
      <c r="G1438" s="723"/>
      <c r="H1438" s="723"/>
      <c r="I1438" s="723"/>
    </row>
    <row r="1439" spans="1:9">
      <c r="A1439" s="723"/>
      <c r="B1439" s="723"/>
      <c r="C1439" s="723"/>
      <c r="D1439" s="723"/>
      <c r="E1439" s="723"/>
      <c r="F1439" s="723"/>
      <c r="G1439" s="723"/>
      <c r="H1439" s="723"/>
      <c r="I1439" s="723"/>
    </row>
    <row r="1440" spans="1:9">
      <c r="A1440" s="723"/>
      <c r="B1440" s="723"/>
      <c r="C1440" s="723"/>
      <c r="D1440" s="723"/>
      <c r="E1440" s="723"/>
      <c r="F1440" s="723"/>
      <c r="G1440" s="723"/>
      <c r="H1440" s="723"/>
      <c r="I1440" s="723"/>
    </row>
    <row r="1441" spans="1:9">
      <c r="A1441" s="723"/>
      <c r="B1441" s="723"/>
      <c r="C1441" s="723"/>
      <c r="D1441" s="723"/>
      <c r="E1441" s="723"/>
      <c r="F1441" s="723"/>
      <c r="G1441" s="723"/>
      <c r="H1441" s="723"/>
      <c r="I1441" s="723"/>
    </row>
    <row r="1442" spans="1:9">
      <c r="A1442" s="723"/>
      <c r="B1442" s="723"/>
      <c r="C1442" s="723"/>
      <c r="D1442" s="723"/>
      <c r="E1442" s="723"/>
      <c r="F1442" s="723"/>
      <c r="G1442" s="723"/>
      <c r="H1442" s="723"/>
      <c r="I1442" s="723"/>
    </row>
    <row r="1443" spans="1:9">
      <c r="A1443" s="723"/>
      <c r="B1443" s="723"/>
      <c r="C1443" s="723"/>
      <c r="D1443" s="723"/>
      <c r="E1443" s="723"/>
      <c r="F1443" s="723"/>
      <c r="G1443" s="723"/>
      <c r="H1443" s="723"/>
      <c r="I1443" s="723"/>
    </row>
    <row r="1444" spans="1:9">
      <c r="A1444" s="723"/>
      <c r="B1444" s="723"/>
      <c r="C1444" s="723"/>
      <c r="D1444" s="723"/>
      <c r="E1444" s="723"/>
      <c r="F1444" s="723"/>
      <c r="G1444" s="723"/>
      <c r="H1444" s="723"/>
      <c r="I1444" s="723"/>
    </row>
    <row r="1445" spans="1:9">
      <c r="A1445" s="723"/>
      <c r="B1445" s="723"/>
      <c r="C1445" s="723"/>
      <c r="D1445" s="723"/>
      <c r="E1445" s="723"/>
      <c r="F1445" s="723"/>
      <c r="G1445" s="723"/>
      <c r="H1445" s="723"/>
      <c r="I1445" s="723"/>
    </row>
    <row r="1446" spans="1:9">
      <c r="A1446" s="723"/>
      <c r="B1446" s="723"/>
      <c r="C1446" s="723"/>
      <c r="D1446" s="723"/>
      <c r="E1446" s="723"/>
      <c r="F1446" s="723"/>
      <c r="G1446" s="723"/>
      <c r="H1446" s="723"/>
      <c r="I1446" s="723"/>
    </row>
    <row r="1447" spans="1:9">
      <c r="A1447" s="723"/>
      <c r="B1447" s="723"/>
      <c r="C1447" s="723"/>
      <c r="D1447" s="723"/>
      <c r="E1447" s="723"/>
      <c r="F1447" s="723"/>
      <c r="G1447" s="723"/>
      <c r="H1447" s="723"/>
      <c r="I1447" s="723"/>
    </row>
    <row r="1448" spans="1:9">
      <c r="A1448" s="723"/>
      <c r="B1448" s="723"/>
      <c r="C1448" s="723"/>
      <c r="D1448" s="723"/>
      <c r="E1448" s="723"/>
      <c r="F1448" s="723"/>
      <c r="G1448" s="723"/>
      <c r="H1448" s="723"/>
      <c r="I1448" s="723"/>
    </row>
    <row r="1449" spans="1:9">
      <c r="A1449" s="723"/>
      <c r="B1449" s="723"/>
      <c r="C1449" s="723"/>
      <c r="D1449" s="723"/>
      <c r="E1449" s="723"/>
      <c r="F1449" s="723"/>
      <c r="G1449" s="723"/>
      <c r="H1449" s="723"/>
      <c r="I1449" s="723"/>
    </row>
    <row r="1450" spans="1:9">
      <c r="A1450" s="723"/>
      <c r="B1450" s="723"/>
      <c r="C1450" s="723"/>
      <c r="D1450" s="723"/>
      <c r="E1450" s="723"/>
      <c r="F1450" s="723"/>
      <c r="G1450" s="723"/>
      <c r="H1450" s="723"/>
      <c r="I1450" s="723"/>
    </row>
    <row r="1451" spans="1:9">
      <c r="A1451" s="723"/>
      <c r="B1451" s="723"/>
      <c r="C1451" s="723"/>
      <c r="D1451" s="723"/>
      <c r="E1451" s="723"/>
      <c r="F1451" s="723"/>
      <c r="G1451" s="723"/>
      <c r="H1451" s="723"/>
      <c r="I1451" s="723"/>
    </row>
    <row r="1452" spans="1:9">
      <c r="A1452" s="723"/>
      <c r="B1452" s="723"/>
      <c r="C1452" s="723"/>
      <c r="D1452" s="723"/>
      <c r="E1452" s="723"/>
      <c r="F1452" s="723"/>
      <c r="G1452" s="723"/>
      <c r="H1452" s="723"/>
      <c r="I1452" s="723"/>
    </row>
    <row r="1453" spans="1:9">
      <c r="A1453" s="723"/>
      <c r="B1453" s="723"/>
      <c r="C1453" s="723"/>
      <c r="D1453" s="723"/>
      <c r="E1453" s="723"/>
      <c r="F1453" s="723"/>
      <c r="G1453" s="723"/>
      <c r="H1453" s="723"/>
      <c r="I1453" s="723"/>
    </row>
    <row r="1454" spans="1:9">
      <c r="A1454" s="723"/>
      <c r="B1454" s="723"/>
      <c r="C1454" s="723"/>
      <c r="D1454" s="723"/>
      <c r="E1454" s="723"/>
      <c r="F1454" s="723"/>
      <c r="G1454" s="723"/>
      <c r="H1454" s="723"/>
      <c r="I1454" s="723"/>
    </row>
    <row r="1455" spans="1:9">
      <c r="A1455" s="723"/>
      <c r="B1455" s="723"/>
      <c r="C1455" s="723"/>
      <c r="D1455" s="723"/>
      <c r="E1455" s="723"/>
      <c r="F1455" s="723"/>
      <c r="G1455" s="723"/>
      <c r="H1455" s="723"/>
      <c r="I1455" s="723"/>
    </row>
    <row r="1456" spans="1:9">
      <c r="A1456" s="723"/>
      <c r="B1456" s="723"/>
      <c r="C1456" s="723"/>
      <c r="D1456" s="723"/>
      <c r="E1456" s="723"/>
      <c r="F1456" s="723"/>
      <c r="G1456" s="723"/>
      <c r="H1456" s="723"/>
      <c r="I1456" s="723"/>
    </row>
    <row r="1457" spans="1:9">
      <c r="A1457" s="723"/>
      <c r="B1457" s="723"/>
      <c r="C1457" s="723"/>
      <c r="D1457" s="723"/>
      <c r="E1457" s="723"/>
      <c r="F1457" s="723"/>
      <c r="G1457" s="723"/>
      <c r="H1457" s="723"/>
      <c r="I1457" s="723"/>
    </row>
    <row r="1458" spans="1:9">
      <c r="A1458" s="723"/>
      <c r="B1458" s="723"/>
      <c r="C1458" s="723"/>
      <c r="D1458" s="723"/>
      <c r="E1458" s="723"/>
      <c r="F1458" s="723"/>
      <c r="G1458" s="723"/>
      <c r="H1458" s="723"/>
      <c r="I1458" s="723"/>
    </row>
    <row r="1459" spans="1:9">
      <c r="A1459" s="723"/>
      <c r="B1459" s="723"/>
      <c r="C1459" s="723"/>
      <c r="D1459" s="723"/>
      <c r="E1459" s="723"/>
      <c r="F1459" s="723"/>
      <c r="G1459" s="723"/>
      <c r="H1459" s="723"/>
      <c r="I1459" s="723"/>
    </row>
    <row r="1460" spans="1:9">
      <c r="A1460" s="723"/>
      <c r="B1460" s="723"/>
      <c r="C1460" s="723"/>
      <c r="D1460" s="723"/>
      <c r="E1460" s="723"/>
      <c r="F1460" s="723"/>
      <c r="G1460" s="723"/>
      <c r="H1460" s="723"/>
      <c r="I1460" s="723"/>
    </row>
    <row r="1461" spans="1:9">
      <c r="A1461" s="723"/>
      <c r="B1461" s="723"/>
      <c r="C1461" s="723"/>
      <c r="D1461" s="723"/>
      <c r="E1461" s="723"/>
      <c r="F1461" s="723"/>
      <c r="G1461" s="723"/>
      <c r="H1461" s="723"/>
      <c r="I1461" s="723"/>
    </row>
    <row r="1462" spans="1:9">
      <c r="A1462" s="723"/>
      <c r="B1462" s="723"/>
      <c r="C1462" s="723"/>
      <c r="D1462" s="723"/>
      <c r="E1462" s="723"/>
      <c r="F1462" s="723"/>
      <c r="G1462" s="723"/>
      <c r="H1462" s="723"/>
      <c r="I1462" s="723"/>
    </row>
    <row r="1463" spans="1:9">
      <c r="A1463" s="723"/>
      <c r="B1463" s="723"/>
      <c r="C1463" s="723"/>
      <c r="D1463" s="723"/>
      <c r="E1463" s="723"/>
      <c r="F1463" s="723"/>
      <c r="G1463" s="723"/>
      <c r="H1463" s="723"/>
      <c r="I1463" s="723"/>
    </row>
    <row r="1464" spans="1:9">
      <c r="A1464" s="723"/>
      <c r="B1464" s="723"/>
      <c r="C1464" s="723"/>
      <c r="D1464" s="723"/>
      <c r="E1464" s="723"/>
      <c r="F1464" s="723"/>
      <c r="G1464" s="723"/>
      <c r="H1464" s="723"/>
      <c r="I1464" s="723"/>
    </row>
    <row r="1465" spans="1:9">
      <c r="A1465" s="723"/>
      <c r="B1465" s="723"/>
      <c r="C1465" s="723"/>
      <c r="D1465" s="723"/>
      <c r="E1465" s="723"/>
      <c r="F1465" s="723"/>
      <c r="G1465" s="723"/>
      <c r="H1465" s="723"/>
      <c r="I1465" s="723"/>
    </row>
    <row r="1466" spans="1:9">
      <c r="A1466" s="723"/>
      <c r="B1466" s="723"/>
      <c r="C1466" s="723"/>
      <c r="D1466" s="723"/>
      <c r="E1466" s="723"/>
      <c r="F1466" s="723"/>
      <c r="G1466" s="723"/>
      <c r="H1466" s="723"/>
      <c r="I1466" s="723"/>
    </row>
    <row r="1467" spans="1:9">
      <c r="A1467" s="723"/>
      <c r="B1467" s="723"/>
      <c r="C1467" s="723"/>
      <c r="D1467" s="723"/>
      <c r="E1467" s="723"/>
      <c r="F1467" s="723"/>
      <c r="G1467" s="723"/>
      <c r="H1467" s="723"/>
      <c r="I1467" s="723"/>
    </row>
    <row r="1468" spans="1:9">
      <c r="A1468" s="723"/>
      <c r="B1468" s="723"/>
      <c r="C1468" s="723"/>
      <c r="D1468" s="723"/>
      <c r="E1468" s="723"/>
      <c r="F1468" s="723"/>
      <c r="G1468" s="723"/>
      <c r="H1468" s="723"/>
      <c r="I1468" s="723"/>
    </row>
    <row r="1469" spans="1:9">
      <c r="A1469" s="723"/>
      <c r="B1469" s="723"/>
      <c r="C1469" s="723"/>
      <c r="D1469" s="723"/>
      <c r="E1469" s="723"/>
      <c r="F1469" s="723"/>
      <c r="G1469" s="723"/>
      <c r="H1469" s="723"/>
      <c r="I1469" s="723"/>
    </row>
    <row r="1470" spans="1:9">
      <c r="A1470" s="723"/>
      <c r="B1470" s="723"/>
      <c r="C1470" s="723"/>
      <c r="D1470" s="723"/>
      <c r="E1470" s="723"/>
      <c r="F1470" s="723"/>
      <c r="G1470" s="723"/>
      <c r="H1470" s="723"/>
      <c r="I1470" s="723"/>
    </row>
    <row r="1471" spans="1:9">
      <c r="A1471" s="723"/>
      <c r="B1471" s="723"/>
      <c r="C1471" s="723"/>
      <c r="D1471" s="723"/>
      <c r="E1471" s="723"/>
      <c r="F1471" s="723"/>
      <c r="G1471" s="723"/>
      <c r="H1471" s="723"/>
      <c r="I1471" s="723"/>
    </row>
    <row r="1472" spans="1:9">
      <c r="A1472" s="723"/>
      <c r="B1472" s="723"/>
      <c r="C1472" s="723"/>
      <c r="D1472" s="723"/>
      <c r="E1472" s="723"/>
      <c r="F1472" s="723"/>
      <c r="G1472" s="723"/>
      <c r="H1472" s="723"/>
      <c r="I1472" s="723"/>
    </row>
    <row r="1473" spans="1:9">
      <c r="A1473" s="723"/>
      <c r="B1473" s="723"/>
      <c r="C1473" s="723"/>
      <c r="D1473" s="723"/>
      <c r="E1473" s="723"/>
      <c r="F1473" s="723"/>
      <c r="G1473" s="723"/>
      <c r="H1473" s="723"/>
      <c r="I1473" s="723"/>
    </row>
    <row r="1474" spans="1:9">
      <c r="A1474" s="723"/>
      <c r="B1474" s="723"/>
      <c r="C1474" s="723"/>
      <c r="D1474" s="723"/>
      <c r="E1474" s="723"/>
      <c r="F1474" s="723"/>
      <c r="G1474" s="723"/>
      <c r="H1474" s="723"/>
      <c r="I1474" s="723"/>
    </row>
    <row r="1475" spans="1:9">
      <c r="A1475" s="723"/>
      <c r="B1475" s="723"/>
      <c r="C1475" s="723"/>
      <c r="D1475" s="723"/>
      <c r="E1475" s="723"/>
      <c r="F1475" s="723"/>
      <c r="G1475" s="723"/>
      <c r="H1475" s="723"/>
      <c r="I1475" s="723"/>
    </row>
    <row r="1476" spans="1:9">
      <c r="A1476" s="723"/>
      <c r="B1476" s="723"/>
      <c r="C1476" s="723"/>
      <c r="D1476" s="723"/>
      <c r="E1476" s="723"/>
      <c r="F1476" s="723"/>
      <c r="G1476" s="723"/>
      <c r="H1476" s="723"/>
      <c r="I1476" s="723"/>
    </row>
    <row r="1477" spans="1:9">
      <c r="A1477" s="723"/>
      <c r="B1477" s="723"/>
      <c r="C1477" s="723"/>
      <c r="D1477" s="723"/>
      <c r="E1477" s="723"/>
      <c r="F1477" s="723"/>
      <c r="G1477" s="723"/>
      <c r="H1477" s="723"/>
      <c r="I1477" s="723"/>
    </row>
    <row r="1478" spans="1:9">
      <c r="A1478" s="723"/>
      <c r="B1478" s="723"/>
      <c r="C1478" s="723"/>
      <c r="D1478" s="723"/>
      <c r="E1478" s="723"/>
      <c r="F1478" s="723"/>
      <c r="G1478" s="723"/>
      <c r="H1478" s="723"/>
      <c r="I1478" s="723"/>
    </row>
    <row r="1479" spans="1:9">
      <c r="A1479" s="723"/>
      <c r="B1479" s="723"/>
      <c r="C1479" s="723"/>
      <c r="D1479" s="723"/>
      <c r="E1479" s="723"/>
      <c r="F1479" s="723"/>
      <c r="G1479" s="723"/>
      <c r="H1479" s="723"/>
      <c r="I1479" s="723"/>
    </row>
    <row r="1480" spans="1:9">
      <c r="A1480" s="723"/>
      <c r="B1480" s="723"/>
      <c r="C1480" s="723"/>
      <c r="D1480" s="723"/>
      <c r="E1480" s="723"/>
      <c r="F1480" s="723"/>
      <c r="G1480" s="723"/>
      <c r="H1480" s="723"/>
      <c r="I1480" s="723"/>
    </row>
    <row r="1481" spans="1:9">
      <c r="A1481" s="723"/>
      <c r="B1481" s="723"/>
      <c r="C1481" s="723"/>
      <c r="D1481" s="723"/>
      <c r="E1481" s="723"/>
      <c r="F1481" s="723"/>
      <c r="G1481" s="723"/>
      <c r="H1481" s="723"/>
      <c r="I1481" s="723"/>
    </row>
    <row r="1482" spans="1:9">
      <c r="A1482" s="723"/>
      <c r="B1482" s="723"/>
      <c r="C1482" s="723"/>
      <c r="D1482" s="723"/>
      <c r="E1482" s="723"/>
      <c r="F1482" s="723"/>
      <c r="G1482" s="723"/>
      <c r="H1482" s="723"/>
      <c r="I1482" s="723"/>
    </row>
    <row r="1483" spans="1:9">
      <c r="A1483" s="723"/>
      <c r="B1483" s="723"/>
      <c r="C1483" s="723"/>
      <c r="D1483" s="723"/>
      <c r="E1483" s="723"/>
      <c r="F1483" s="723"/>
      <c r="G1483" s="723"/>
      <c r="H1483" s="723"/>
      <c r="I1483" s="723"/>
    </row>
    <row r="1484" spans="1:9">
      <c r="A1484" s="723"/>
      <c r="B1484" s="723"/>
      <c r="C1484" s="723"/>
      <c r="D1484" s="723"/>
      <c r="E1484" s="723"/>
      <c r="F1484" s="723"/>
      <c r="G1484" s="723"/>
      <c r="H1484" s="723"/>
      <c r="I1484" s="723"/>
    </row>
    <row r="1485" spans="1:9">
      <c r="A1485" s="723"/>
      <c r="B1485" s="723"/>
      <c r="C1485" s="723"/>
      <c r="D1485" s="723"/>
      <c r="E1485" s="723"/>
      <c r="F1485" s="723"/>
      <c r="G1485" s="723"/>
      <c r="H1485" s="723"/>
      <c r="I1485" s="723"/>
    </row>
    <row r="1486" spans="1:9">
      <c r="A1486" s="723"/>
      <c r="B1486" s="723"/>
      <c r="C1486" s="723"/>
      <c r="D1486" s="723"/>
      <c r="E1486" s="723"/>
      <c r="F1486" s="723"/>
      <c r="G1486" s="723"/>
      <c r="H1486" s="723"/>
      <c r="I1486" s="723"/>
    </row>
    <row r="1487" spans="1:9">
      <c r="A1487" s="723"/>
      <c r="B1487" s="723"/>
      <c r="C1487" s="723"/>
      <c r="D1487" s="723"/>
      <c r="E1487" s="723"/>
      <c r="F1487" s="723"/>
      <c r="G1487" s="723"/>
      <c r="H1487" s="723"/>
      <c r="I1487" s="723"/>
    </row>
    <row r="1488" spans="1:9">
      <c r="A1488" s="723"/>
      <c r="B1488" s="723"/>
      <c r="C1488" s="723"/>
      <c r="D1488" s="723"/>
      <c r="E1488" s="723"/>
      <c r="F1488" s="723"/>
      <c r="G1488" s="723"/>
      <c r="H1488" s="723"/>
      <c r="I1488" s="723"/>
    </row>
    <row r="1489" spans="1:9">
      <c r="A1489" s="723"/>
      <c r="B1489" s="723"/>
      <c r="C1489" s="723"/>
      <c r="D1489" s="723"/>
      <c r="E1489" s="723"/>
      <c r="F1489" s="723"/>
      <c r="G1489" s="723"/>
      <c r="H1489" s="723"/>
      <c r="I1489" s="723"/>
    </row>
    <row r="1490" spans="1:9">
      <c r="A1490" s="723"/>
      <c r="B1490" s="723"/>
      <c r="C1490" s="723"/>
      <c r="D1490" s="723"/>
      <c r="E1490" s="723"/>
      <c r="F1490" s="723"/>
      <c r="G1490" s="723"/>
      <c r="H1490" s="723"/>
      <c r="I1490" s="723"/>
    </row>
    <row r="1491" spans="1:9">
      <c r="A1491" s="723"/>
      <c r="B1491" s="723"/>
      <c r="C1491" s="723"/>
      <c r="D1491" s="723"/>
      <c r="E1491" s="723"/>
      <c r="F1491" s="723"/>
      <c r="G1491" s="723"/>
      <c r="H1491" s="723"/>
      <c r="I1491" s="723"/>
    </row>
    <row r="1492" spans="1:9">
      <c r="A1492" s="723"/>
      <c r="B1492" s="723"/>
      <c r="C1492" s="723"/>
      <c r="D1492" s="723"/>
      <c r="E1492" s="723"/>
      <c r="F1492" s="723"/>
      <c r="G1492" s="723"/>
      <c r="H1492" s="723"/>
      <c r="I1492" s="723"/>
    </row>
    <row r="1493" spans="1:9">
      <c r="A1493" s="723"/>
      <c r="B1493" s="723"/>
      <c r="C1493" s="723"/>
      <c r="D1493" s="723"/>
      <c r="E1493" s="723"/>
      <c r="F1493" s="723"/>
      <c r="G1493" s="723"/>
      <c r="H1493" s="723"/>
      <c r="I1493" s="723"/>
    </row>
    <row r="1494" spans="1:9">
      <c r="A1494" s="723"/>
      <c r="B1494" s="723"/>
      <c r="C1494" s="723"/>
      <c r="D1494" s="723"/>
      <c r="E1494" s="723"/>
      <c r="F1494" s="723"/>
      <c r="G1494" s="723"/>
      <c r="H1494" s="723"/>
      <c r="I1494" s="723"/>
    </row>
    <row r="1495" spans="1:9">
      <c r="A1495" s="723"/>
      <c r="B1495" s="723"/>
      <c r="C1495" s="723"/>
      <c r="D1495" s="723"/>
      <c r="E1495" s="723"/>
      <c r="F1495" s="723"/>
      <c r="G1495" s="723"/>
      <c r="H1495" s="723"/>
      <c r="I1495" s="723"/>
    </row>
    <row r="1496" spans="1:9">
      <c r="A1496" s="723"/>
      <c r="B1496" s="723"/>
      <c r="C1496" s="723"/>
      <c r="D1496" s="723"/>
      <c r="E1496" s="723"/>
      <c r="F1496" s="723"/>
      <c r="G1496" s="723"/>
      <c r="H1496" s="723"/>
      <c r="I1496" s="723"/>
    </row>
    <row r="1497" spans="1:9">
      <c r="A1497" s="723"/>
      <c r="B1497" s="723"/>
      <c r="C1497" s="723"/>
      <c r="D1497" s="723"/>
      <c r="E1497" s="723"/>
      <c r="F1497" s="723"/>
      <c r="G1497" s="723"/>
      <c r="H1497" s="723"/>
      <c r="I1497" s="723"/>
    </row>
    <row r="1498" spans="1:9">
      <c r="A1498" s="723"/>
      <c r="B1498" s="723"/>
      <c r="C1498" s="723"/>
      <c r="D1498" s="723"/>
      <c r="E1498" s="723"/>
      <c r="F1498" s="723"/>
      <c r="G1498" s="723"/>
      <c r="H1498" s="723"/>
      <c r="I1498" s="723"/>
    </row>
    <row r="1499" spans="1:9">
      <c r="A1499" s="723"/>
      <c r="B1499" s="723"/>
      <c r="C1499" s="723"/>
      <c r="D1499" s="723"/>
      <c r="E1499" s="723"/>
      <c r="F1499" s="723"/>
      <c r="G1499" s="723"/>
      <c r="H1499" s="723"/>
      <c r="I1499" s="723"/>
    </row>
    <row r="1500" spans="1:9">
      <c r="A1500" s="723"/>
      <c r="B1500" s="723"/>
      <c r="C1500" s="723"/>
      <c r="D1500" s="723"/>
      <c r="E1500" s="723"/>
      <c r="F1500" s="723"/>
      <c r="G1500" s="723"/>
      <c r="H1500" s="723"/>
      <c r="I1500" s="723"/>
    </row>
    <row r="1501" spans="1:9">
      <c r="A1501" s="723"/>
      <c r="B1501" s="723"/>
      <c r="C1501" s="723"/>
      <c r="D1501" s="723"/>
      <c r="E1501" s="723"/>
      <c r="F1501" s="723"/>
      <c r="G1501" s="723"/>
      <c r="H1501" s="723"/>
      <c r="I1501" s="723"/>
    </row>
    <row r="1502" spans="1:9">
      <c r="A1502" s="723"/>
      <c r="B1502" s="723"/>
      <c r="C1502" s="723"/>
      <c r="D1502" s="723"/>
      <c r="E1502" s="723"/>
      <c r="F1502" s="723"/>
      <c r="G1502" s="723"/>
      <c r="H1502" s="723"/>
      <c r="I1502" s="723"/>
    </row>
    <row r="1503" spans="1:9">
      <c r="A1503" s="723"/>
      <c r="B1503" s="723"/>
      <c r="C1503" s="723"/>
      <c r="D1503" s="723"/>
      <c r="E1503" s="723"/>
      <c r="F1503" s="723"/>
      <c r="G1503" s="723"/>
      <c r="H1503" s="723"/>
      <c r="I1503" s="723"/>
    </row>
    <row r="1504" spans="1:9">
      <c r="A1504" s="723"/>
      <c r="B1504" s="723"/>
      <c r="C1504" s="723"/>
      <c r="D1504" s="723"/>
      <c r="E1504" s="723"/>
      <c r="F1504" s="723"/>
      <c r="G1504" s="723"/>
      <c r="H1504" s="723"/>
      <c r="I1504" s="723"/>
    </row>
    <row r="1505" spans="1:9">
      <c r="A1505" s="723"/>
      <c r="B1505" s="723"/>
      <c r="C1505" s="723"/>
      <c r="D1505" s="723"/>
      <c r="E1505" s="723"/>
      <c r="F1505" s="723"/>
      <c r="G1505" s="723"/>
      <c r="H1505" s="723"/>
      <c r="I1505" s="723"/>
    </row>
    <row r="1506" spans="1:9">
      <c r="A1506" s="723"/>
      <c r="B1506" s="723"/>
      <c r="C1506" s="723"/>
      <c r="D1506" s="723"/>
      <c r="E1506" s="723"/>
      <c r="F1506" s="723"/>
      <c r="G1506" s="723"/>
      <c r="H1506" s="723"/>
      <c r="I1506" s="723"/>
    </row>
    <row r="1507" spans="1:9">
      <c r="A1507" s="723"/>
      <c r="B1507" s="723"/>
      <c r="C1507" s="723"/>
      <c r="D1507" s="723"/>
      <c r="E1507" s="723"/>
      <c r="F1507" s="723"/>
      <c r="G1507" s="723"/>
      <c r="H1507" s="723"/>
      <c r="I1507" s="723"/>
    </row>
    <row r="1508" spans="1:9">
      <c r="A1508" s="723"/>
      <c r="B1508" s="723"/>
      <c r="C1508" s="723"/>
      <c r="D1508" s="723"/>
      <c r="E1508" s="723"/>
      <c r="F1508" s="723"/>
      <c r="G1508" s="723"/>
      <c r="H1508" s="723"/>
      <c r="I1508" s="723"/>
    </row>
    <row r="1509" spans="1:9">
      <c r="A1509" s="723"/>
      <c r="B1509" s="723"/>
      <c r="C1509" s="723"/>
      <c r="D1509" s="723"/>
      <c r="E1509" s="723"/>
      <c r="F1509" s="723"/>
      <c r="G1509" s="723"/>
      <c r="H1509" s="723"/>
      <c r="I1509" s="723"/>
    </row>
    <row r="1510" spans="1:9">
      <c r="A1510" s="723"/>
      <c r="B1510" s="723"/>
      <c r="C1510" s="723"/>
      <c r="D1510" s="723"/>
      <c r="E1510" s="723"/>
      <c r="F1510" s="723"/>
      <c r="G1510" s="723"/>
      <c r="H1510" s="723"/>
      <c r="I1510" s="723"/>
    </row>
    <row r="1511" spans="1:9">
      <c r="A1511" s="723"/>
      <c r="B1511" s="723"/>
      <c r="C1511" s="723"/>
      <c r="D1511" s="723"/>
      <c r="E1511" s="723"/>
      <c r="F1511" s="723"/>
      <c r="G1511" s="723"/>
      <c r="H1511" s="723"/>
      <c r="I1511" s="723"/>
    </row>
    <row r="1512" spans="1:9">
      <c r="A1512" s="723"/>
      <c r="B1512" s="723"/>
      <c r="C1512" s="723"/>
      <c r="D1512" s="723"/>
      <c r="E1512" s="723"/>
      <c r="F1512" s="723"/>
      <c r="G1512" s="723"/>
      <c r="H1512" s="723"/>
      <c r="I1512" s="723"/>
    </row>
    <row r="1513" spans="1:9">
      <c r="A1513" s="723"/>
      <c r="B1513" s="723"/>
      <c r="C1513" s="723"/>
      <c r="D1513" s="723"/>
      <c r="E1513" s="723"/>
      <c r="F1513" s="723"/>
      <c r="G1513" s="723"/>
      <c r="H1513" s="723"/>
      <c r="I1513" s="723"/>
    </row>
    <row r="1514" spans="1:9">
      <c r="A1514" s="723"/>
      <c r="B1514" s="723"/>
      <c r="C1514" s="723"/>
      <c r="D1514" s="723"/>
      <c r="E1514" s="723"/>
      <c r="F1514" s="723"/>
      <c r="G1514" s="723"/>
      <c r="H1514" s="723"/>
      <c r="I1514" s="723"/>
    </row>
    <row r="1515" spans="1:9">
      <c r="A1515" s="723"/>
      <c r="B1515" s="723"/>
      <c r="C1515" s="723"/>
      <c r="D1515" s="723"/>
      <c r="E1515" s="723"/>
      <c r="F1515" s="723"/>
      <c r="G1515" s="723"/>
      <c r="H1515" s="723"/>
      <c r="I1515" s="723"/>
    </row>
    <row r="1516" spans="1:9">
      <c r="A1516" s="723"/>
      <c r="B1516" s="723"/>
      <c r="C1516" s="723"/>
      <c r="D1516" s="723"/>
      <c r="E1516" s="723"/>
      <c r="F1516" s="723"/>
      <c r="G1516" s="723"/>
      <c r="H1516" s="723"/>
      <c r="I1516" s="723"/>
    </row>
    <row r="1517" spans="1:9">
      <c r="A1517" s="723"/>
      <c r="B1517" s="723"/>
      <c r="C1517" s="723"/>
      <c r="D1517" s="723"/>
      <c r="E1517" s="723"/>
      <c r="F1517" s="723"/>
      <c r="G1517" s="723"/>
      <c r="H1517" s="723"/>
      <c r="I1517" s="723"/>
    </row>
    <row r="1518" spans="1:9">
      <c r="A1518" s="723"/>
      <c r="B1518" s="723"/>
      <c r="C1518" s="723"/>
      <c r="D1518" s="723"/>
      <c r="E1518" s="723"/>
      <c r="F1518" s="723"/>
      <c r="G1518" s="723"/>
      <c r="H1518" s="723"/>
      <c r="I1518" s="723"/>
    </row>
    <row r="1519" spans="1:9">
      <c r="A1519" s="723"/>
      <c r="B1519" s="723"/>
      <c r="C1519" s="723"/>
      <c r="D1519" s="723"/>
      <c r="E1519" s="723"/>
      <c r="F1519" s="723"/>
      <c r="G1519" s="723"/>
      <c r="H1519" s="723"/>
      <c r="I1519" s="723"/>
    </row>
    <row r="1520" spans="1:9">
      <c r="A1520" s="723"/>
      <c r="B1520" s="723"/>
      <c r="C1520" s="723"/>
      <c r="D1520" s="723"/>
      <c r="E1520" s="723"/>
      <c r="F1520" s="723"/>
      <c r="G1520" s="723"/>
      <c r="H1520" s="723"/>
      <c r="I1520" s="723"/>
    </row>
    <row r="1521" spans="1:9">
      <c r="A1521" s="723"/>
      <c r="B1521" s="723"/>
      <c r="C1521" s="723"/>
      <c r="D1521" s="723"/>
      <c r="E1521" s="723"/>
      <c r="F1521" s="723"/>
      <c r="G1521" s="723"/>
      <c r="H1521" s="723"/>
      <c r="I1521" s="723"/>
    </row>
    <row r="1522" spans="1:9">
      <c r="A1522" s="723"/>
      <c r="B1522" s="723"/>
      <c r="C1522" s="723"/>
      <c r="D1522" s="723"/>
      <c r="E1522" s="723"/>
      <c r="F1522" s="723"/>
      <c r="G1522" s="723"/>
      <c r="H1522" s="723"/>
      <c r="I1522" s="723"/>
    </row>
    <row r="1523" spans="1:9">
      <c r="A1523" s="723"/>
      <c r="B1523" s="723"/>
      <c r="C1523" s="723"/>
      <c r="D1523" s="723"/>
      <c r="E1523" s="723"/>
      <c r="F1523" s="723"/>
      <c r="G1523" s="723"/>
      <c r="H1523" s="723"/>
      <c r="I1523" s="723"/>
    </row>
    <row r="1524" spans="1:9">
      <c r="A1524" s="723"/>
      <c r="B1524" s="723"/>
      <c r="C1524" s="723"/>
      <c r="D1524" s="723"/>
      <c r="E1524" s="723"/>
      <c r="F1524" s="723"/>
      <c r="G1524" s="723"/>
      <c r="H1524" s="723"/>
      <c r="I1524" s="723"/>
    </row>
    <row r="1525" spans="1:9">
      <c r="A1525" s="723"/>
      <c r="B1525" s="723"/>
      <c r="C1525" s="723"/>
      <c r="D1525" s="723"/>
      <c r="E1525" s="723"/>
      <c r="F1525" s="723"/>
      <c r="G1525" s="723"/>
      <c r="H1525" s="723"/>
      <c r="I1525" s="723"/>
    </row>
    <row r="1526" spans="1:9">
      <c r="A1526" s="723"/>
      <c r="B1526" s="723"/>
      <c r="C1526" s="723"/>
      <c r="D1526" s="723"/>
      <c r="E1526" s="723"/>
      <c r="F1526" s="723"/>
      <c r="G1526" s="723"/>
      <c r="H1526" s="723"/>
      <c r="I1526" s="723"/>
    </row>
    <row r="1527" spans="1:9">
      <c r="A1527" s="723"/>
      <c r="B1527" s="723"/>
      <c r="C1527" s="723"/>
      <c r="D1527" s="723"/>
      <c r="E1527" s="723"/>
      <c r="F1527" s="723"/>
      <c r="G1527" s="723"/>
      <c r="H1527" s="723"/>
      <c r="I1527" s="723"/>
    </row>
    <row r="1528" spans="1:9">
      <c r="A1528" s="723"/>
      <c r="B1528" s="723"/>
      <c r="C1528" s="723"/>
      <c r="D1528" s="723"/>
      <c r="E1528" s="723"/>
      <c r="F1528" s="723"/>
      <c r="G1528" s="723"/>
      <c r="H1528" s="723"/>
      <c r="I1528" s="723"/>
    </row>
    <row r="1529" spans="1:9">
      <c r="A1529" s="723"/>
      <c r="B1529" s="723"/>
      <c r="C1529" s="723"/>
      <c r="D1529" s="723"/>
      <c r="E1529" s="723"/>
      <c r="F1529" s="723"/>
      <c r="G1529" s="723"/>
      <c r="H1529" s="723"/>
      <c r="I1529" s="723"/>
    </row>
    <row r="1530" spans="1:9">
      <c r="A1530" s="723"/>
      <c r="B1530" s="723"/>
      <c r="C1530" s="723"/>
      <c r="D1530" s="723"/>
      <c r="E1530" s="723"/>
      <c r="F1530" s="723"/>
      <c r="G1530" s="723"/>
      <c r="H1530" s="723"/>
      <c r="I1530" s="723"/>
    </row>
    <row r="1531" spans="1:9">
      <c r="A1531" s="723"/>
      <c r="B1531" s="723"/>
      <c r="C1531" s="723"/>
      <c r="D1531" s="723"/>
      <c r="E1531" s="723"/>
      <c r="F1531" s="723"/>
      <c r="G1531" s="723"/>
      <c r="H1531" s="723"/>
      <c r="I1531" s="723"/>
    </row>
    <row r="1532" spans="1:9">
      <c r="A1532" s="723"/>
      <c r="B1532" s="723"/>
      <c r="C1532" s="723"/>
      <c r="D1532" s="723"/>
      <c r="E1532" s="723"/>
      <c r="F1532" s="723"/>
      <c r="G1532" s="723"/>
      <c r="H1532" s="723"/>
      <c r="I1532" s="723"/>
    </row>
    <row r="1533" spans="1:9">
      <c r="A1533" s="723"/>
      <c r="B1533" s="723"/>
      <c r="C1533" s="723"/>
      <c r="D1533" s="723"/>
      <c r="E1533" s="723"/>
      <c r="F1533" s="723"/>
      <c r="G1533" s="723"/>
      <c r="H1533" s="723"/>
      <c r="I1533" s="723"/>
    </row>
    <row r="1534" spans="1:9">
      <c r="A1534" s="723"/>
      <c r="B1534" s="723"/>
      <c r="C1534" s="723"/>
      <c r="D1534" s="723"/>
      <c r="E1534" s="723"/>
      <c r="F1534" s="723"/>
      <c r="G1534" s="723"/>
      <c r="H1534" s="723"/>
      <c r="I1534" s="723"/>
    </row>
    <row r="1535" spans="1:9">
      <c r="A1535" s="723"/>
      <c r="B1535" s="723"/>
      <c r="C1535" s="723"/>
      <c r="D1535" s="723"/>
      <c r="E1535" s="723"/>
      <c r="F1535" s="723"/>
      <c r="G1535" s="723"/>
      <c r="H1535" s="723"/>
      <c r="I1535" s="723"/>
    </row>
    <row r="1536" spans="1:9">
      <c r="A1536" s="723"/>
      <c r="B1536" s="723"/>
      <c r="C1536" s="723"/>
      <c r="D1536" s="723"/>
      <c r="E1536" s="723"/>
      <c r="F1536" s="723"/>
      <c r="G1536" s="723"/>
      <c r="H1536" s="723"/>
      <c r="I1536" s="723"/>
    </row>
    <row r="1537" spans="1:9">
      <c r="A1537" s="723"/>
      <c r="B1537" s="723"/>
      <c r="C1537" s="723"/>
      <c r="D1537" s="723"/>
      <c r="E1537" s="723"/>
      <c r="F1537" s="723"/>
      <c r="G1537" s="723"/>
      <c r="H1537" s="723"/>
      <c r="I1537" s="723"/>
    </row>
    <row r="1538" spans="1:9">
      <c r="A1538" s="723"/>
      <c r="B1538" s="723"/>
      <c r="C1538" s="723"/>
      <c r="D1538" s="723"/>
      <c r="E1538" s="723"/>
      <c r="F1538" s="723"/>
      <c r="G1538" s="723"/>
      <c r="H1538" s="723"/>
      <c r="I1538" s="723"/>
    </row>
    <row r="1539" spans="1:9">
      <c r="A1539" s="723"/>
      <c r="B1539" s="723"/>
      <c r="C1539" s="723"/>
      <c r="D1539" s="723"/>
      <c r="E1539" s="723"/>
      <c r="F1539" s="723"/>
      <c r="G1539" s="723"/>
      <c r="H1539" s="723"/>
      <c r="I1539" s="723"/>
    </row>
    <row r="1540" spans="1:9">
      <c r="A1540" s="723"/>
      <c r="B1540" s="723"/>
      <c r="C1540" s="723"/>
      <c r="D1540" s="723"/>
      <c r="E1540" s="723"/>
      <c r="F1540" s="723"/>
      <c r="G1540" s="723"/>
      <c r="H1540" s="723"/>
      <c r="I1540" s="723"/>
    </row>
    <row r="1541" spans="1:9">
      <c r="A1541" s="723"/>
      <c r="B1541" s="723"/>
      <c r="C1541" s="723"/>
      <c r="D1541" s="723"/>
      <c r="E1541" s="723"/>
      <c r="F1541" s="723"/>
      <c r="G1541" s="723"/>
      <c r="H1541" s="723"/>
      <c r="I1541" s="723"/>
    </row>
    <row r="1542" spans="1:9">
      <c r="A1542" s="723"/>
      <c r="B1542" s="723"/>
      <c r="C1542" s="723"/>
      <c r="D1542" s="723"/>
      <c r="E1542" s="723"/>
      <c r="F1542" s="723"/>
      <c r="G1542" s="723"/>
      <c r="H1542" s="723"/>
      <c r="I1542" s="723"/>
    </row>
    <row r="1543" spans="1:9">
      <c r="A1543" s="723"/>
      <c r="B1543" s="723"/>
      <c r="C1543" s="723"/>
      <c r="D1543" s="723"/>
      <c r="E1543" s="723"/>
      <c r="F1543" s="723"/>
      <c r="G1543" s="723"/>
      <c r="H1543" s="723"/>
      <c r="I1543" s="723"/>
    </row>
    <row r="1544" spans="1:9">
      <c r="A1544" s="723"/>
      <c r="B1544" s="723"/>
      <c r="C1544" s="723"/>
      <c r="D1544" s="723"/>
      <c r="E1544" s="723"/>
      <c r="F1544" s="723"/>
      <c r="G1544" s="723"/>
      <c r="H1544" s="723"/>
      <c r="I1544" s="723"/>
    </row>
    <row r="1545" spans="1:9">
      <c r="A1545" s="723"/>
      <c r="B1545" s="723"/>
      <c r="C1545" s="723"/>
      <c r="D1545" s="723"/>
      <c r="E1545" s="723"/>
      <c r="F1545" s="723"/>
      <c r="G1545" s="723"/>
      <c r="H1545" s="723"/>
      <c r="I1545" s="723"/>
    </row>
    <row r="1546" spans="1:9">
      <c r="A1546" s="723"/>
      <c r="B1546" s="723"/>
      <c r="C1546" s="723"/>
      <c r="D1546" s="723"/>
      <c r="E1546" s="723"/>
      <c r="F1546" s="723"/>
      <c r="G1546" s="723"/>
      <c r="H1546" s="723"/>
      <c r="I1546" s="723"/>
    </row>
    <row r="1547" spans="1:9">
      <c r="A1547" s="723"/>
      <c r="B1547" s="723"/>
      <c r="C1547" s="723"/>
      <c r="D1547" s="723"/>
      <c r="E1547" s="723"/>
      <c r="F1547" s="723"/>
      <c r="G1547" s="723"/>
      <c r="H1547" s="723"/>
      <c r="I1547" s="723"/>
    </row>
    <row r="1548" spans="1:9">
      <c r="A1548" s="723"/>
      <c r="B1548" s="723"/>
      <c r="C1548" s="723"/>
      <c r="D1548" s="723"/>
      <c r="E1548" s="723"/>
      <c r="F1548" s="723"/>
      <c r="G1548" s="723"/>
      <c r="H1548" s="723"/>
      <c r="I1548" s="723"/>
    </row>
    <row r="1549" spans="1:9">
      <c r="A1549" s="723"/>
      <c r="B1549" s="723"/>
      <c r="C1549" s="723"/>
      <c r="D1549" s="723"/>
      <c r="E1549" s="723"/>
      <c r="F1549" s="723"/>
      <c r="G1549" s="723"/>
      <c r="H1549" s="723"/>
      <c r="I1549" s="723"/>
    </row>
    <row r="1550" spans="1:9">
      <c r="A1550" s="723"/>
      <c r="B1550" s="723"/>
      <c r="C1550" s="723"/>
      <c r="D1550" s="723"/>
      <c r="E1550" s="723"/>
      <c r="F1550" s="723"/>
      <c r="G1550" s="723"/>
      <c r="H1550" s="723"/>
      <c r="I1550" s="723"/>
    </row>
    <row r="1551" spans="1:9">
      <c r="A1551" s="723"/>
      <c r="B1551" s="723"/>
      <c r="C1551" s="723"/>
      <c r="D1551" s="723"/>
      <c r="E1551" s="723"/>
      <c r="F1551" s="723"/>
      <c r="G1551" s="723"/>
      <c r="H1551" s="723"/>
      <c r="I1551" s="723"/>
    </row>
    <row r="1552" spans="1:9">
      <c r="A1552" s="723"/>
      <c r="B1552" s="723"/>
      <c r="C1552" s="723"/>
      <c r="D1552" s="723"/>
      <c r="E1552" s="723"/>
      <c r="F1552" s="723"/>
      <c r="G1552" s="723"/>
      <c r="H1552" s="723"/>
      <c r="I1552" s="723"/>
    </row>
    <row r="1553" spans="1:9">
      <c r="A1553" s="723"/>
      <c r="B1553" s="723"/>
      <c r="C1553" s="723"/>
      <c r="D1553" s="723"/>
      <c r="E1553" s="723"/>
      <c r="F1553" s="723"/>
      <c r="G1553" s="723"/>
      <c r="H1553" s="723"/>
      <c r="I1553" s="723"/>
    </row>
    <row r="1554" spans="1:9">
      <c r="A1554" s="723"/>
      <c r="B1554" s="723"/>
      <c r="C1554" s="723"/>
      <c r="D1554" s="723"/>
      <c r="E1554" s="723"/>
      <c r="F1554" s="723"/>
      <c r="G1554" s="723"/>
      <c r="H1554" s="723"/>
      <c r="I1554" s="723"/>
    </row>
    <row r="1555" spans="1:9">
      <c r="A1555" s="723"/>
      <c r="B1555" s="723"/>
      <c r="C1555" s="723"/>
      <c r="D1555" s="723"/>
      <c r="E1555" s="723"/>
      <c r="F1555" s="723"/>
      <c r="G1555" s="723"/>
      <c r="H1555" s="723"/>
      <c r="I1555" s="723"/>
    </row>
    <row r="1556" spans="1:9">
      <c r="A1556" s="723"/>
      <c r="B1556" s="723"/>
      <c r="C1556" s="723"/>
      <c r="D1556" s="723"/>
      <c r="E1556" s="723"/>
      <c r="F1556" s="723"/>
      <c r="G1556" s="723"/>
      <c r="H1556" s="723"/>
      <c r="I1556" s="723"/>
    </row>
    <row r="1557" spans="1:9">
      <c r="A1557" s="723"/>
      <c r="B1557" s="723"/>
      <c r="C1557" s="723"/>
      <c r="D1557" s="723"/>
      <c r="E1557" s="723"/>
      <c r="F1557" s="723"/>
      <c r="G1557" s="723"/>
      <c r="H1557" s="723"/>
      <c r="I1557" s="723"/>
    </row>
    <row r="1558" spans="1:9">
      <c r="A1558" s="723"/>
      <c r="B1558" s="723"/>
      <c r="C1558" s="723"/>
      <c r="D1558" s="723"/>
      <c r="E1558" s="723"/>
      <c r="F1558" s="723"/>
      <c r="G1558" s="723"/>
      <c r="H1558" s="723"/>
      <c r="I1558" s="723"/>
    </row>
    <row r="1559" spans="1:9">
      <c r="A1559" s="723"/>
      <c r="B1559" s="723"/>
      <c r="C1559" s="723"/>
      <c r="D1559" s="723"/>
      <c r="E1559" s="723"/>
      <c r="F1559" s="723"/>
      <c r="G1559" s="723"/>
      <c r="H1559" s="723"/>
      <c r="I1559" s="723"/>
    </row>
    <row r="1560" spans="1:9">
      <c r="A1560" s="723"/>
      <c r="B1560" s="723"/>
      <c r="C1560" s="723"/>
      <c r="D1560" s="723"/>
      <c r="E1560" s="723"/>
      <c r="F1560" s="723"/>
      <c r="G1560" s="723"/>
      <c r="H1560" s="723"/>
      <c r="I1560" s="723"/>
    </row>
    <row r="1561" spans="1:9">
      <c r="A1561" s="723"/>
      <c r="B1561" s="723"/>
      <c r="C1561" s="723"/>
      <c r="D1561" s="723"/>
      <c r="E1561" s="723"/>
      <c r="F1561" s="723"/>
      <c r="G1561" s="723"/>
      <c r="H1561" s="723"/>
      <c r="I1561" s="723"/>
    </row>
    <row r="1562" spans="1:9">
      <c r="A1562" s="723"/>
      <c r="B1562" s="723"/>
      <c r="C1562" s="723"/>
      <c r="D1562" s="723"/>
      <c r="E1562" s="723"/>
      <c r="F1562" s="723"/>
      <c r="G1562" s="723"/>
      <c r="H1562" s="723"/>
      <c r="I1562" s="723"/>
    </row>
    <row r="1563" spans="1:9">
      <c r="A1563" s="723"/>
      <c r="B1563" s="723"/>
      <c r="C1563" s="723"/>
      <c r="D1563" s="723"/>
      <c r="E1563" s="723"/>
      <c r="F1563" s="723"/>
      <c r="G1563" s="723"/>
      <c r="H1563" s="723"/>
      <c r="I1563" s="723"/>
    </row>
    <row r="1564" spans="1:9">
      <c r="A1564" s="723"/>
      <c r="B1564" s="723"/>
      <c r="C1564" s="723"/>
      <c r="D1564" s="723"/>
      <c r="E1564" s="723"/>
      <c r="F1564" s="723"/>
      <c r="G1564" s="723"/>
      <c r="H1564" s="723"/>
      <c r="I1564" s="723"/>
    </row>
    <row r="1565" spans="1:9">
      <c r="A1565" s="723"/>
      <c r="B1565" s="723"/>
      <c r="C1565" s="723"/>
      <c r="D1565" s="723"/>
      <c r="E1565" s="723"/>
      <c r="F1565" s="723"/>
      <c r="G1565" s="723"/>
      <c r="H1565" s="723"/>
      <c r="I1565" s="723"/>
    </row>
    <row r="1566" spans="1:9">
      <c r="A1566" s="723"/>
      <c r="B1566" s="723"/>
      <c r="C1566" s="723"/>
      <c r="D1566" s="723"/>
      <c r="E1566" s="723"/>
      <c r="F1566" s="723"/>
      <c r="G1566" s="723"/>
      <c r="H1566" s="723"/>
      <c r="I1566" s="723"/>
    </row>
    <row r="1567" spans="1:9">
      <c r="A1567" s="723"/>
      <c r="B1567" s="723"/>
      <c r="C1567" s="723"/>
      <c r="D1567" s="723"/>
      <c r="E1567" s="723"/>
      <c r="F1567" s="723"/>
      <c r="G1567" s="723"/>
      <c r="H1567" s="723"/>
      <c r="I1567" s="723"/>
    </row>
    <row r="1568" spans="1:9">
      <c r="A1568" s="723"/>
      <c r="B1568" s="723"/>
      <c r="C1568" s="723"/>
      <c r="D1568" s="723"/>
      <c r="E1568" s="723"/>
      <c r="F1568" s="723"/>
      <c r="G1568" s="723"/>
      <c r="H1568" s="723"/>
      <c r="I1568" s="723"/>
    </row>
    <row r="1569" spans="1:9">
      <c r="A1569" s="723"/>
      <c r="B1569" s="723"/>
      <c r="C1569" s="723"/>
      <c r="D1569" s="723"/>
      <c r="E1569" s="723"/>
      <c r="F1569" s="723"/>
      <c r="G1569" s="723"/>
      <c r="H1569" s="723"/>
      <c r="I1569" s="723"/>
    </row>
    <row r="1570" spans="1:9">
      <c r="A1570" s="723"/>
      <c r="B1570" s="723"/>
      <c r="C1570" s="723"/>
      <c r="D1570" s="723"/>
      <c r="E1570" s="723"/>
      <c r="F1570" s="723"/>
      <c r="G1570" s="723"/>
      <c r="H1570" s="723"/>
      <c r="I1570" s="723"/>
    </row>
    <row r="1571" spans="1:9">
      <c r="A1571" s="723"/>
      <c r="B1571" s="723"/>
      <c r="C1571" s="723"/>
      <c r="D1571" s="723"/>
      <c r="E1571" s="723"/>
      <c r="F1571" s="723"/>
      <c r="G1571" s="723"/>
      <c r="H1571" s="723"/>
      <c r="I1571" s="723"/>
    </row>
    <row r="1572" spans="1:9">
      <c r="A1572" s="723"/>
      <c r="B1572" s="723"/>
      <c r="C1572" s="723"/>
      <c r="D1572" s="723"/>
      <c r="E1572" s="723"/>
      <c r="F1572" s="723"/>
      <c r="G1572" s="723"/>
      <c r="H1572" s="723"/>
      <c r="I1572" s="723"/>
    </row>
    <row r="1573" spans="1:9">
      <c r="A1573" s="723"/>
      <c r="B1573" s="723"/>
      <c r="C1573" s="723"/>
      <c r="D1573" s="723"/>
      <c r="E1573" s="723"/>
      <c r="F1573" s="723"/>
      <c r="G1573" s="723"/>
      <c r="H1573" s="723"/>
      <c r="I1573" s="723"/>
    </row>
    <row r="1574" spans="1:9">
      <c r="A1574" s="723"/>
      <c r="B1574" s="723"/>
      <c r="C1574" s="723"/>
      <c r="D1574" s="723"/>
      <c r="E1574" s="723"/>
      <c r="F1574" s="723"/>
      <c r="G1574" s="723"/>
      <c r="H1574" s="723"/>
      <c r="I1574" s="723"/>
    </row>
    <row r="1575" spans="1:9">
      <c r="A1575" s="723"/>
      <c r="B1575" s="723"/>
      <c r="C1575" s="723"/>
      <c r="D1575" s="723"/>
      <c r="E1575" s="723"/>
      <c r="F1575" s="723"/>
      <c r="G1575" s="723"/>
      <c r="H1575" s="723"/>
      <c r="I1575" s="723"/>
    </row>
    <row r="1576" spans="1:9">
      <c r="A1576" s="723"/>
      <c r="B1576" s="723"/>
      <c r="C1576" s="723"/>
      <c r="D1576" s="723"/>
      <c r="E1576" s="723"/>
      <c r="F1576" s="723"/>
      <c r="G1576" s="723"/>
      <c r="H1576" s="723"/>
      <c r="I1576" s="723"/>
    </row>
    <row r="1577" spans="1:9">
      <c r="A1577" s="723"/>
      <c r="B1577" s="723"/>
      <c r="C1577" s="723"/>
      <c r="D1577" s="723"/>
      <c r="E1577" s="723"/>
      <c r="F1577" s="723"/>
      <c r="G1577" s="723"/>
      <c r="H1577" s="723"/>
      <c r="I1577" s="723"/>
    </row>
    <row r="1578" spans="1:9">
      <c r="A1578" s="723"/>
      <c r="B1578" s="723"/>
      <c r="C1578" s="723"/>
      <c r="D1578" s="723"/>
      <c r="E1578" s="723"/>
      <c r="F1578" s="723"/>
      <c r="G1578" s="723"/>
      <c r="H1578" s="723"/>
      <c r="I1578" s="723"/>
    </row>
    <row r="1579" spans="1:9">
      <c r="A1579" s="723"/>
      <c r="B1579" s="723"/>
      <c r="C1579" s="723"/>
      <c r="D1579" s="723"/>
      <c r="E1579" s="723"/>
      <c r="F1579" s="723"/>
      <c r="G1579" s="723"/>
      <c r="H1579" s="723"/>
      <c r="I1579" s="723"/>
    </row>
    <row r="1580" spans="1:9">
      <c r="A1580" s="723"/>
      <c r="B1580" s="723"/>
      <c r="C1580" s="723"/>
      <c r="D1580" s="723"/>
      <c r="E1580" s="723"/>
      <c r="F1580" s="723"/>
      <c r="G1580" s="723"/>
      <c r="H1580" s="723"/>
      <c r="I1580" s="723"/>
    </row>
    <row r="1581" spans="1:9">
      <c r="A1581" s="723"/>
      <c r="B1581" s="723"/>
      <c r="C1581" s="723"/>
      <c r="D1581" s="723"/>
      <c r="E1581" s="723"/>
      <c r="F1581" s="723"/>
      <c r="G1581" s="723"/>
      <c r="H1581" s="723"/>
      <c r="I1581" s="723"/>
    </row>
    <row r="1582" spans="1:9">
      <c r="A1582" s="723"/>
      <c r="B1582" s="723"/>
      <c r="C1582" s="723"/>
      <c r="D1582" s="723"/>
      <c r="E1582" s="723"/>
      <c r="F1582" s="723"/>
      <c r="G1582" s="723"/>
      <c r="H1582" s="723"/>
      <c r="I1582" s="723"/>
    </row>
    <row r="1583" spans="1:9">
      <c r="A1583" s="723"/>
      <c r="B1583" s="723"/>
      <c r="C1583" s="723"/>
      <c r="D1583" s="723"/>
      <c r="E1583" s="723"/>
      <c r="F1583" s="723"/>
      <c r="G1583" s="723"/>
      <c r="H1583" s="723"/>
      <c r="I1583" s="723"/>
    </row>
    <row r="1584" spans="1:9">
      <c r="A1584" s="723"/>
      <c r="B1584" s="723"/>
      <c r="C1584" s="723"/>
      <c r="D1584" s="723"/>
      <c r="E1584" s="723"/>
      <c r="F1584" s="723"/>
      <c r="G1584" s="723"/>
      <c r="H1584" s="723"/>
      <c r="I1584" s="723"/>
    </row>
    <row r="1585" spans="1:9">
      <c r="A1585" s="723"/>
      <c r="B1585" s="723"/>
      <c r="C1585" s="723"/>
      <c r="D1585" s="723"/>
      <c r="E1585" s="723"/>
      <c r="F1585" s="723"/>
      <c r="G1585" s="723"/>
      <c r="H1585" s="723"/>
      <c r="I1585" s="723"/>
    </row>
    <row r="1586" spans="1:9">
      <c r="A1586" s="723"/>
      <c r="B1586" s="723"/>
      <c r="C1586" s="723"/>
      <c r="D1586" s="723"/>
      <c r="E1586" s="723"/>
      <c r="F1586" s="723"/>
      <c r="G1586" s="723"/>
      <c r="H1586" s="723"/>
      <c r="I1586" s="723"/>
    </row>
    <row r="1587" spans="1:9">
      <c r="A1587" s="723"/>
      <c r="B1587" s="723"/>
      <c r="C1587" s="723"/>
      <c r="D1587" s="723"/>
      <c r="E1587" s="723"/>
      <c r="F1587" s="723"/>
      <c r="G1587" s="723"/>
      <c r="H1587" s="723"/>
      <c r="I1587" s="723"/>
    </row>
    <row r="1588" spans="1:9">
      <c r="A1588" s="723"/>
      <c r="B1588" s="723"/>
      <c r="C1588" s="723"/>
      <c r="D1588" s="723"/>
      <c r="E1588" s="723"/>
      <c r="F1588" s="723"/>
      <c r="G1588" s="723"/>
      <c r="H1588" s="723"/>
      <c r="I1588" s="723"/>
    </row>
    <row r="1589" spans="1:9">
      <c r="A1589" s="723"/>
      <c r="B1589" s="723"/>
      <c r="C1589" s="723"/>
      <c r="D1589" s="723"/>
      <c r="E1589" s="723"/>
      <c r="F1589" s="723"/>
      <c r="G1589" s="723"/>
      <c r="H1589" s="723"/>
      <c r="I1589" s="723"/>
    </row>
    <row r="1590" spans="1:9">
      <c r="A1590" s="723"/>
      <c r="B1590" s="723"/>
      <c r="C1590" s="723"/>
      <c r="D1590" s="723"/>
      <c r="E1590" s="723"/>
      <c r="F1590" s="723"/>
      <c r="G1590" s="723"/>
      <c r="H1590" s="723"/>
      <c r="I1590" s="723"/>
    </row>
    <row r="1591" spans="1:9">
      <c r="A1591" s="723"/>
      <c r="B1591" s="723"/>
      <c r="C1591" s="723"/>
      <c r="D1591" s="723"/>
      <c r="E1591" s="723"/>
      <c r="F1591" s="723"/>
      <c r="G1591" s="723"/>
      <c r="H1591" s="723"/>
      <c r="I1591" s="723"/>
    </row>
    <row r="1592" spans="1:9">
      <c r="A1592" s="723"/>
      <c r="B1592" s="723"/>
      <c r="C1592" s="723"/>
      <c r="D1592" s="723"/>
      <c r="E1592" s="723"/>
      <c r="F1592" s="723"/>
      <c r="G1592" s="723"/>
      <c r="H1592" s="723"/>
      <c r="I1592" s="723"/>
    </row>
    <row r="1593" spans="1:9">
      <c r="A1593" s="723"/>
      <c r="B1593" s="723"/>
      <c r="C1593" s="723"/>
      <c r="D1593" s="723"/>
      <c r="E1593" s="723"/>
      <c r="F1593" s="723"/>
      <c r="G1593" s="723"/>
      <c r="H1593" s="723"/>
      <c r="I1593" s="723"/>
    </row>
    <row r="1594" spans="1:9">
      <c r="A1594" s="723"/>
      <c r="B1594" s="723"/>
      <c r="C1594" s="723"/>
      <c r="D1594" s="723"/>
      <c r="E1594" s="723"/>
      <c r="F1594" s="723"/>
      <c r="G1594" s="723"/>
      <c r="H1594" s="723"/>
      <c r="I1594" s="723"/>
    </row>
    <row r="1595" spans="1:9">
      <c r="A1595" s="723"/>
      <c r="B1595" s="723"/>
      <c r="C1595" s="723"/>
      <c r="D1595" s="723"/>
      <c r="E1595" s="723"/>
      <c r="F1595" s="723"/>
      <c r="G1595" s="723"/>
      <c r="H1595" s="723"/>
      <c r="I1595" s="723"/>
    </row>
    <row r="1596" spans="1:9">
      <c r="A1596" s="723"/>
      <c r="B1596" s="723"/>
      <c r="C1596" s="723"/>
      <c r="D1596" s="723"/>
      <c r="E1596" s="723"/>
      <c r="F1596" s="723"/>
      <c r="G1596" s="723"/>
      <c r="H1596" s="723"/>
      <c r="I1596" s="723"/>
    </row>
    <row r="1597" spans="1:9">
      <c r="A1597" s="723"/>
      <c r="B1597" s="723"/>
      <c r="C1597" s="723"/>
      <c r="D1597" s="723"/>
      <c r="E1597" s="723"/>
      <c r="F1597" s="723"/>
      <c r="G1597" s="723"/>
      <c r="H1597" s="723"/>
      <c r="I1597" s="723"/>
    </row>
    <row r="1598" spans="1:9">
      <c r="A1598" s="723"/>
      <c r="B1598" s="723"/>
      <c r="C1598" s="723"/>
      <c r="D1598" s="723"/>
      <c r="E1598" s="723"/>
      <c r="F1598" s="723"/>
      <c r="G1598" s="723"/>
      <c r="H1598" s="723"/>
      <c r="I1598" s="723"/>
    </row>
    <row r="1599" spans="1:9">
      <c r="A1599" s="723"/>
      <c r="B1599" s="723"/>
      <c r="C1599" s="723"/>
      <c r="D1599" s="723"/>
      <c r="E1599" s="723"/>
      <c r="F1599" s="723"/>
      <c r="G1599" s="723"/>
      <c r="H1599" s="723"/>
      <c r="I1599" s="723"/>
    </row>
    <row r="1600" spans="1:9">
      <c r="A1600" s="723"/>
      <c r="B1600" s="723"/>
      <c r="C1600" s="723"/>
      <c r="D1600" s="723"/>
      <c r="E1600" s="723"/>
      <c r="F1600" s="723"/>
      <c r="G1600" s="723"/>
      <c r="H1600" s="723"/>
      <c r="I1600" s="723"/>
    </row>
    <row r="1601" spans="1:9">
      <c r="A1601" s="723"/>
      <c r="B1601" s="723"/>
      <c r="C1601" s="723"/>
      <c r="D1601" s="723"/>
      <c r="E1601" s="723"/>
      <c r="F1601" s="723"/>
      <c r="G1601" s="723"/>
      <c r="H1601" s="723"/>
      <c r="I1601" s="723"/>
    </row>
    <row r="1602" spans="1:9">
      <c r="A1602" s="723"/>
      <c r="B1602" s="723"/>
      <c r="C1602" s="723"/>
      <c r="D1602" s="723"/>
      <c r="E1602" s="723"/>
      <c r="F1602" s="723"/>
      <c r="G1602" s="723"/>
      <c r="H1602" s="723"/>
      <c r="I1602" s="723"/>
    </row>
    <row r="1603" spans="1:9">
      <c r="A1603" s="723"/>
      <c r="B1603" s="723"/>
      <c r="C1603" s="723"/>
      <c r="D1603" s="723"/>
      <c r="E1603" s="723"/>
      <c r="F1603" s="723"/>
      <c r="G1603" s="723"/>
      <c r="H1603" s="723"/>
      <c r="I1603" s="723"/>
    </row>
    <row r="1604" spans="1:9">
      <c r="A1604" s="723"/>
      <c r="B1604" s="723"/>
      <c r="C1604" s="723"/>
      <c r="D1604" s="723"/>
      <c r="E1604" s="723"/>
      <c r="F1604" s="723"/>
      <c r="G1604" s="723"/>
      <c r="H1604" s="723"/>
      <c r="I1604" s="723"/>
    </row>
    <row r="1605" spans="1:9">
      <c r="A1605" s="723"/>
      <c r="B1605" s="723"/>
      <c r="C1605" s="723"/>
      <c r="D1605" s="723"/>
      <c r="E1605" s="723"/>
      <c r="F1605" s="723"/>
      <c r="G1605" s="723"/>
      <c r="H1605" s="723"/>
      <c r="I1605" s="723"/>
    </row>
    <row r="1606" spans="1:9">
      <c r="A1606" s="723"/>
      <c r="B1606" s="723"/>
      <c r="C1606" s="723"/>
      <c r="D1606" s="723"/>
      <c r="E1606" s="723"/>
      <c r="F1606" s="723"/>
      <c r="G1606" s="723"/>
      <c r="H1606" s="723"/>
      <c r="I1606" s="723"/>
    </row>
    <row r="1607" spans="1:9">
      <c r="A1607" s="723"/>
      <c r="B1607" s="723"/>
      <c r="C1607" s="723"/>
      <c r="D1607" s="723"/>
      <c r="E1607" s="723"/>
      <c r="F1607" s="723"/>
      <c r="G1607" s="723"/>
      <c r="H1607" s="723"/>
      <c r="I1607" s="723"/>
    </row>
    <row r="1608" spans="1:9">
      <c r="A1608" s="723"/>
      <c r="B1608" s="723"/>
      <c r="C1608" s="723"/>
      <c r="D1608" s="723"/>
      <c r="E1608" s="723"/>
      <c r="F1608" s="723"/>
      <c r="G1608" s="723"/>
      <c r="H1608" s="723"/>
      <c r="I1608" s="723"/>
    </row>
    <row r="1609" spans="1:9">
      <c r="A1609" s="723"/>
      <c r="B1609" s="723"/>
      <c r="C1609" s="723"/>
      <c r="D1609" s="723"/>
      <c r="E1609" s="723"/>
      <c r="F1609" s="723"/>
      <c r="G1609" s="723"/>
      <c r="H1609" s="723"/>
      <c r="I1609" s="723"/>
    </row>
    <row r="1610" spans="1:9">
      <c r="A1610" s="723"/>
      <c r="B1610" s="723"/>
      <c r="C1610" s="723"/>
      <c r="D1610" s="723"/>
      <c r="E1610" s="723"/>
      <c r="F1610" s="723"/>
      <c r="G1610" s="723"/>
      <c r="H1610" s="723"/>
      <c r="I1610" s="723"/>
    </row>
    <row r="1611" spans="1:9">
      <c r="A1611" s="723"/>
      <c r="B1611" s="723"/>
      <c r="C1611" s="723"/>
      <c r="D1611" s="723"/>
      <c r="E1611" s="723"/>
      <c r="F1611" s="723"/>
      <c r="G1611" s="723"/>
      <c r="H1611" s="723"/>
      <c r="I1611" s="723"/>
    </row>
    <row r="1612" spans="1:9">
      <c r="A1612" s="723"/>
      <c r="B1612" s="723"/>
      <c r="C1612" s="723"/>
      <c r="D1612" s="723"/>
      <c r="E1612" s="723"/>
      <c r="F1612" s="723"/>
      <c r="G1612" s="723"/>
      <c r="H1612" s="723"/>
      <c r="I1612" s="723"/>
    </row>
    <row r="1613" spans="1:9">
      <c r="A1613" s="723"/>
      <c r="B1613" s="723"/>
      <c r="C1613" s="723"/>
      <c r="D1613" s="723"/>
      <c r="E1613" s="723"/>
      <c r="F1613" s="723"/>
      <c r="G1613" s="723"/>
      <c r="H1613" s="723"/>
      <c r="I1613" s="723"/>
    </row>
    <row r="1614" spans="1:9">
      <c r="A1614" s="723"/>
      <c r="B1614" s="723"/>
      <c r="C1614" s="723"/>
      <c r="D1614" s="723"/>
      <c r="E1614" s="723"/>
      <c r="F1614" s="723"/>
      <c r="G1614" s="723"/>
      <c r="H1614" s="723"/>
      <c r="I1614" s="723"/>
    </row>
    <row r="1615" spans="1:9">
      <c r="A1615" s="723"/>
      <c r="B1615" s="723"/>
      <c r="C1615" s="723"/>
      <c r="D1615" s="723"/>
      <c r="E1615" s="723"/>
      <c r="F1615" s="723"/>
      <c r="G1615" s="723"/>
      <c r="H1615" s="723"/>
      <c r="I1615" s="723"/>
    </row>
    <row r="1616" spans="1:9">
      <c r="A1616" s="723"/>
      <c r="B1616" s="723"/>
      <c r="C1616" s="723"/>
      <c r="D1616" s="723"/>
      <c r="E1616" s="723"/>
      <c r="F1616" s="723"/>
      <c r="G1616" s="723"/>
      <c r="H1616" s="723"/>
      <c r="I1616" s="723"/>
    </row>
    <row r="1617" spans="1:9">
      <c r="A1617" s="723"/>
      <c r="B1617" s="723"/>
      <c r="C1617" s="723"/>
      <c r="D1617" s="723"/>
      <c r="E1617" s="723"/>
      <c r="F1617" s="723"/>
      <c r="G1617" s="723"/>
      <c r="H1617" s="723"/>
      <c r="I1617" s="723"/>
    </row>
    <row r="1618" spans="1:9">
      <c r="A1618" s="723"/>
      <c r="B1618" s="723"/>
      <c r="C1618" s="723"/>
      <c r="D1618" s="723"/>
      <c r="E1618" s="723"/>
      <c r="F1618" s="723"/>
      <c r="G1618" s="723"/>
      <c r="H1618" s="723"/>
      <c r="I1618" s="723"/>
    </row>
    <row r="1619" spans="1:9">
      <c r="A1619" s="723"/>
      <c r="B1619" s="723"/>
      <c r="C1619" s="723"/>
      <c r="D1619" s="723"/>
      <c r="E1619" s="723"/>
      <c r="F1619" s="723"/>
      <c r="G1619" s="723"/>
      <c r="H1619" s="723"/>
      <c r="I1619" s="723"/>
    </row>
    <row r="1620" spans="1:9">
      <c r="A1620" s="723"/>
      <c r="B1620" s="723"/>
      <c r="C1620" s="723"/>
      <c r="D1620" s="723"/>
      <c r="E1620" s="723"/>
      <c r="F1620" s="723"/>
      <c r="G1620" s="723"/>
      <c r="H1620" s="723"/>
      <c r="I1620" s="723"/>
    </row>
    <row r="1621" spans="1:9">
      <c r="A1621" s="723"/>
      <c r="B1621" s="723"/>
      <c r="C1621" s="723"/>
      <c r="D1621" s="723"/>
      <c r="E1621" s="723"/>
      <c r="F1621" s="723"/>
      <c r="G1621" s="723"/>
      <c r="H1621" s="723"/>
      <c r="I1621" s="723"/>
    </row>
    <row r="1622" spans="1:9">
      <c r="A1622" s="723"/>
      <c r="B1622" s="723"/>
      <c r="C1622" s="723"/>
      <c r="D1622" s="723"/>
      <c r="E1622" s="723"/>
      <c r="F1622" s="723"/>
      <c r="G1622" s="723"/>
      <c r="H1622" s="723"/>
      <c r="I1622" s="723"/>
    </row>
    <row r="1623" spans="1:9">
      <c r="A1623" s="723"/>
      <c r="B1623" s="723"/>
      <c r="C1623" s="723"/>
      <c r="D1623" s="723"/>
      <c r="E1623" s="723"/>
      <c r="F1623" s="723"/>
      <c r="G1623" s="723"/>
      <c r="H1623" s="723"/>
      <c r="I1623" s="723"/>
    </row>
    <row r="1624" spans="1:9">
      <c r="A1624" s="723"/>
      <c r="B1624" s="723"/>
      <c r="C1624" s="723"/>
      <c r="D1624" s="723"/>
      <c r="E1624" s="723"/>
      <c r="F1624" s="723"/>
      <c r="G1624" s="723"/>
      <c r="H1624" s="723"/>
      <c r="I1624" s="723"/>
    </row>
    <row r="1625" spans="1:9">
      <c r="A1625" s="723"/>
      <c r="B1625" s="723"/>
      <c r="C1625" s="723"/>
      <c r="D1625" s="723"/>
      <c r="E1625" s="723"/>
      <c r="F1625" s="723"/>
      <c r="G1625" s="723"/>
      <c r="H1625" s="723"/>
      <c r="I1625" s="723"/>
    </row>
    <row r="1626" spans="1:9">
      <c r="A1626" s="723"/>
      <c r="B1626" s="723"/>
      <c r="C1626" s="723"/>
      <c r="D1626" s="723"/>
      <c r="E1626" s="723"/>
      <c r="F1626" s="723"/>
      <c r="G1626" s="723"/>
      <c r="H1626" s="723"/>
      <c r="I1626" s="723"/>
    </row>
    <row r="1627" spans="1:9">
      <c r="A1627" s="723"/>
      <c r="B1627" s="723"/>
      <c r="C1627" s="723"/>
      <c r="D1627" s="723"/>
      <c r="E1627" s="723"/>
      <c r="F1627" s="723"/>
      <c r="G1627" s="723"/>
      <c r="H1627" s="723"/>
      <c r="I1627" s="723"/>
    </row>
    <row r="1628" spans="1:9">
      <c r="A1628" s="723"/>
      <c r="B1628" s="723"/>
      <c r="C1628" s="723"/>
      <c r="D1628" s="723"/>
      <c r="E1628" s="723"/>
      <c r="F1628" s="723"/>
      <c r="G1628" s="723"/>
      <c r="H1628" s="723"/>
      <c r="I1628" s="723"/>
    </row>
    <row r="1629" spans="1:9">
      <c r="A1629" s="723"/>
      <c r="B1629" s="723"/>
      <c r="C1629" s="723"/>
      <c r="D1629" s="723"/>
      <c r="E1629" s="723"/>
      <c r="F1629" s="723"/>
      <c r="G1629" s="723"/>
      <c r="H1629" s="723"/>
      <c r="I1629" s="723"/>
    </row>
    <row r="1630" spans="1:9">
      <c r="A1630" s="723"/>
      <c r="B1630" s="723"/>
      <c r="C1630" s="723"/>
      <c r="D1630" s="723"/>
      <c r="E1630" s="723"/>
      <c r="F1630" s="723"/>
      <c r="G1630" s="723"/>
      <c r="H1630" s="723"/>
      <c r="I1630" s="723"/>
    </row>
    <row r="1631" spans="1:9">
      <c r="A1631" s="723"/>
      <c r="B1631" s="723"/>
      <c r="C1631" s="723"/>
      <c r="D1631" s="723"/>
      <c r="E1631" s="723"/>
      <c r="F1631" s="723"/>
      <c r="G1631" s="723"/>
      <c r="H1631" s="723"/>
      <c r="I1631" s="723"/>
    </row>
    <row r="1632" spans="1:9">
      <c r="A1632" s="723"/>
      <c r="B1632" s="723"/>
      <c r="C1632" s="723"/>
      <c r="D1632" s="723"/>
      <c r="E1632" s="723"/>
      <c r="F1632" s="723"/>
      <c r="G1632" s="723"/>
      <c r="H1632" s="723"/>
      <c r="I1632" s="723"/>
    </row>
    <row r="1633" spans="1:9">
      <c r="A1633" s="723"/>
      <c r="B1633" s="723"/>
      <c r="C1633" s="723"/>
      <c r="D1633" s="723"/>
      <c r="E1633" s="723"/>
      <c r="F1633" s="723"/>
      <c r="G1633" s="723"/>
      <c r="H1633" s="723"/>
      <c r="I1633" s="723"/>
    </row>
    <row r="1634" spans="1:9">
      <c r="A1634" s="723"/>
      <c r="B1634" s="723"/>
      <c r="C1634" s="723"/>
      <c r="D1634" s="723"/>
      <c r="E1634" s="723"/>
      <c r="F1634" s="723"/>
      <c r="G1634" s="723"/>
      <c r="H1634" s="723"/>
      <c r="I1634" s="723"/>
    </row>
    <row r="1635" spans="1:9">
      <c r="A1635" s="723"/>
      <c r="B1635" s="723"/>
      <c r="C1635" s="723"/>
      <c r="D1635" s="723"/>
      <c r="E1635" s="723"/>
      <c r="F1635" s="723"/>
      <c r="G1635" s="723"/>
      <c r="H1635" s="723"/>
      <c r="I1635" s="723"/>
    </row>
    <row r="1636" spans="1:9">
      <c r="A1636" s="723"/>
      <c r="B1636" s="723"/>
      <c r="C1636" s="723"/>
      <c r="D1636" s="723"/>
      <c r="E1636" s="723"/>
      <c r="F1636" s="723"/>
      <c r="G1636" s="723"/>
      <c r="H1636" s="723"/>
      <c r="I1636" s="723"/>
    </row>
    <row r="1637" spans="1:9">
      <c r="A1637" s="723"/>
      <c r="B1637" s="723"/>
      <c r="C1637" s="723"/>
      <c r="D1637" s="723"/>
      <c r="E1637" s="723"/>
      <c r="F1637" s="723"/>
      <c r="G1637" s="723"/>
      <c r="H1637" s="723"/>
      <c r="I1637" s="723"/>
    </row>
    <row r="1638" spans="1:9">
      <c r="A1638" s="723"/>
      <c r="B1638" s="723"/>
      <c r="C1638" s="723"/>
      <c r="D1638" s="723"/>
      <c r="E1638" s="723"/>
      <c r="F1638" s="723"/>
      <c r="G1638" s="723"/>
      <c r="H1638" s="723"/>
      <c r="I1638" s="723"/>
    </row>
    <row r="1639" spans="1:9">
      <c r="A1639" s="723"/>
      <c r="B1639" s="723"/>
      <c r="C1639" s="723"/>
      <c r="D1639" s="723"/>
      <c r="E1639" s="723"/>
      <c r="F1639" s="723"/>
      <c r="G1639" s="723"/>
      <c r="H1639" s="723"/>
      <c r="I1639" s="723"/>
    </row>
    <row r="1640" spans="1:9">
      <c r="A1640" s="723"/>
      <c r="B1640" s="723"/>
      <c r="C1640" s="723"/>
      <c r="D1640" s="723"/>
      <c r="E1640" s="723"/>
      <c r="F1640" s="723"/>
      <c r="G1640" s="723"/>
      <c r="H1640" s="723"/>
      <c r="I1640" s="723"/>
    </row>
    <row r="1641" spans="1:9">
      <c r="A1641" s="723"/>
      <c r="B1641" s="723"/>
      <c r="C1641" s="723"/>
      <c r="D1641" s="723"/>
      <c r="E1641" s="723"/>
      <c r="F1641" s="723"/>
      <c r="G1641" s="723"/>
      <c r="H1641" s="723"/>
      <c r="I1641" s="723"/>
    </row>
    <row r="1642" spans="1:9">
      <c r="A1642" s="723"/>
      <c r="B1642" s="723"/>
      <c r="C1642" s="723"/>
      <c r="D1642" s="723"/>
      <c r="E1642" s="723"/>
      <c r="F1642" s="723"/>
      <c r="G1642" s="723"/>
      <c r="H1642" s="723"/>
      <c r="I1642" s="723"/>
    </row>
    <row r="1643" spans="1:9">
      <c r="A1643" s="723"/>
      <c r="B1643" s="723"/>
      <c r="C1643" s="723"/>
      <c r="D1643" s="723"/>
      <c r="E1643" s="723"/>
      <c r="F1643" s="723"/>
      <c r="G1643" s="723"/>
      <c r="H1643" s="723"/>
      <c r="I1643" s="723"/>
    </row>
    <row r="1644" spans="1:9">
      <c r="A1644" s="723"/>
      <c r="B1644" s="723"/>
      <c r="C1644" s="723"/>
      <c r="D1644" s="723"/>
      <c r="E1644" s="723"/>
      <c r="F1644" s="723"/>
      <c r="G1644" s="723"/>
      <c r="H1644" s="723"/>
      <c r="I1644" s="723"/>
    </row>
    <row r="1645" spans="1:9">
      <c r="A1645" s="723"/>
      <c r="B1645" s="723"/>
      <c r="C1645" s="723"/>
      <c r="D1645" s="723"/>
      <c r="E1645" s="723"/>
      <c r="F1645" s="723"/>
      <c r="G1645" s="723"/>
      <c r="H1645" s="723"/>
      <c r="I1645" s="723"/>
    </row>
    <row r="1646" spans="1:9">
      <c r="A1646" s="723"/>
      <c r="B1646" s="723"/>
      <c r="C1646" s="723"/>
      <c r="D1646" s="723"/>
      <c r="E1646" s="723"/>
      <c r="F1646" s="723"/>
      <c r="G1646" s="723"/>
      <c r="H1646" s="723"/>
      <c r="I1646" s="723"/>
    </row>
    <row r="1647" spans="1:9">
      <c r="A1647" s="723"/>
      <c r="B1647" s="723"/>
      <c r="C1647" s="723"/>
      <c r="D1647" s="723"/>
      <c r="E1647" s="723"/>
      <c r="F1647" s="723"/>
      <c r="G1647" s="723"/>
      <c r="H1647" s="723"/>
      <c r="I1647" s="723"/>
    </row>
    <row r="1648" spans="1:9">
      <c r="A1648" s="723"/>
      <c r="B1648" s="723"/>
      <c r="C1648" s="723"/>
      <c r="D1648" s="723"/>
      <c r="E1648" s="723"/>
      <c r="F1648" s="723"/>
      <c r="G1648" s="723"/>
      <c r="H1648" s="723"/>
      <c r="I1648" s="723"/>
    </row>
    <row r="1649" spans="1:9">
      <c r="A1649" s="723"/>
      <c r="B1649" s="723"/>
      <c r="C1649" s="723"/>
      <c r="D1649" s="723"/>
      <c r="E1649" s="723"/>
      <c r="F1649" s="723"/>
      <c r="G1649" s="723"/>
      <c r="H1649" s="723"/>
      <c r="I1649" s="723"/>
    </row>
    <row r="1650" spans="1:9">
      <c r="A1650" s="723"/>
      <c r="B1650" s="723"/>
      <c r="C1650" s="723"/>
      <c r="D1650" s="723"/>
      <c r="E1650" s="723"/>
      <c r="F1650" s="723"/>
      <c r="G1650" s="723"/>
      <c r="H1650" s="723"/>
      <c r="I1650" s="723"/>
    </row>
    <row r="1651" spans="1:9">
      <c r="A1651" s="723"/>
      <c r="B1651" s="723"/>
      <c r="C1651" s="723"/>
      <c r="D1651" s="723"/>
      <c r="E1651" s="723"/>
      <c r="F1651" s="723"/>
      <c r="G1651" s="723"/>
      <c r="H1651" s="723"/>
      <c r="I1651" s="723"/>
    </row>
    <row r="1652" spans="1:9">
      <c r="A1652" s="723"/>
      <c r="B1652" s="723"/>
      <c r="C1652" s="723"/>
      <c r="D1652" s="723"/>
      <c r="E1652" s="723"/>
      <c r="F1652" s="723"/>
      <c r="G1652" s="723"/>
      <c r="H1652" s="723"/>
      <c r="I1652" s="723"/>
    </row>
    <row r="1653" spans="1:9">
      <c r="A1653" s="723"/>
      <c r="B1653" s="723"/>
      <c r="C1653" s="723"/>
      <c r="D1653" s="723"/>
      <c r="E1653" s="723"/>
      <c r="F1653" s="723"/>
      <c r="G1653" s="723"/>
      <c r="H1653" s="723"/>
      <c r="I1653" s="723"/>
    </row>
    <row r="1654" spans="1:9">
      <c r="A1654" s="723"/>
      <c r="B1654" s="723"/>
      <c r="C1654" s="723"/>
      <c r="D1654" s="723"/>
      <c r="E1654" s="723"/>
      <c r="F1654" s="723"/>
      <c r="G1654" s="723"/>
      <c r="H1654" s="723"/>
      <c r="I1654" s="723"/>
    </row>
    <row r="1655" spans="1:9">
      <c r="A1655" s="723"/>
      <c r="B1655" s="723"/>
      <c r="C1655" s="723"/>
      <c r="D1655" s="723"/>
      <c r="E1655" s="723"/>
      <c r="F1655" s="723"/>
      <c r="G1655" s="723"/>
      <c r="H1655" s="723"/>
      <c r="I1655" s="723"/>
    </row>
    <row r="1656" spans="1:9">
      <c r="A1656" s="723"/>
      <c r="B1656" s="723"/>
      <c r="C1656" s="723"/>
      <c r="D1656" s="723"/>
      <c r="E1656" s="723"/>
      <c r="F1656" s="723"/>
      <c r="G1656" s="723"/>
      <c r="H1656" s="723"/>
      <c r="I1656" s="723"/>
    </row>
    <row r="1657" spans="1:9">
      <c r="A1657" s="723"/>
      <c r="B1657" s="723"/>
      <c r="C1657" s="723"/>
      <c r="D1657" s="723"/>
      <c r="E1657" s="723"/>
      <c r="F1657" s="723"/>
      <c r="G1657" s="723"/>
      <c r="H1657" s="723"/>
      <c r="I1657" s="723"/>
    </row>
    <row r="1658" spans="1:9">
      <c r="A1658" s="723"/>
      <c r="B1658" s="723"/>
      <c r="C1658" s="723"/>
      <c r="D1658" s="723"/>
      <c r="E1658" s="723"/>
      <c r="F1658" s="723"/>
      <c r="G1658" s="723"/>
      <c r="H1658" s="723"/>
      <c r="I1658" s="723"/>
    </row>
    <row r="1659" spans="1:9">
      <c r="A1659" s="723"/>
      <c r="B1659" s="723"/>
      <c r="C1659" s="723"/>
      <c r="D1659" s="723"/>
      <c r="E1659" s="723"/>
      <c r="F1659" s="723"/>
      <c r="G1659" s="723"/>
      <c r="H1659" s="723"/>
      <c r="I1659" s="723"/>
    </row>
    <row r="1660" spans="1:9">
      <c r="A1660" s="723"/>
      <c r="B1660" s="723"/>
      <c r="C1660" s="723"/>
      <c r="D1660" s="723"/>
      <c r="E1660" s="723"/>
      <c r="F1660" s="723"/>
      <c r="G1660" s="723"/>
      <c r="H1660" s="723"/>
      <c r="I1660" s="723"/>
    </row>
    <row r="1661" spans="1:9">
      <c r="A1661" s="723"/>
      <c r="B1661" s="723"/>
      <c r="C1661" s="723"/>
      <c r="D1661" s="723"/>
      <c r="E1661" s="723"/>
      <c r="F1661" s="723"/>
      <c r="G1661" s="723"/>
      <c r="H1661" s="723"/>
      <c r="I1661" s="723"/>
    </row>
    <row r="1662" spans="1:9">
      <c r="A1662" s="723"/>
      <c r="B1662" s="723"/>
      <c r="C1662" s="723"/>
      <c r="D1662" s="723"/>
      <c r="E1662" s="723"/>
      <c r="F1662" s="723"/>
      <c r="G1662" s="723"/>
      <c r="H1662" s="723"/>
      <c r="I1662" s="723"/>
    </row>
    <row r="1663" spans="1:9">
      <c r="A1663" s="723"/>
      <c r="B1663" s="723"/>
      <c r="C1663" s="723"/>
      <c r="D1663" s="723"/>
      <c r="E1663" s="723"/>
      <c r="F1663" s="723"/>
      <c r="G1663" s="723"/>
      <c r="H1663" s="723"/>
      <c r="I1663" s="723"/>
    </row>
    <row r="1664" spans="1:9">
      <c r="A1664" s="723"/>
      <c r="B1664" s="723"/>
      <c r="C1664" s="723"/>
      <c r="D1664" s="723"/>
      <c r="E1664" s="723"/>
      <c r="F1664" s="723"/>
      <c r="G1664" s="723"/>
      <c r="H1664" s="723"/>
      <c r="I1664" s="723"/>
    </row>
    <row r="1665" spans="1:9">
      <c r="A1665" s="723"/>
      <c r="B1665" s="723"/>
      <c r="C1665" s="723"/>
      <c r="D1665" s="723"/>
      <c r="E1665" s="723"/>
      <c r="F1665" s="723"/>
      <c r="G1665" s="723"/>
      <c r="H1665" s="723"/>
      <c r="I1665" s="723"/>
    </row>
    <row r="1666" spans="1:9">
      <c r="A1666" s="723"/>
      <c r="B1666" s="723"/>
      <c r="C1666" s="723"/>
      <c r="D1666" s="723"/>
      <c r="E1666" s="723"/>
      <c r="F1666" s="723"/>
      <c r="G1666" s="723"/>
      <c r="H1666" s="723"/>
      <c r="I1666" s="723"/>
    </row>
    <row r="1667" spans="1:9">
      <c r="A1667" s="723"/>
      <c r="B1667" s="723"/>
      <c r="C1667" s="723"/>
      <c r="D1667" s="723"/>
      <c r="E1667" s="723"/>
      <c r="F1667" s="723"/>
      <c r="G1667" s="723"/>
      <c r="H1667" s="723"/>
      <c r="I1667" s="723"/>
    </row>
    <row r="1668" spans="1:9">
      <c r="A1668" s="723"/>
      <c r="B1668" s="723"/>
      <c r="C1668" s="723"/>
      <c r="D1668" s="723"/>
      <c r="E1668" s="723"/>
      <c r="F1668" s="723"/>
      <c r="G1668" s="723"/>
      <c r="H1668" s="723"/>
      <c r="I1668" s="723"/>
    </row>
    <row r="1669" spans="1:9">
      <c r="A1669" s="723"/>
      <c r="B1669" s="723"/>
      <c r="C1669" s="723"/>
      <c r="D1669" s="723"/>
      <c r="E1669" s="723"/>
      <c r="F1669" s="723"/>
      <c r="G1669" s="723"/>
      <c r="H1669" s="723"/>
      <c r="I1669" s="723"/>
    </row>
    <row r="1670" spans="1:9">
      <c r="A1670" s="723"/>
      <c r="B1670" s="723"/>
      <c r="C1670" s="723"/>
      <c r="D1670" s="723"/>
      <c r="E1670" s="723"/>
      <c r="F1670" s="723"/>
      <c r="G1670" s="723"/>
      <c r="H1670" s="723"/>
      <c r="I1670" s="723"/>
    </row>
    <row r="1671" spans="1:9">
      <c r="A1671" s="723"/>
      <c r="B1671" s="723"/>
      <c r="C1671" s="723"/>
      <c r="D1671" s="723"/>
      <c r="E1671" s="723"/>
      <c r="F1671" s="723"/>
      <c r="G1671" s="723"/>
      <c r="H1671" s="723"/>
      <c r="I1671" s="723"/>
    </row>
    <row r="1672" spans="1:9">
      <c r="A1672" s="723"/>
      <c r="B1672" s="723"/>
      <c r="C1672" s="723"/>
      <c r="D1672" s="723"/>
      <c r="E1672" s="723"/>
      <c r="F1672" s="723"/>
      <c r="G1672" s="723"/>
      <c r="H1672" s="723"/>
      <c r="I1672" s="723"/>
    </row>
    <row r="1673" spans="1:9">
      <c r="A1673" s="723"/>
      <c r="B1673" s="723"/>
      <c r="C1673" s="723"/>
      <c r="D1673" s="723"/>
      <c r="E1673" s="723"/>
      <c r="F1673" s="723"/>
      <c r="G1673" s="723"/>
      <c r="H1673" s="723"/>
      <c r="I1673" s="723"/>
    </row>
    <row r="1674" spans="1:9">
      <c r="A1674" s="723"/>
      <c r="B1674" s="723"/>
      <c r="C1674" s="723"/>
      <c r="D1674" s="723"/>
      <c r="E1674" s="723"/>
      <c r="F1674" s="723"/>
      <c r="G1674" s="723"/>
      <c r="H1674" s="723"/>
      <c r="I1674" s="723"/>
    </row>
    <row r="1675" spans="1:9">
      <c r="A1675" s="723"/>
      <c r="B1675" s="723"/>
      <c r="C1675" s="723"/>
      <c r="D1675" s="723"/>
      <c r="E1675" s="723"/>
      <c r="F1675" s="723"/>
      <c r="G1675" s="723"/>
      <c r="H1675" s="723"/>
      <c r="I1675" s="723"/>
    </row>
    <row r="1676" spans="1:9">
      <c r="A1676" s="723"/>
      <c r="B1676" s="723"/>
      <c r="C1676" s="723"/>
      <c r="D1676" s="723"/>
      <c r="E1676" s="723"/>
      <c r="F1676" s="723"/>
      <c r="G1676" s="723"/>
      <c r="H1676" s="723"/>
      <c r="I1676" s="723"/>
    </row>
    <row r="1677" spans="1:9">
      <c r="A1677" s="723"/>
      <c r="B1677" s="723"/>
      <c r="C1677" s="723"/>
      <c r="D1677" s="723"/>
      <c r="E1677" s="723"/>
      <c r="F1677" s="723"/>
      <c r="G1677" s="723"/>
      <c r="H1677" s="723"/>
      <c r="I1677" s="723"/>
    </row>
    <row r="1678" spans="1:9">
      <c r="A1678" s="723"/>
      <c r="B1678" s="723"/>
      <c r="C1678" s="723"/>
      <c r="D1678" s="723"/>
      <c r="E1678" s="723"/>
      <c r="F1678" s="723"/>
      <c r="G1678" s="723"/>
      <c r="H1678" s="723"/>
      <c r="I1678" s="723"/>
    </row>
    <row r="1679" spans="1:9">
      <c r="A1679" s="723"/>
      <c r="B1679" s="723"/>
      <c r="C1679" s="723"/>
      <c r="D1679" s="723"/>
      <c r="E1679" s="723"/>
      <c r="F1679" s="723"/>
      <c r="G1679" s="723"/>
      <c r="H1679" s="723"/>
      <c r="I1679" s="723"/>
    </row>
    <row r="1680" spans="1:9">
      <c r="A1680" s="723"/>
      <c r="B1680" s="723"/>
      <c r="C1680" s="723"/>
      <c r="D1680" s="723"/>
      <c r="E1680" s="723"/>
      <c r="F1680" s="723"/>
      <c r="G1680" s="723"/>
      <c r="H1680" s="723"/>
      <c r="I1680" s="723"/>
    </row>
    <row r="1681" spans="1:9">
      <c r="A1681" s="723"/>
      <c r="B1681" s="723"/>
      <c r="C1681" s="723"/>
      <c r="D1681" s="723"/>
      <c r="E1681" s="723"/>
      <c r="F1681" s="723"/>
      <c r="G1681" s="723"/>
      <c r="H1681" s="723"/>
      <c r="I1681" s="723"/>
    </row>
    <row r="1682" spans="1:9">
      <c r="A1682" s="723"/>
      <c r="B1682" s="723"/>
      <c r="C1682" s="723"/>
      <c r="D1682" s="723"/>
      <c r="E1682" s="723"/>
      <c r="F1682" s="723"/>
      <c r="G1682" s="723"/>
      <c r="H1682" s="723"/>
      <c r="I1682" s="723"/>
    </row>
    <row r="1683" spans="1:9">
      <c r="A1683" s="723"/>
      <c r="B1683" s="723"/>
      <c r="C1683" s="723"/>
      <c r="D1683" s="723"/>
      <c r="E1683" s="723"/>
      <c r="F1683" s="723"/>
      <c r="G1683" s="723"/>
      <c r="H1683" s="723"/>
      <c r="I1683" s="723"/>
    </row>
    <row r="1684" spans="1:9">
      <c r="A1684" s="723"/>
      <c r="B1684" s="723"/>
      <c r="C1684" s="723"/>
      <c r="D1684" s="723"/>
      <c r="E1684" s="723"/>
      <c r="F1684" s="723"/>
      <c r="G1684" s="723"/>
      <c r="H1684" s="723"/>
      <c r="I1684" s="723"/>
    </row>
    <row r="1685" spans="1:9">
      <c r="A1685" s="723"/>
      <c r="B1685" s="723"/>
      <c r="C1685" s="723"/>
      <c r="D1685" s="723"/>
      <c r="E1685" s="723"/>
      <c r="F1685" s="723"/>
      <c r="G1685" s="723"/>
      <c r="H1685" s="723"/>
      <c r="I1685" s="723"/>
    </row>
    <row r="1686" spans="1:9">
      <c r="A1686" s="723"/>
      <c r="B1686" s="723"/>
      <c r="C1686" s="723"/>
      <c r="D1686" s="723"/>
      <c r="E1686" s="723"/>
      <c r="F1686" s="723"/>
      <c r="G1686" s="723"/>
      <c r="H1686" s="723"/>
      <c r="I1686" s="723"/>
    </row>
    <row r="1687" spans="1:9">
      <c r="A1687" s="723"/>
      <c r="B1687" s="723"/>
      <c r="C1687" s="723"/>
      <c r="D1687" s="723"/>
      <c r="E1687" s="723"/>
      <c r="F1687" s="723"/>
      <c r="G1687" s="723"/>
      <c r="H1687" s="723"/>
      <c r="I1687" s="723"/>
    </row>
    <row r="1688" spans="1:9">
      <c r="A1688" s="723"/>
      <c r="B1688" s="723"/>
      <c r="C1688" s="723"/>
      <c r="D1688" s="723"/>
      <c r="E1688" s="723"/>
      <c r="F1688" s="723"/>
      <c r="G1688" s="723"/>
      <c r="H1688" s="723"/>
      <c r="I1688" s="723"/>
    </row>
    <row r="1689" spans="1:9">
      <c r="A1689" s="723"/>
      <c r="B1689" s="723"/>
      <c r="C1689" s="723"/>
      <c r="D1689" s="723"/>
      <c r="E1689" s="723"/>
      <c r="F1689" s="723"/>
      <c r="G1689" s="723"/>
      <c r="H1689" s="723"/>
      <c r="I1689" s="723"/>
    </row>
    <row r="1690" spans="1:9">
      <c r="A1690" s="723"/>
      <c r="B1690" s="723"/>
      <c r="C1690" s="723"/>
      <c r="D1690" s="723"/>
      <c r="E1690" s="723"/>
      <c r="F1690" s="723"/>
      <c r="G1690" s="723"/>
      <c r="H1690" s="723"/>
      <c r="I1690" s="723"/>
    </row>
    <row r="1691" spans="1:9">
      <c r="A1691" s="723"/>
      <c r="B1691" s="723"/>
      <c r="C1691" s="723"/>
      <c r="D1691" s="723"/>
      <c r="E1691" s="723"/>
      <c r="F1691" s="723"/>
      <c r="G1691" s="723"/>
      <c r="H1691" s="723"/>
      <c r="I1691" s="723"/>
    </row>
    <row r="1692" spans="1:9">
      <c r="A1692" s="723"/>
      <c r="B1692" s="723"/>
      <c r="C1692" s="723"/>
      <c r="D1692" s="723"/>
      <c r="E1692" s="723"/>
      <c r="F1692" s="723"/>
      <c r="G1692" s="723"/>
      <c r="H1692" s="723"/>
      <c r="I1692" s="723"/>
    </row>
    <row r="1693" spans="1:9">
      <c r="A1693" s="723"/>
      <c r="B1693" s="723"/>
      <c r="C1693" s="723"/>
      <c r="D1693" s="723"/>
      <c r="E1693" s="723"/>
      <c r="F1693" s="723"/>
      <c r="G1693" s="723"/>
      <c r="H1693" s="723"/>
      <c r="I1693" s="723"/>
    </row>
    <row r="1694" spans="1:9">
      <c r="A1694" s="723"/>
      <c r="B1694" s="723"/>
      <c r="C1694" s="723"/>
      <c r="D1694" s="723"/>
      <c r="E1694" s="723"/>
      <c r="F1694" s="723"/>
      <c r="G1694" s="723"/>
      <c r="H1694" s="723"/>
      <c r="I1694" s="723"/>
    </row>
    <row r="1695" spans="1:9">
      <c r="A1695" s="723"/>
      <c r="B1695" s="723"/>
      <c r="C1695" s="723"/>
      <c r="D1695" s="723"/>
      <c r="E1695" s="723"/>
      <c r="F1695" s="723"/>
      <c r="G1695" s="723"/>
      <c r="H1695" s="723"/>
      <c r="I1695" s="723"/>
    </row>
    <row r="1696" spans="1:9">
      <c r="A1696" s="723"/>
      <c r="B1696" s="723"/>
      <c r="C1696" s="723"/>
      <c r="D1696" s="723"/>
      <c r="E1696" s="723"/>
      <c r="F1696" s="723"/>
      <c r="G1696" s="723"/>
      <c r="H1696" s="723"/>
      <c r="I1696" s="723"/>
    </row>
    <row r="1697" spans="1:9">
      <c r="A1697" s="723"/>
      <c r="B1697" s="723"/>
      <c r="C1697" s="723"/>
      <c r="D1697" s="723"/>
      <c r="E1697" s="723"/>
      <c r="F1697" s="723"/>
      <c r="G1697" s="723"/>
      <c r="H1697" s="723"/>
      <c r="I1697" s="723"/>
    </row>
    <row r="1698" spans="1:9">
      <c r="A1698" s="723"/>
      <c r="B1698" s="723"/>
      <c r="C1698" s="723"/>
      <c r="D1698" s="723"/>
      <c r="E1698" s="723"/>
      <c r="F1698" s="723"/>
      <c r="G1698" s="723"/>
      <c r="H1698" s="723"/>
      <c r="I1698" s="723"/>
    </row>
    <row r="1699" spans="1:9">
      <c r="A1699" s="723"/>
      <c r="B1699" s="723"/>
      <c r="C1699" s="723"/>
      <c r="D1699" s="723"/>
      <c r="E1699" s="723"/>
      <c r="F1699" s="723"/>
      <c r="G1699" s="723"/>
      <c r="H1699" s="723"/>
      <c r="I1699" s="723"/>
    </row>
    <row r="1700" spans="1:9">
      <c r="A1700" s="723"/>
      <c r="B1700" s="723"/>
      <c r="C1700" s="723"/>
      <c r="D1700" s="723"/>
      <c r="E1700" s="723"/>
      <c r="F1700" s="723"/>
      <c r="G1700" s="723"/>
      <c r="H1700" s="723"/>
      <c r="I1700" s="723"/>
    </row>
    <row r="1701" spans="1:9">
      <c r="A1701" s="723"/>
      <c r="B1701" s="723"/>
      <c r="C1701" s="723"/>
      <c r="D1701" s="723"/>
      <c r="E1701" s="723"/>
      <c r="F1701" s="723"/>
      <c r="G1701" s="723"/>
      <c r="H1701" s="723"/>
      <c r="I1701" s="723"/>
    </row>
    <row r="1702" spans="1:9">
      <c r="A1702" s="723"/>
      <c r="B1702" s="723"/>
      <c r="C1702" s="723"/>
      <c r="D1702" s="723"/>
      <c r="E1702" s="723"/>
      <c r="F1702" s="723"/>
      <c r="G1702" s="723"/>
      <c r="H1702" s="723"/>
      <c r="I1702" s="723"/>
    </row>
    <row r="1703" spans="1:9">
      <c r="A1703" s="723"/>
      <c r="B1703" s="723"/>
      <c r="C1703" s="723"/>
      <c r="D1703" s="723"/>
      <c r="E1703" s="723"/>
      <c r="F1703" s="723"/>
      <c r="G1703" s="723"/>
      <c r="H1703" s="723"/>
      <c r="I1703" s="723"/>
    </row>
    <row r="1704" spans="1:9">
      <c r="A1704" s="723"/>
      <c r="B1704" s="723"/>
      <c r="C1704" s="723"/>
      <c r="D1704" s="723"/>
      <c r="E1704" s="723"/>
      <c r="F1704" s="723"/>
      <c r="G1704" s="723"/>
      <c r="H1704" s="723"/>
      <c r="I1704" s="723"/>
    </row>
    <row r="1705" spans="1:9">
      <c r="A1705" s="723"/>
      <c r="B1705" s="723"/>
      <c r="C1705" s="723"/>
      <c r="D1705" s="723"/>
      <c r="E1705" s="723"/>
      <c r="F1705" s="723"/>
      <c r="G1705" s="723"/>
      <c r="H1705" s="723"/>
      <c r="I1705" s="723"/>
    </row>
    <row r="1706" spans="1:9">
      <c r="A1706" s="723"/>
      <c r="B1706" s="723"/>
      <c r="C1706" s="723"/>
      <c r="D1706" s="723"/>
      <c r="E1706" s="723"/>
      <c r="F1706" s="723"/>
      <c r="G1706" s="723"/>
      <c r="H1706" s="723"/>
      <c r="I1706" s="723"/>
    </row>
    <row r="1707" spans="1:9">
      <c r="A1707" s="723"/>
      <c r="B1707" s="723"/>
      <c r="C1707" s="723"/>
      <c r="D1707" s="723"/>
      <c r="E1707" s="723"/>
      <c r="F1707" s="723"/>
      <c r="G1707" s="723"/>
      <c r="H1707" s="723"/>
      <c r="I1707" s="723"/>
    </row>
    <row r="1708" spans="1:9">
      <c r="A1708" s="723"/>
      <c r="B1708" s="723"/>
      <c r="C1708" s="723"/>
      <c r="D1708" s="723"/>
      <c r="E1708" s="723"/>
      <c r="F1708" s="723"/>
      <c r="G1708" s="723"/>
      <c r="H1708" s="723"/>
      <c r="I1708" s="723"/>
    </row>
    <row r="1709" spans="1:9">
      <c r="A1709" s="723"/>
      <c r="B1709" s="723"/>
      <c r="C1709" s="723"/>
      <c r="D1709" s="723"/>
      <c r="E1709" s="723"/>
      <c r="F1709" s="723"/>
      <c r="G1709" s="723"/>
      <c r="H1709" s="723"/>
      <c r="I1709" s="723"/>
    </row>
    <row r="1710" spans="1:9">
      <c r="A1710" s="723"/>
      <c r="B1710" s="723"/>
      <c r="C1710" s="723"/>
      <c r="D1710" s="723"/>
      <c r="E1710" s="723"/>
      <c r="F1710" s="723"/>
      <c r="G1710" s="723"/>
      <c r="H1710" s="723"/>
      <c r="I1710" s="723"/>
    </row>
    <row r="1711" spans="1:9">
      <c r="A1711" s="723"/>
      <c r="B1711" s="723"/>
      <c r="C1711" s="723"/>
      <c r="D1711" s="723"/>
      <c r="E1711" s="723"/>
      <c r="F1711" s="723"/>
      <c r="G1711" s="723"/>
      <c r="H1711" s="723"/>
      <c r="I1711" s="723"/>
    </row>
    <row r="1712" spans="1:9">
      <c r="A1712" s="723"/>
      <c r="B1712" s="723"/>
      <c r="C1712" s="723"/>
      <c r="D1712" s="723"/>
      <c r="E1712" s="723"/>
      <c r="F1712" s="723"/>
      <c r="G1712" s="723"/>
      <c r="H1712" s="723"/>
      <c r="I1712" s="723"/>
    </row>
    <row r="1713" spans="1:9">
      <c r="A1713" s="723"/>
      <c r="B1713" s="723"/>
      <c r="C1713" s="723"/>
      <c r="D1713" s="723"/>
      <c r="E1713" s="723"/>
      <c r="F1713" s="723"/>
      <c r="G1713" s="723"/>
      <c r="H1713" s="723"/>
      <c r="I1713" s="723"/>
    </row>
    <row r="1714" spans="1:9">
      <c r="A1714" s="723"/>
      <c r="B1714" s="723"/>
      <c r="C1714" s="723"/>
      <c r="D1714" s="723"/>
      <c r="E1714" s="723"/>
      <c r="F1714" s="723"/>
      <c r="G1714" s="723"/>
      <c r="H1714" s="723"/>
      <c r="I1714" s="723"/>
    </row>
    <row r="1715" spans="1:9">
      <c r="A1715" s="723"/>
      <c r="B1715" s="723"/>
      <c r="C1715" s="723"/>
      <c r="D1715" s="723"/>
      <c r="E1715" s="723"/>
      <c r="F1715" s="723"/>
      <c r="G1715" s="723"/>
      <c r="H1715" s="723"/>
      <c r="I1715" s="723"/>
    </row>
    <row r="1716" spans="1:9">
      <c r="A1716" s="723"/>
      <c r="B1716" s="723"/>
      <c r="C1716" s="723"/>
      <c r="D1716" s="723"/>
      <c r="E1716" s="723"/>
      <c r="F1716" s="723"/>
      <c r="G1716" s="723"/>
      <c r="H1716" s="723"/>
      <c r="I1716" s="723"/>
    </row>
    <row r="1717" spans="1:9">
      <c r="A1717" s="723"/>
      <c r="B1717" s="723"/>
      <c r="C1717" s="723"/>
      <c r="D1717" s="723"/>
      <c r="E1717" s="723"/>
      <c r="F1717" s="723"/>
      <c r="G1717" s="723"/>
      <c r="H1717" s="723"/>
      <c r="I1717" s="723"/>
    </row>
    <row r="1718" spans="1:9">
      <c r="A1718" s="723"/>
      <c r="B1718" s="723"/>
      <c r="C1718" s="723"/>
      <c r="D1718" s="723"/>
      <c r="E1718" s="723"/>
      <c r="F1718" s="723"/>
      <c r="G1718" s="723"/>
      <c r="H1718" s="723"/>
      <c r="I1718" s="723"/>
    </row>
    <row r="1719" spans="1:9">
      <c r="A1719" s="723"/>
      <c r="B1719" s="723"/>
      <c r="C1719" s="723"/>
      <c r="D1719" s="723"/>
      <c r="E1719" s="723"/>
      <c r="F1719" s="723"/>
      <c r="G1719" s="723"/>
      <c r="H1719" s="723"/>
      <c r="I1719" s="723"/>
    </row>
    <row r="1720" spans="1:9">
      <c r="A1720" s="723"/>
      <c r="B1720" s="723"/>
      <c r="C1720" s="723"/>
      <c r="D1720" s="723"/>
      <c r="E1720" s="723"/>
      <c r="F1720" s="723"/>
      <c r="G1720" s="723"/>
      <c r="H1720" s="723"/>
      <c r="I1720" s="723"/>
    </row>
    <row r="1721" spans="1:9">
      <c r="A1721" s="723"/>
      <c r="B1721" s="723"/>
      <c r="C1721" s="723"/>
      <c r="D1721" s="723"/>
      <c r="E1721" s="723"/>
      <c r="F1721" s="723"/>
      <c r="G1721" s="723"/>
      <c r="H1721" s="723"/>
      <c r="I1721" s="723"/>
    </row>
    <row r="1722" spans="1:9">
      <c r="A1722" s="723"/>
      <c r="B1722" s="723"/>
      <c r="C1722" s="723"/>
      <c r="D1722" s="723"/>
      <c r="E1722" s="723"/>
      <c r="F1722" s="723"/>
      <c r="G1722" s="723"/>
      <c r="H1722" s="723"/>
      <c r="I1722" s="723"/>
    </row>
    <row r="1723" spans="1:9">
      <c r="A1723" s="723"/>
      <c r="B1723" s="723"/>
      <c r="C1723" s="723"/>
      <c r="D1723" s="723"/>
      <c r="E1723" s="723"/>
      <c r="F1723" s="723"/>
      <c r="G1723" s="723"/>
      <c r="H1723" s="723"/>
      <c r="I1723" s="723"/>
    </row>
    <row r="1724" spans="1:9">
      <c r="A1724" s="723"/>
      <c r="B1724" s="723"/>
      <c r="C1724" s="723"/>
      <c r="D1724" s="723"/>
      <c r="E1724" s="723"/>
      <c r="F1724" s="723"/>
      <c r="G1724" s="723"/>
      <c r="H1724" s="723"/>
      <c r="I1724" s="723"/>
    </row>
    <row r="1725" spans="1:9">
      <c r="A1725" s="723"/>
      <c r="B1725" s="723"/>
      <c r="C1725" s="723"/>
      <c r="D1725" s="723"/>
      <c r="E1725" s="723"/>
      <c r="F1725" s="723"/>
      <c r="G1725" s="723"/>
      <c r="H1725" s="723"/>
      <c r="I1725" s="723"/>
    </row>
    <row r="1726" spans="1:9">
      <c r="A1726" s="723"/>
      <c r="B1726" s="723"/>
      <c r="C1726" s="723"/>
      <c r="D1726" s="723"/>
      <c r="E1726" s="723"/>
      <c r="F1726" s="723"/>
      <c r="G1726" s="723"/>
      <c r="H1726" s="723"/>
      <c r="I1726" s="723"/>
    </row>
    <row r="1727" spans="1:9">
      <c r="A1727" s="723"/>
      <c r="B1727" s="723"/>
      <c r="C1727" s="723"/>
      <c r="D1727" s="723"/>
      <c r="E1727" s="723"/>
      <c r="F1727" s="723"/>
      <c r="G1727" s="723"/>
      <c r="H1727" s="723"/>
      <c r="I1727" s="723"/>
    </row>
    <row r="1728" spans="1:9">
      <c r="A1728" s="723"/>
      <c r="B1728" s="723"/>
      <c r="C1728" s="723"/>
      <c r="D1728" s="723"/>
      <c r="E1728" s="723"/>
      <c r="F1728" s="723"/>
      <c r="G1728" s="723"/>
      <c r="H1728" s="723"/>
      <c r="I1728" s="723"/>
    </row>
    <row r="1729" spans="1:9">
      <c r="A1729" s="723"/>
      <c r="B1729" s="723"/>
      <c r="C1729" s="723"/>
      <c r="D1729" s="723"/>
      <c r="E1729" s="723"/>
      <c r="F1729" s="723"/>
      <c r="G1729" s="723"/>
      <c r="H1729" s="723"/>
      <c r="I1729" s="723"/>
    </row>
    <row r="1730" spans="1:9">
      <c r="A1730" s="723"/>
      <c r="B1730" s="723"/>
      <c r="C1730" s="723"/>
      <c r="D1730" s="723"/>
      <c r="E1730" s="723"/>
      <c r="F1730" s="723"/>
      <c r="G1730" s="723"/>
      <c r="H1730" s="723"/>
      <c r="I1730" s="723"/>
    </row>
    <row r="1731" spans="1:9">
      <c r="A1731" s="723"/>
      <c r="B1731" s="723"/>
      <c r="C1731" s="723"/>
      <c r="D1731" s="723"/>
      <c r="E1731" s="723"/>
      <c r="F1731" s="723"/>
      <c r="G1731" s="723"/>
      <c r="H1731" s="723"/>
      <c r="I1731" s="723"/>
    </row>
    <row r="1732" spans="1:9">
      <c r="A1732" s="723"/>
      <c r="B1732" s="723"/>
      <c r="C1732" s="723"/>
      <c r="D1732" s="723"/>
      <c r="E1732" s="723"/>
      <c r="F1732" s="723"/>
      <c r="G1732" s="723"/>
      <c r="H1732" s="723"/>
      <c r="I1732" s="723"/>
    </row>
    <row r="1733" spans="1:9">
      <c r="A1733" s="723"/>
      <c r="B1733" s="723"/>
      <c r="C1733" s="723"/>
      <c r="D1733" s="723"/>
      <c r="E1733" s="723"/>
      <c r="F1733" s="723"/>
      <c r="G1733" s="723"/>
      <c r="H1733" s="723"/>
      <c r="I1733" s="723"/>
    </row>
    <row r="1734" spans="1:9">
      <c r="A1734" s="723"/>
      <c r="B1734" s="723"/>
      <c r="C1734" s="723"/>
      <c r="D1734" s="723"/>
      <c r="E1734" s="723"/>
      <c r="F1734" s="723"/>
      <c r="G1734" s="723"/>
      <c r="H1734" s="723"/>
      <c r="I1734" s="723"/>
    </row>
    <row r="1735" spans="1:9">
      <c r="A1735" s="723"/>
      <c r="B1735" s="723"/>
      <c r="C1735" s="723"/>
      <c r="D1735" s="723"/>
      <c r="E1735" s="723"/>
      <c r="F1735" s="723"/>
      <c r="G1735" s="723"/>
      <c r="H1735" s="723"/>
      <c r="I1735" s="723"/>
    </row>
    <row r="1736" spans="1:9">
      <c r="A1736" s="723"/>
      <c r="B1736" s="723"/>
      <c r="C1736" s="723"/>
      <c r="D1736" s="723"/>
      <c r="E1736" s="723"/>
      <c r="F1736" s="723"/>
      <c r="G1736" s="723"/>
      <c r="H1736" s="723"/>
      <c r="I1736" s="723"/>
    </row>
    <row r="1737" spans="1:9">
      <c r="A1737" s="723"/>
      <c r="B1737" s="723"/>
      <c r="C1737" s="723"/>
      <c r="D1737" s="723"/>
      <c r="E1737" s="723"/>
      <c r="F1737" s="723"/>
      <c r="G1737" s="723"/>
      <c r="H1737" s="723"/>
      <c r="I1737" s="723"/>
    </row>
    <row r="1738" spans="1:9">
      <c r="A1738" s="723"/>
      <c r="B1738" s="723"/>
      <c r="C1738" s="723"/>
      <c r="D1738" s="723"/>
      <c r="E1738" s="723"/>
      <c r="F1738" s="723"/>
      <c r="G1738" s="723"/>
      <c r="H1738" s="723"/>
      <c r="I1738" s="723"/>
    </row>
    <row r="1739" spans="1:9">
      <c r="A1739" s="723"/>
      <c r="B1739" s="723"/>
      <c r="C1739" s="723"/>
      <c r="D1739" s="723"/>
      <c r="E1739" s="723"/>
      <c r="F1739" s="723"/>
      <c r="G1739" s="723"/>
      <c r="H1739" s="723"/>
      <c r="I1739" s="723"/>
    </row>
    <row r="1740" spans="1:9">
      <c r="A1740" s="723"/>
      <c r="B1740" s="723"/>
      <c r="C1740" s="723"/>
      <c r="D1740" s="723"/>
      <c r="E1740" s="723"/>
      <c r="F1740" s="723"/>
      <c r="G1740" s="723"/>
      <c r="H1740" s="723"/>
      <c r="I1740" s="723"/>
    </row>
    <row r="1741" spans="1:9">
      <c r="A1741" s="723"/>
      <c r="B1741" s="723"/>
      <c r="C1741" s="723"/>
      <c r="D1741" s="723"/>
      <c r="E1741" s="723"/>
      <c r="F1741" s="723"/>
      <c r="G1741" s="723"/>
      <c r="H1741" s="723"/>
      <c r="I1741" s="723"/>
    </row>
    <row r="1742" spans="1:9">
      <c r="A1742" s="723"/>
      <c r="B1742" s="723"/>
      <c r="C1742" s="723"/>
      <c r="D1742" s="723"/>
      <c r="E1742" s="723"/>
      <c r="F1742" s="723"/>
      <c r="G1742" s="723"/>
      <c r="H1742" s="723"/>
      <c r="I1742" s="723"/>
    </row>
    <row r="1743" spans="1:9">
      <c r="A1743" s="723"/>
      <c r="B1743" s="723"/>
      <c r="C1743" s="723"/>
      <c r="D1743" s="723"/>
      <c r="E1743" s="723"/>
      <c r="F1743" s="723"/>
      <c r="G1743" s="723"/>
      <c r="H1743" s="723"/>
      <c r="I1743" s="723"/>
    </row>
    <row r="1744" spans="1:9">
      <c r="A1744" s="723"/>
      <c r="B1744" s="723"/>
      <c r="C1744" s="723"/>
      <c r="D1744" s="723"/>
      <c r="E1744" s="723"/>
      <c r="F1744" s="723"/>
      <c r="G1744" s="723"/>
      <c r="H1744" s="723"/>
      <c r="I1744" s="723"/>
    </row>
    <row r="1745" spans="1:9">
      <c r="A1745" s="723"/>
      <c r="B1745" s="723"/>
      <c r="C1745" s="723"/>
      <c r="D1745" s="723"/>
      <c r="E1745" s="723"/>
      <c r="F1745" s="723"/>
      <c r="G1745" s="723"/>
      <c r="H1745" s="723"/>
      <c r="I1745" s="723"/>
    </row>
    <row r="1746" spans="1:9">
      <c r="A1746" s="723"/>
      <c r="B1746" s="723"/>
      <c r="C1746" s="723"/>
      <c r="D1746" s="723"/>
      <c r="E1746" s="723"/>
      <c r="F1746" s="723"/>
      <c r="G1746" s="723"/>
      <c r="H1746" s="723"/>
      <c r="I1746" s="723"/>
    </row>
    <row r="1747" spans="1:9">
      <c r="A1747" s="723"/>
      <c r="B1747" s="723"/>
      <c r="C1747" s="723"/>
      <c r="D1747" s="723"/>
      <c r="E1747" s="723"/>
      <c r="F1747" s="723"/>
      <c r="G1747" s="723"/>
      <c r="H1747" s="723"/>
      <c r="I1747" s="723"/>
    </row>
    <row r="1748" spans="1:9">
      <c r="A1748" s="723"/>
      <c r="B1748" s="723"/>
      <c r="C1748" s="723"/>
      <c r="D1748" s="723"/>
      <c r="E1748" s="723"/>
      <c r="F1748" s="723"/>
      <c r="G1748" s="723"/>
      <c r="H1748" s="723"/>
      <c r="I1748" s="723"/>
    </row>
    <row r="1749" spans="1:9">
      <c r="A1749" s="723"/>
      <c r="B1749" s="723"/>
      <c r="C1749" s="723"/>
      <c r="D1749" s="723"/>
      <c r="E1749" s="723"/>
      <c r="F1749" s="723"/>
      <c r="G1749" s="723"/>
      <c r="H1749" s="723"/>
      <c r="I1749" s="723"/>
    </row>
    <row r="1750" spans="1:9">
      <c r="A1750" s="723"/>
      <c r="B1750" s="723"/>
      <c r="C1750" s="723"/>
      <c r="D1750" s="723"/>
      <c r="E1750" s="723"/>
      <c r="F1750" s="723"/>
      <c r="G1750" s="723"/>
      <c r="H1750" s="723"/>
      <c r="I1750" s="723"/>
    </row>
    <row r="1751" spans="1:9">
      <c r="A1751" s="723"/>
      <c r="B1751" s="723"/>
      <c r="C1751" s="723"/>
      <c r="D1751" s="723"/>
      <c r="E1751" s="723"/>
      <c r="F1751" s="723"/>
      <c r="G1751" s="723"/>
      <c r="H1751" s="723"/>
      <c r="I1751" s="723"/>
    </row>
    <row r="1752" spans="1:9">
      <c r="A1752" s="723"/>
      <c r="B1752" s="723"/>
      <c r="C1752" s="723"/>
      <c r="D1752" s="723"/>
      <c r="E1752" s="723"/>
      <c r="F1752" s="723"/>
      <c r="G1752" s="723"/>
      <c r="H1752" s="723"/>
      <c r="I1752" s="723"/>
    </row>
    <row r="1753" spans="1:9">
      <c r="A1753" s="723"/>
      <c r="B1753" s="723"/>
      <c r="C1753" s="723"/>
      <c r="D1753" s="723"/>
      <c r="E1753" s="723"/>
      <c r="F1753" s="723"/>
      <c r="G1753" s="723"/>
      <c r="H1753" s="723"/>
      <c r="I1753" s="723"/>
    </row>
    <row r="1754" spans="1:9">
      <c r="A1754" s="723"/>
      <c r="B1754" s="723"/>
      <c r="C1754" s="723"/>
      <c r="D1754" s="723"/>
      <c r="E1754" s="723"/>
      <c r="F1754" s="723"/>
      <c r="G1754" s="723"/>
      <c r="H1754" s="723"/>
      <c r="I1754" s="723"/>
    </row>
    <row r="1755" spans="1:9">
      <c r="A1755" s="723"/>
      <c r="B1755" s="723"/>
      <c r="C1755" s="723"/>
      <c r="D1755" s="723"/>
      <c r="E1755" s="723"/>
      <c r="F1755" s="723"/>
      <c r="G1755" s="723"/>
      <c r="H1755" s="723"/>
      <c r="I1755" s="723"/>
    </row>
    <row r="1756" spans="1:9">
      <c r="A1756" s="723"/>
      <c r="B1756" s="723"/>
      <c r="C1756" s="723"/>
      <c r="D1756" s="723"/>
      <c r="E1756" s="723"/>
      <c r="F1756" s="723"/>
      <c r="G1756" s="723"/>
      <c r="H1756" s="723"/>
      <c r="I1756" s="723"/>
    </row>
    <row r="1757" spans="1:9">
      <c r="A1757" s="723"/>
      <c r="B1757" s="723"/>
      <c r="C1757" s="723"/>
      <c r="D1757" s="723"/>
      <c r="E1757" s="723"/>
      <c r="F1757" s="723"/>
      <c r="G1757" s="723"/>
      <c r="H1757" s="723"/>
      <c r="I1757" s="723"/>
    </row>
    <row r="1758" spans="1:9">
      <c r="A1758" s="723"/>
      <c r="B1758" s="723"/>
      <c r="C1758" s="723"/>
      <c r="D1758" s="723"/>
      <c r="E1758" s="723"/>
      <c r="F1758" s="723"/>
      <c r="G1758" s="723"/>
      <c r="H1758" s="723"/>
      <c r="I1758" s="723"/>
    </row>
    <row r="1759" spans="1:9">
      <c r="A1759" s="723"/>
      <c r="B1759" s="723"/>
      <c r="C1759" s="723"/>
      <c r="D1759" s="723"/>
      <c r="E1759" s="723"/>
      <c r="F1759" s="723"/>
      <c r="G1759" s="723"/>
      <c r="H1759" s="723"/>
      <c r="I1759" s="723"/>
    </row>
    <row r="1760" spans="1:9">
      <c r="A1760" s="723"/>
      <c r="B1760" s="723"/>
      <c r="C1760" s="723"/>
      <c r="D1760" s="723"/>
      <c r="E1760" s="723"/>
      <c r="F1760" s="723"/>
      <c r="G1760" s="723"/>
      <c r="H1760" s="723"/>
      <c r="I1760" s="723"/>
    </row>
    <row r="1761" spans="1:9">
      <c r="A1761" s="723"/>
      <c r="B1761" s="723"/>
      <c r="C1761" s="723"/>
      <c r="D1761" s="723"/>
      <c r="E1761" s="723"/>
      <c r="F1761" s="723"/>
      <c r="G1761" s="723"/>
      <c r="H1761" s="723"/>
      <c r="I1761" s="723"/>
    </row>
    <row r="1762" spans="1:9">
      <c r="A1762" s="723"/>
      <c r="B1762" s="723"/>
      <c r="C1762" s="723"/>
      <c r="D1762" s="723"/>
      <c r="E1762" s="723"/>
      <c r="F1762" s="723"/>
      <c r="G1762" s="723"/>
      <c r="H1762" s="723"/>
      <c r="I1762" s="723"/>
    </row>
    <row r="1763" spans="1:9">
      <c r="A1763" s="723"/>
      <c r="B1763" s="723"/>
      <c r="C1763" s="723"/>
      <c r="D1763" s="723"/>
      <c r="E1763" s="723"/>
      <c r="F1763" s="723"/>
      <c r="G1763" s="723"/>
      <c r="H1763" s="723"/>
      <c r="I1763" s="723"/>
    </row>
    <row r="1764" spans="1:9">
      <c r="A1764" s="723"/>
      <c r="B1764" s="723"/>
      <c r="C1764" s="723"/>
      <c r="D1764" s="723"/>
      <c r="E1764" s="723"/>
      <c r="F1764" s="723"/>
      <c r="G1764" s="723"/>
      <c r="H1764" s="723"/>
      <c r="I1764" s="723"/>
    </row>
    <row r="1765" spans="1:9">
      <c r="A1765" s="723"/>
      <c r="B1765" s="723"/>
      <c r="C1765" s="723"/>
      <c r="D1765" s="723"/>
      <c r="E1765" s="723"/>
      <c r="F1765" s="723"/>
      <c r="G1765" s="723"/>
      <c r="H1765" s="723"/>
      <c r="I1765" s="723"/>
    </row>
    <row r="1766" spans="1:9">
      <c r="A1766" s="723"/>
      <c r="B1766" s="723"/>
      <c r="C1766" s="723"/>
      <c r="D1766" s="723"/>
      <c r="E1766" s="723"/>
      <c r="F1766" s="723"/>
      <c r="G1766" s="723"/>
      <c r="H1766" s="723"/>
      <c r="I1766" s="723"/>
    </row>
    <row r="1767" spans="1:9">
      <c r="A1767" s="723"/>
      <c r="B1767" s="723"/>
      <c r="C1767" s="723"/>
      <c r="D1767" s="723"/>
      <c r="E1767" s="723"/>
      <c r="F1767" s="723"/>
      <c r="G1767" s="723"/>
      <c r="H1767" s="723"/>
      <c r="I1767" s="723"/>
    </row>
    <row r="1768" spans="1:9">
      <c r="A1768" s="723"/>
      <c r="B1768" s="723"/>
      <c r="C1768" s="723"/>
      <c r="D1768" s="723"/>
      <c r="E1768" s="723"/>
      <c r="F1768" s="723"/>
      <c r="G1768" s="723"/>
      <c r="H1768" s="723"/>
      <c r="I1768" s="723"/>
    </row>
    <row r="1769" spans="1:9">
      <c r="A1769" s="723"/>
      <c r="B1769" s="723"/>
      <c r="C1769" s="723"/>
      <c r="D1769" s="723"/>
      <c r="E1769" s="723"/>
      <c r="F1769" s="723"/>
      <c r="G1769" s="723"/>
      <c r="H1769" s="723"/>
      <c r="I1769" s="723"/>
    </row>
    <row r="1770" spans="1:9">
      <c r="A1770" s="723"/>
      <c r="B1770" s="723"/>
      <c r="C1770" s="723"/>
      <c r="D1770" s="723"/>
      <c r="E1770" s="723"/>
      <c r="F1770" s="723"/>
      <c r="G1770" s="723"/>
      <c r="H1770" s="723"/>
      <c r="I1770" s="723"/>
    </row>
    <row r="1771" spans="1:9">
      <c r="A1771" s="723"/>
      <c r="B1771" s="723"/>
      <c r="C1771" s="723"/>
      <c r="D1771" s="723"/>
      <c r="E1771" s="723"/>
      <c r="F1771" s="723"/>
      <c r="G1771" s="723"/>
      <c r="H1771" s="723"/>
      <c r="I1771" s="723"/>
    </row>
    <row r="1772" spans="1:9">
      <c r="A1772" s="723"/>
      <c r="B1772" s="723"/>
      <c r="C1772" s="723"/>
      <c r="D1772" s="723"/>
      <c r="E1772" s="723"/>
      <c r="F1772" s="723"/>
      <c r="G1772" s="723"/>
      <c r="H1772" s="723"/>
      <c r="I1772" s="723"/>
    </row>
    <row r="1773" spans="1:9">
      <c r="A1773" s="723"/>
      <c r="B1773" s="723"/>
      <c r="C1773" s="723"/>
      <c r="D1773" s="723"/>
      <c r="E1773" s="723"/>
      <c r="F1773" s="723"/>
      <c r="G1773" s="723"/>
      <c r="H1773" s="723"/>
      <c r="I1773" s="723"/>
    </row>
    <row r="1774" spans="1:9">
      <c r="A1774" s="723"/>
      <c r="B1774" s="723"/>
      <c r="C1774" s="723"/>
      <c r="D1774" s="723"/>
      <c r="E1774" s="723"/>
      <c r="F1774" s="723"/>
      <c r="G1774" s="723"/>
      <c r="H1774" s="723"/>
      <c r="I1774" s="723"/>
    </row>
    <row r="1775" spans="1:9">
      <c r="A1775" s="723"/>
      <c r="B1775" s="723"/>
      <c r="C1775" s="723"/>
      <c r="D1775" s="723"/>
      <c r="E1775" s="723"/>
      <c r="F1775" s="723"/>
      <c r="G1775" s="723"/>
      <c r="H1775" s="723"/>
      <c r="I1775" s="723"/>
    </row>
    <row r="1776" spans="1:9">
      <c r="A1776" s="723"/>
      <c r="B1776" s="723"/>
      <c r="C1776" s="723"/>
      <c r="D1776" s="723"/>
      <c r="E1776" s="723"/>
      <c r="F1776" s="723"/>
      <c r="G1776" s="723"/>
      <c r="H1776" s="723"/>
      <c r="I1776" s="723"/>
    </row>
    <row r="1777" spans="1:9">
      <c r="A1777" s="723"/>
      <c r="B1777" s="723"/>
      <c r="C1777" s="723"/>
      <c r="D1777" s="723"/>
      <c r="E1777" s="723"/>
      <c r="F1777" s="723"/>
      <c r="G1777" s="723"/>
      <c r="H1777" s="723"/>
      <c r="I1777" s="723"/>
    </row>
    <row r="1778" spans="1:9">
      <c r="A1778" s="723"/>
      <c r="B1778" s="723"/>
      <c r="C1778" s="723"/>
      <c r="D1778" s="723"/>
      <c r="E1778" s="723"/>
      <c r="F1778" s="723"/>
      <c r="G1778" s="723"/>
      <c r="H1778" s="723"/>
      <c r="I1778" s="723"/>
    </row>
    <row r="1779" spans="1:9">
      <c r="A1779" s="723"/>
      <c r="B1779" s="723"/>
      <c r="C1779" s="723"/>
      <c r="D1779" s="723"/>
      <c r="E1779" s="723"/>
      <c r="F1779" s="723"/>
      <c r="G1779" s="723"/>
      <c r="H1779" s="723"/>
      <c r="I1779" s="723"/>
    </row>
    <row r="1780" spans="1:9">
      <c r="A1780" s="723"/>
      <c r="B1780" s="723"/>
      <c r="C1780" s="723"/>
      <c r="D1780" s="723"/>
      <c r="E1780" s="723"/>
      <c r="F1780" s="723"/>
      <c r="G1780" s="723"/>
      <c r="H1780" s="723"/>
      <c r="I1780" s="723"/>
    </row>
    <row r="1781" spans="1:9">
      <c r="A1781" s="723"/>
      <c r="B1781" s="723"/>
      <c r="C1781" s="723"/>
      <c r="D1781" s="723"/>
      <c r="E1781" s="723"/>
      <c r="F1781" s="723"/>
      <c r="G1781" s="723"/>
      <c r="H1781" s="723"/>
      <c r="I1781" s="723"/>
    </row>
    <row r="1782" spans="1:9">
      <c r="A1782" s="723"/>
      <c r="B1782" s="723"/>
      <c r="C1782" s="723"/>
      <c r="D1782" s="723"/>
      <c r="E1782" s="723"/>
      <c r="F1782" s="723"/>
      <c r="G1782" s="723"/>
      <c r="H1782" s="723"/>
      <c r="I1782" s="723"/>
    </row>
    <row r="1783" spans="1:9">
      <c r="A1783" s="723"/>
      <c r="B1783" s="723"/>
      <c r="C1783" s="723"/>
      <c r="D1783" s="723"/>
      <c r="E1783" s="723"/>
      <c r="F1783" s="723"/>
      <c r="G1783" s="723"/>
      <c r="H1783" s="723"/>
      <c r="I1783" s="723"/>
    </row>
    <row r="1784" spans="1:9">
      <c r="A1784" s="723"/>
      <c r="B1784" s="723"/>
      <c r="C1784" s="723"/>
      <c r="D1784" s="723"/>
      <c r="E1784" s="723"/>
      <c r="F1784" s="723"/>
      <c r="G1784" s="723"/>
      <c r="H1784" s="723"/>
      <c r="I1784" s="723"/>
    </row>
    <row r="1785" spans="1:9">
      <c r="A1785" s="723"/>
      <c r="B1785" s="723"/>
      <c r="C1785" s="723"/>
      <c r="D1785" s="723"/>
      <c r="E1785" s="723"/>
      <c r="F1785" s="723"/>
      <c r="G1785" s="723"/>
      <c r="H1785" s="723"/>
      <c r="I1785" s="723"/>
    </row>
    <row r="1786" spans="1:9">
      <c r="A1786" s="723"/>
      <c r="B1786" s="723"/>
      <c r="C1786" s="723"/>
      <c r="D1786" s="723"/>
      <c r="E1786" s="723"/>
      <c r="F1786" s="723"/>
      <c r="G1786" s="723"/>
      <c r="H1786" s="723"/>
      <c r="I1786" s="723"/>
    </row>
    <row r="1787" spans="1:9">
      <c r="A1787" s="723"/>
      <c r="B1787" s="723"/>
      <c r="C1787" s="723"/>
      <c r="D1787" s="723"/>
      <c r="E1787" s="723"/>
      <c r="F1787" s="723"/>
      <c r="G1787" s="723"/>
      <c r="H1787" s="723"/>
      <c r="I1787" s="723"/>
    </row>
    <row r="1788" spans="1:9">
      <c r="A1788" s="723"/>
      <c r="B1788" s="723"/>
      <c r="C1788" s="723"/>
      <c r="D1788" s="723"/>
      <c r="E1788" s="723"/>
      <c r="F1788" s="723"/>
      <c r="G1788" s="723"/>
      <c r="H1788" s="723"/>
      <c r="I1788" s="723"/>
    </row>
    <row r="1789" spans="1:9">
      <c r="A1789" s="723"/>
      <c r="B1789" s="723"/>
      <c r="C1789" s="723"/>
      <c r="D1789" s="723"/>
      <c r="E1789" s="723"/>
      <c r="F1789" s="723"/>
      <c r="G1789" s="723"/>
      <c r="H1789" s="723"/>
      <c r="I1789" s="723"/>
    </row>
    <row r="1790" spans="1:9">
      <c r="A1790" s="723"/>
      <c r="B1790" s="723"/>
      <c r="C1790" s="723"/>
      <c r="D1790" s="723"/>
      <c r="E1790" s="723"/>
      <c r="F1790" s="723"/>
      <c r="G1790" s="723"/>
      <c r="H1790" s="723"/>
      <c r="I1790" s="723"/>
    </row>
    <row r="1791" spans="1:9">
      <c r="A1791" s="723"/>
      <c r="B1791" s="723"/>
      <c r="C1791" s="723"/>
      <c r="D1791" s="723"/>
      <c r="E1791" s="723"/>
      <c r="F1791" s="723"/>
      <c r="G1791" s="723"/>
      <c r="H1791" s="723"/>
      <c r="I1791" s="723"/>
    </row>
    <row r="1792" spans="1:9">
      <c r="A1792" s="723"/>
      <c r="B1792" s="723"/>
      <c r="C1792" s="723"/>
      <c r="D1792" s="723"/>
      <c r="E1792" s="723"/>
      <c r="F1792" s="723"/>
      <c r="G1792" s="723"/>
      <c r="H1792" s="723"/>
      <c r="I1792" s="723"/>
    </row>
    <row r="1793" spans="1:9">
      <c r="A1793" s="723"/>
      <c r="B1793" s="723"/>
      <c r="C1793" s="723"/>
      <c r="D1793" s="723"/>
      <c r="E1793" s="723"/>
      <c r="F1793" s="723"/>
      <c r="G1793" s="723"/>
      <c r="H1793" s="723"/>
      <c r="I1793" s="723"/>
    </row>
    <row r="1794" spans="1:9">
      <c r="A1794" s="723"/>
      <c r="B1794" s="723"/>
      <c r="C1794" s="723"/>
      <c r="D1794" s="723"/>
      <c r="E1794" s="723"/>
      <c r="F1794" s="723"/>
      <c r="G1794" s="723"/>
      <c r="H1794" s="723"/>
      <c r="I1794" s="723"/>
    </row>
    <row r="1795" spans="1:9">
      <c r="A1795" s="723"/>
      <c r="B1795" s="723"/>
      <c r="C1795" s="723"/>
      <c r="D1795" s="723"/>
      <c r="E1795" s="723"/>
      <c r="F1795" s="723"/>
      <c r="G1795" s="723"/>
      <c r="H1795" s="723"/>
      <c r="I1795" s="723"/>
    </row>
    <row r="1796" spans="1:9">
      <c r="A1796" s="723"/>
      <c r="B1796" s="723"/>
      <c r="C1796" s="723"/>
      <c r="D1796" s="723"/>
      <c r="E1796" s="723"/>
      <c r="F1796" s="723"/>
      <c r="G1796" s="723"/>
      <c r="H1796" s="723"/>
      <c r="I1796" s="723"/>
    </row>
    <row r="1797" spans="1:9">
      <c r="A1797" s="723"/>
      <c r="B1797" s="723"/>
      <c r="C1797" s="723"/>
      <c r="D1797" s="723"/>
      <c r="E1797" s="723"/>
      <c r="F1797" s="723"/>
      <c r="G1797" s="723"/>
      <c r="H1797" s="723"/>
      <c r="I1797" s="723"/>
    </row>
    <row r="1798" spans="1:9">
      <c r="A1798" s="723"/>
      <c r="B1798" s="723"/>
      <c r="C1798" s="723"/>
      <c r="D1798" s="723"/>
      <c r="E1798" s="723"/>
      <c r="F1798" s="723"/>
      <c r="G1798" s="723"/>
      <c r="H1798" s="723"/>
      <c r="I1798" s="723"/>
    </row>
    <row r="1799" spans="1:9">
      <c r="A1799" s="723"/>
      <c r="B1799" s="723"/>
      <c r="C1799" s="723"/>
      <c r="D1799" s="723"/>
      <c r="E1799" s="723"/>
      <c r="F1799" s="723"/>
      <c r="G1799" s="723"/>
      <c r="H1799" s="723"/>
      <c r="I1799" s="723"/>
    </row>
    <row r="1800" spans="1:9">
      <c r="A1800" s="723"/>
      <c r="B1800" s="723"/>
      <c r="C1800" s="723"/>
      <c r="D1800" s="723"/>
      <c r="E1800" s="723"/>
      <c r="F1800" s="723"/>
      <c r="G1800" s="723"/>
      <c r="H1800" s="723"/>
      <c r="I1800" s="723"/>
    </row>
    <row r="1801" spans="1:9">
      <c r="A1801" s="723"/>
      <c r="B1801" s="723"/>
      <c r="C1801" s="723"/>
      <c r="D1801" s="723"/>
      <c r="E1801" s="723"/>
      <c r="F1801" s="723"/>
      <c r="G1801" s="723"/>
      <c r="H1801" s="723"/>
      <c r="I1801" s="723"/>
    </row>
    <row r="1802" spans="1:9">
      <c r="A1802" s="723"/>
      <c r="B1802" s="723"/>
      <c r="C1802" s="723"/>
      <c r="D1802" s="723"/>
      <c r="E1802" s="723"/>
      <c r="F1802" s="723"/>
      <c r="G1802" s="723"/>
      <c r="H1802" s="723"/>
      <c r="I1802" s="723"/>
    </row>
    <row r="1803" spans="1:9">
      <c r="A1803" s="723"/>
      <c r="B1803" s="723"/>
      <c r="C1803" s="723"/>
      <c r="D1803" s="723"/>
      <c r="E1803" s="723"/>
      <c r="F1803" s="723"/>
      <c r="G1803" s="723"/>
      <c r="H1803" s="723"/>
      <c r="I1803" s="723"/>
    </row>
    <row r="1804" spans="1:9">
      <c r="A1804" s="723"/>
      <c r="B1804" s="723"/>
      <c r="C1804" s="723"/>
      <c r="D1804" s="723"/>
      <c r="E1804" s="723"/>
      <c r="F1804" s="723"/>
      <c r="G1804" s="723"/>
      <c r="H1804" s="723"/>
      <c r="I1804" s="723"/>
    </row>
    <row r="1805" spans="1:9">
      <c r="A1805" s="723"/>
      <c r="B1805" s="723"/>
      <c r="C1805" s="723"/>
      <c r="D1805" s="723"/>
      <c r="E1805" s="723"/>
      <c r="F1805" s="723"/>
      <c r="G1805" s="723"/>
      <c r="H1805" s="723"/>
      <c r="I1805" s="723"/>
    </row>
    <row r="1806" spans="1:9">
      <c r="A1806" s="723"/>
      <c r="B1806" s="723"/>
      <c r="C1806" s="723"/>
      <c r="D1806" s="723"/>
      <c r="E1806" s="723"/>
      <c r="F1806" s="723"/>
      <c r="G1806" s="723"/>
      <c r="H1806" s="723"/>
      <c r="I1806" s="723"/>
    </row>
    <row r="1807" spans="1:9">
      <c r="A1807" s="723"/>
      <c r="B1807" s="723"/>
      <c r="C1807" s="723"/>
      <c r="D1807" s="723"/>
      <c r="E1807" s="723"/>
      <c r="F1807" s="723"/>
      <c r="G1807" s="723"/>
      <c r="H1807" s="723"/>
      <c r="I1807" s="723"/>
    </row>
    <row r="1808" spans="1:9">
      <c r="A1808" s="723"/>
      <c r="B1808" s="723"/>
      <c r="C1808" s="723"/>
      <c r="D1808" s="723"/>
      <c r="E1808" s="723"/>
      <c r="F1808" s="723"/>
      <c r="G1808" s="723"/>
      <c r="H1808" s="723"/>
      <c r="I1808" s="723"/>
    </row>
    <row r="1809" spans="1:9">
      <c r="A1809" s="723"/>
      <c r="B1809" s="723"/>
      <c r="C1809" s="723"/>
      <c r="D1809" s="723"/>
      <c r="E1809" s="723"/>
      <c r="F1809" s="723"/>
      <c r="G1809" s="723"/>
      <c r="H1809" s="723"/>
      <c r="I1809" s="723"/>
    </row>
    <row r="1810" spans="1:9">
      <c r="A1810" s="723"/>
      <c r="B1810" s="723"/>
      <c r="C1810" s="723"/>
      <c r="D1810" s="723"/>
      <c r="E1810" s="723"/>
      <c r="F1810" s="723"/>
      <c r="G1810" s="723"/>
      <c r="H1810" s="723"/>
      <c r="I1810" s="723"/>
    </row>
    <row r="1811" spans="1:9">
      <c r="A1811" s="723"/>
      <c r="B1811" s="723"/>
      <c r="C1811" s="723"/>
      <c r="D1811" s="723"/>
      <c r="E1811" s="723"/>
      <c r="F1811" s="723"/>
      <c r="G1811" s="723"/>
      <c r="H1811" s="723"/>
      <c r="I1811" s="723"/>
    </row>
    <row r="1812" spans="1:9">
      <c r="A1812" s="723"/>
      <c r="B1812" s="723"/>
      <c r="C1812" s="723"/>
      <c r="D1812" s="723"/>
      <c r="E1812" s="723"/>
      <c r="F1812" s="723"/>
      <c r="G1812" s="723"/>
      <c r="H1812" s="723"/>
      <c r="I1812" s="723"/>
    </row>
    <row r="1813" spans="1:9">
      <c r="A1813" s="723"/>
      <c r="B1813" s="723"/>
      <c r="C1813" s="723"/>
      <c r="D1813" s="723"/>
      <c r="E1813" s="723"/>
      <c r="F1813" s="723"/>
      <c r="G1813" s="723"/>
      <c r="H1813" s="723"/>
      <c r="I1813" s="723"/>
    </row>
    <row r="1814" spans="1:9">
      <c r="A1814" s="723"/>
      <c r="B1814" s="723"/>
      <c r="C1814" s="723"/>
      <c r="D1814" s="723"/>
      <c r="E1814" s="723"/>
      <c r="F1814" s="723"/>
      <c r="G1814" s="723"/>
      <c r="H1814" s="723"/>
      <c r="I1814" s="723"/>
    </row>
    <row r="1815" spans="1:9">
      <c r="A1815" s="723"/>
      <c r="B1815" s="723"/>
      <c r="C1815" s="723"/>
      <c r="D1815" s="723"/>
      <c r="E1815" s="723"/>
      <c r="F1815" s="723"/>
      <c r="G1815" s="723"/>
      <c r="H1815" s="723"/>
      <c r="I1815" s="723"/>
    </row>
    <row r="1816" spans="1:9">
      <c r="A1816" s="723"/>
      <c r="B1816" s="723"/>
      <c r="C1816" s="723"/>
      <c r="D1816" s="723"/>
      <c r="E1816" s="723"/>
      <c r="F1816" s="723"/>
      <c r="G1816" s="723"/>
      <c r="H1816" s="723"/>
      <c r="I1816" s="723"/>
    </row>
    <row r="1817" spans="1:9">
      <c r="A1817" s="723"/>
      <c r="B1817" s="723"/>
      <c r="C1817" s="723"/>
      <c r="D1817" s="723"/>
      <c r="E1817" s="723"/>
      <c r="F1817" s="723"/>
      <c r="G1817" s="723"/>
      <c r="H1817" s="723"/>
      <c r="I1817" s="723"/>
    </row>
    <row r="1818" spans="1:9">
      <c r="A1818" s="723"/>
      <c r="B1818" s="723"/>
      <c r="C1818" s="723"/>
      <c r="D1818" s="723"/>
      <c r="E1818" s="723"/>
      <c r="F1818" s="723"/>
      <c r="G1818" s="723"/>
      <c r="H1818" s="723"/>
      <c r="I1818" s="723"/>
    </row>
    <row r="1819" spans="1:9">
      <c r="A1819" s="723"/>
      <c r="B1819" s="723"/>
      <c r="C1819" s="723"/>
      <c r="D1819" s="723"/>
      <c r="E1819" s="723"/>
      <c r="F1819" s="723"/>
      <c r="G1819" s="723"/>
      <c r="H1819" s="723"/>
      <c r="I1819" s="723"/>
    </row>
    <row r="1820" spans="1:9">
      <c r="A1820" s="723"/>
      <c r="B1820" s="723"/>
      <c r="C1820" s="723"/>
      <c r="D1820" s="723"/>
      <c r="E1820" s="723"/>
      <c r="F1820" s="723"/>
      <c r="G1820" s="723"/>
      <c r="H1820" s="723"/>
      <c r="I1820" s="723"/>
    </row>
    <row r="1821" spans="1:9">
      <c r="A1821" s="723"/>
      <c r="B1821" s="723"/>
      <c r="C1821" s="723"/>
      <c r="D1821" s="723"/>
      <c r="E1821" s="723"/>
      <c r="F1821" s="723"/>
      <c r="G1821" s="723"/>
      <c r="H1821" s="723"/>
      <c r="I1821" s="723"/>
    </row>
    <row r="1822" spans="1:9">
      <c r="A1822" s="723"/>
      <c r="B1822" s="723"/>
      <c r="C1822" s="723"/>
      <c r="D1822" s="723"/>
      <c r="E1822" s="723"/>
      <c r="F1822" s="723"/>
      <c r="G1822" s="723"/>
      <c r="H1822" s="723"/>
      <c r="I1822" s="723"/>
    </row>
    <row r="1823" spans="1:9">
      <c r="A1823" s="723"/>
      <c r="B1823" s="723"/>
      <c r="C1823" s="723"/>
      <c r="D1823" s="723"/>
      <c r="E1823" s="723"/>
      <c r="F1823" s="723"/>
      <c r="G1823" s="723"/>
      <c r="H1823" s="723"/>
      <c r="I1823" s="723"/>
    </row>
    <row r="1824" spans="1:9">
      <c r="A1824" s="723"/>
      <c r="B1824" s="723"/>
      <c r="C1824" s="723"/>
      <c r="D1824" s="723"/>
      <c r="E1824" s="723"/>
      <c r="F1824" s="723"/>
      <c r="G1824" s="723"/>
      <c r="H1824" s="723"/>
      <c r="I1824" s="723"/>
    </row>
    <row r="1825" spans="1:9">
      <c r="A1825" s="723"/>
      <c r="B1825" s="723"/>
      <c r="C1825" s="723"/>
      <c r="D1825" s="723"/>
      <c r="E1825" s="723"/>
      <c r="F1825" s="723"/>
      <c r="G1825" s="723"/>
      <c r="H1825" s="723"/>
      <c r="I1825" s="723"/>
    </row>
    <row r="1826" spans="1:9">
      <c r="A1826" s="723"/>
      <c r="B1826" s="723"/>
      <c r="C1826" s="723"/>
      <c r="D1826" s="723"/>
      <c r="E1826" s="723"/>
      <c r="F1826" s="723"/>
      <c r="G1826" s="723"/>
      <c r="H1826" s="723"/>
      <c r="I1826" s="723"/>
    </row>
    <row r="1827" spans="1:9">
      <c r="A1827" s="723"/>
      <c r="B1827" s="723"/>
      <c r="C1827" s="723"/>
      <c r="D1827" s="723"/>
      <c r="E1827" s="723"/>
      <c r="F1827" s="723"/>
      <c r="G1827" s="723"/>
      <c r="H1827" s="723"/>
      <c r="I1827" s="723"/>
    </row>
    <row r="1828" spans="1:9">
      <c r="A1828" s="723"/>
      <c r="B1828" s="723"/>
      <c r="C1828" s="723"/>
      <c r="D1828" s="723"/>
      <c r="E1828" s="723"/>
      <c r="F1828" s="723"/>
      <c r="G1828" s="723"/>
      <c r="H1828" s="723"/>
      <c r="I1828" s="723"/>
    </row>
    <row r="1829" spans="1:9">
      <c r="A1829" s="723"/>
      <c r="B1829" s="723"/>
      <c r="C1829" s="723"/>
      <c r="D1829" s="723"/>
      <c r="E1829" s="723"/>
      <c r="F1829" s="723"/>
      <c r="G1829" s="723"/>
      <c r="H1829" s="723"/>
      <c r="I1829" s="723"/>
    </row>
    <row r="1830" spans="1:9">
      <c r="A1830" s="723"/>
      <c r="B1830" s="723"/>
      <c r="C1830" s="723"/>
      <c r="D1830" s="723"/>
      <c r="E1830" s="723"/>
      <c r="F1830" s="723"/>
      <c r="G1830" s="723"/>
      <c r="H1830" s="723"/>
      <c r="I1830" s="723"/>
    </row>
    <row r="1831" spans="1:9">
      <c r="A1831" s="723"/>
      <c r="B1831" s="723"/>
      <c r="C1831" s="723"/>
      <c r="D1831" s="723"/>
      <c r="E1831" s="723"/>
      <c r="F1831" s="723"/>
      <c r="G1831" s="723"/>
      <c r="H1831" s="723"/>
      <c r="I1831" s="723"/>
    </row>
    <row r="1832" spans="1:9">
      <c r="A1832" s="723"/>
      <c r="B1832" s="723"/>
      <c r="C1832" s="723"/>
      <c r="D1832" s="723"/>
      <c r="E1832" s="723"/>
      <c r="F1832" s="723"/>
      <c r="G1832" s="723"/>
      <c r="H1832" s="723"/>
      <c r="I1832" s="723"/>
    </row>
    <row r="1833" spans="1:9">
      <c r="A1833" s="723"/>
      <c r="B1833" s="723"/>
      <c r="C1833" s="723"/>
      <c r="D1833" s="723"/>
      <c r="E1833" s="723"/>
      <c r="F1833" s="723"/>
      <c r="G1833" s="723"/>
      <c r="H1833" s="723"/>
      <c r="I1833" s="723"/>
    </row>
    <row r="1834" spans="1:9">
      <c r="A1834" s="723"/>
      <c r="B1834" s="723"/>
      <c r="C1834" s="723"/>
      <c r="D1834" s="723"/>
      <c r="E1834" s="723"/>
      <c r="F1834" s="723"/>
      <c r="G1834" s="723"/>
      <c r="H1834" s="723"/>
      <c r="I1834" s="723"/>
    </row>
    <row r="1835" spans="1:9">
      <c r="A1835" s="723"/>
      <c r="B1835" s="723"/>
      <c r="C1835" s="723"/>
      <c r="D1835" s="723"/>
      <c r="E1835" s="723"/>
      <c r="F1835" s="723"/>
      <c r="G1835" s="723"/>
      <c r="H1835" s="723"/>
      <c r="I1835" s="723"/>
    </row>
    <row r="1836" spans="1:9">
      <c r="A1836" s="723"/>
      <c r="B1836" s="723"/>
      <c r="C1836" s="723"/>
      <c r="D1836" s="723"/>
      <c r="E1836" s="723"/>
      <c r="F1836" s="723"/>
      <c r="G1836" s="723"/>
      <c r="H1836" s="723"/>
      <c r="I1836" s="723"/>
    </row>
    <row r="1837" spans="1:9">
      <c r="A1837" s="723"/>
      <c r="B1837" s="723"/>
      <c r="C1837" s="723"/>
      <c r="D1837" s="723"/>
      <c r="E1837" s="723"/>
      <c r="F1837" s="723"/>
      <c r="G1837" s="723"/>
      <c r="H1837" s="723"/>
      <c r="I1837" s="723"/>
    </row>
    <row r="1838" spans="1:9">
      <c r="A1838" s="723"/>
      <c r="B1838" s="723"/>
      <c r="C1838" s="723"/>
      <c r="D1838" s="723"/>
      <c r="E1838" s="723"/>
      <c r="F1838" s="723"/>
      <c r="G1838" s="723"/>
      <c r="H1838" s="723"/>
      <c r="I1838" s="723"/>
    </row>
    <row r="1839" spans="1:9">
      <c r="A1839" s="723"/>
      <c r="B1839" s="723"/>
      <c r="C1839" s="723"/>
      <c r="D1839" s="723"/>
      <c r="E1839" s="723"/>
      <c r="F1839" s="723"/>
      <c r="G1839" s="723"/>
      <c r="H1839" s="723"/>
      <c r="I1839" s="723"/>
    </row>
    <row r="1840" spans="1:9">
      <c r="A1840" s="723"/>
      <c r="B1840" s="723"/>
      <c r="C1840" s="723"/>
      <c r="D1840" s="723"/>
      <c r="E1840" s="723"/>
      <c r="F1840" s="723"/>
      <c r="G1840" s="723"/>
      <c r="H1840" s="723"/>
      <c r="I1840" s="723"/>
    </row>
    <row r="1841" spans="1:9">
      <c r="A1841" s="723"/>
      <c r="B1841" s="723"/>
      <c r="C1841" s="723"/>
      <c r="D1841" s="723"/>
      <c r="E1841" s="723"/>
      <c r="F1841" s="723"/>
      <c r="G1841" s="723"/>
      <c r="H1841" s="723"/>
      <c r="I1841" s="723"/>
    </row>
    <row r="1842" spans="1:9">
      <c r="A1842" s="723"/>
      <c r="B1842" s="723"/>
      <c r="C1842" s="723"/>
      <c r="D1842" s="723"/>
      <c r="E1842" s="723"/>
      <c r="F1842" s="723"/>
      <c r="G1842" s="723"/>
      <c r="H1842" s="723"/>
      <c r="I1842" s="723"/>
    </row>
    <row r="1843" spans="1:9">
      <c r="A1843" s="723"/>
      <c r="B1843" s="723"/>
      <c r="C1843" s="723"/>
      <c r="D1843" s="723"/>
      <c r="E1843" s="723"/>
      <c r="F1843" s="723"/>
      <c r="G1843" s="723"/>
      <c r="H1843" s="723"/>
      <c r="I1843" s="723"/>
    </row>
    <row r="1844" spans="1:9">
      <c r="A1844" s="723"/>
      <c r="B1844" s="723"/>
      <c r="C1844" s="723"/>
      <c r="D1844" s="723"/>
      <c r="E1844" s="723"/>
      <c r="F1844" s="723"/>
      <c r="G1844" s="723"/>
      <c r="H1844" s="723"/>
      <c r="I1844" s="723"/>
    </row>
    <row r="1845" spans="1:9">
      <c r="A1845" s="723"/>
      <c r="B1845" s="723"/>
      <c r="C1845" s="723"/>
      <c r="D1845" s="723"/>
      <c r="E1845" s="723"/>
      <c r="F1845" s="723"/>
      <c r="G1845" s="723"/>
      <c r="H1845" s="723"/>
      <c r="I1845" s="723"/>
    </row>
    <row r="1846" spans="1:9">
      <c r="A1846" s="723"/>
      <c r="B1846" s="723"/>
      <c r="C1846" s="723"/>
      <c r="D1846" s="723"/>
      <c r="E1846" s="723"/>
      <c r="F1846" s="723"/>
      <c r="G1846" s="723"/>
      <c r="H1846" s="723"/>
      <c r="I1846" s="723"/>
    </row>
    <row r="1847" spans="1:9">
      <c r="A1847" s="723"/>
      <c r="B1847" s="723"/>
      <c r="C1847" s="723"/>
      <c r="D1847" s="723"/>
      <c r="E1847" s="723"/>
      <c r="F1847" s="723"/>
      <c r="G1847" s="723"/>
      <c r="H1847" s="723"/>
      <c r="I1847" s="723"/>
    </row>
    <row r="1848" spans="1:9">
      <c r="A1848" s="723"/>
      <c r="B1848" s="723"/>
      <c r="C1848" s="723"/>
      <c r="D1848" s="723"/>
      <c r="E1848" s="723"/>
      <c r="F1848" s="723"/>
      <c r="G1848" s="723"/>
      <c r="H1848" s="723"/>
      <c r="I1848" s="723"/>
    </row>
    <row r="1849" spans="1:9">
      <c r="A1849" s="723"/>
      <c r="B1849" s="723"/>
      <c r="C1849" s="723"/>
      <c r="D1849" s="723"/>
      <c r="E1849" s="723"/>
      <c r="F1849" s="723"/>
      <c r="G1849" s="723"/>
      <c r="H1849" s="723"/>
      <c r="I1849" s="723"/>
    </row>
    <row r="1850" spans="1:9">
      <c r="A1850" s="723"/>
      <c r="B1850" s="723"/>
      <c r="C1850" s="723"/>
      <c r="D1850" s="723"/>
      <c r="E1850" s="723"/>
      <c r="F1850" s="723"/>
      <c r="G1850" s="723"/>
      <c r="H1850" s="723"/>
      <c r="I1850" s="723"/>
    </row>
    <row r="1851" spans="1:9">
      <c r="A1851" s="723"/>
      <c r="B1851" s="723"/>
      <c r="C1851" s="723"/>
      <c r="D1851" s="723"/>
      <c r="E1851" s="723"/>
      <c r="F1851" s="723"/>
      <c r="G1851" s="723"/>
      <c r="H1851" s="723"/>
      <c r="I1851" s="723"/>
    </row>
    <row r="1852" spans="1:9">
      <c r="A1852" s="723"/>
      <c r="B1852" s="723"/>
      <c r="C1852" s="723"/>
      <c r="D1852" s="723"/>
      <c r="E1852" s="723"/>
      <c r="F1852" s="723"/>
      <c r="G1852" s="723"/>
      <c r="H1852" s="723"/>
      <c r="I1852" s="723"/>
    </row>
    <row r="1853" spans="1:9">
      <c r="A1853" s="723"/>
      <c r="B1853" s="723"/>
      <c r="C1853" s="723"/>
      <c r="D1853" s="723"/>
      <c r="E1853" s="723"/>
      <c r="F1853" s="723"/>
      <c r="G1853" s="723"/>
      <c r="H1853" s="723"/>
      <c r="I1853" s="723"/>
    </row>
    <row r="1854" spans="1:9">
      <c r="A1854" s="723"/>
      <c r="B1854" s="723"/>
      <c r="C1854" s="723"/>
      <c r="D1854" s="723"/>
      <c r="E1854" s="723"/>
      <c r="F1854" s="723"/>
      <c r="G1854" s="723"/>
      <c r="H1854" s="723"/>
      <c r="I1854" s="723"/>
    </row>
    <row r="1855" spans="1:9">
      <c r="A1855" s="723"/>
      <c r="B1855" s="723"/>
      <c r="C1855" s="723"/>
      <c r="D1855" s="723"/>
      <c r="E1855" s="723"/>
      <c r="F1855" s="723"/>
      <c r="G1855" s="723"/>
      <c r="H1855" s="723"/>
      <c r="I1855" s="723"/>
    </row>
    <row r="1856" spans="1:9">
      <c r="A1856" s="723"/>
      <c r="B1856" s="723"/>
      <c r="C1856" s="723"/>
      <c r="D1856" s="723"/>
      <c r="E1856" s="723"/>
      <c r="F1856" s="723"/>
      <c r="G1856" s="723"/>
      <c r="H1856" s="723"/>
      <c r="I1856" s="723"/>
    </row>
    <row r="1857" spans="1:9">
      <c r="A1857" s="723"/>
      <c r="B1857" s="723"/>
      <c r="C1857" s="723"/>
      <c r="D1857" s="723"/>
      <c r="E1857" s="723"/>
      <c r="F1857" s="723"/>
      <c r="G1857" s="723"/>
      <c r="H1857" s="723"/>
      <c r="I1857" s="723"/>
    </row>
    <row r="1858" spans="1:9">
      <c r="A1858" s="723"/>
      <c r="B1858" s="723"/>
      <c r="C1858" s="723"/>
      <c r="D1858" s="723"/>
      <c r="E1858" s="723"/>
      <c r="F1858" s="723"/>
      <c r="G1858" s="723"/>
      <c r="H1858" s="723"/>
      <c r="I1858" s="723"/>
    </row>
    <row r="1859" spans="1:9">
      <c r="A1859" s="723"/>
      <c r="B1859" s="723"/>
      <c r="C1859" s="723"/>
      <c r="D1859" s="723"/>
      <c r="E1859" s="723"/>
      <c r="F1859" s="723"/>
      <c r="G1859" s="723"/>
      <c r="H1859" s="723"/>
      <c r="I1859" s="723"/>
    </row>
    <row r="1860" spans="1:9">
      <c r="A1860" s="723"/>
      <c r="B1860" s="723"/>
      <c r="C1860" s="723"/>
      <c r="D1860" s="723"/>
      <c r="E1860" s="723"/>
      <c r="F1860" s="723"/>
      <c r="G1860" s="723"/>
      <c r="H1860" s="723"/>
      <c r="I1860" s="723"/>
    </row>
    <row r="1861" spans="1:9">
      <c r="A1861" s="723"/>
      <c r="B1861" s="723"/>
      <c r="C1861" s="723"/>
      <c r="D1861" s="723"/>
      <c r="E1861" s="723"/>
      <c r="F1861" s="723"/>
      <c r="G1861" s="723"/>
      <c r="H1861" s="723"/>
      <c r="I1861" s="723"/>
    </row>
    <row r="1862" spans="1:9">
      <c r="A1862" s="723"/>
      <c r="B1862" s="723"/>
      <c r="C1862" s="723"/>
      <c r="D1862" s="723"/>
      <c r="E1862" s="723"/>
      <c r="F1862" s="723"/>
      <c r="G1862" s="723"/>
      <c r="H1862" s="723"/>
      <c r="I1862" s="723"/>
    </row>
    <row r="1863" spans="1:9">
      <c r="A1863" s="723"/>
      <c r="B1863" s="723"/>
      <c r="C1863" s="723"/>
      <c r="D1863" s="723"/>
      <c r="E1863" s="723"/>
      <c r="F1863" s="723"/>
      <c r="G1863" s="723"/>
      <c r="H1863" s="723"/>
      <c r="I1863" s="723"/>
    </row>
    <row r="1864" spans="1:9">
      <c r="A1864" s="723"/>
      <c r="B1864" s="723"/>
      <c r="C1864" s="723"/>
      <c r="D1864" s="723"/>
      <c r="E1864" s="723"/>
      <c r="F1864" s="723"/>
      <c r="G1864" s="723"/>
      <c r="H1864" s="723"/>
      <c r="I1864" s="723"/>
    </row>
    <row r="1865" spans="1:9">
      <c r="A1865" s="723"/>
      <c r="B1865" s="723"/>
      <c r="C1865" s="723"/>
      <c r="D1865" s="723"/>
      <c r="E1865" s="723"/>
      <c r="F1865" s="723"/>
      <c r="G1865" s="723"/>
      <c r="H1865" s="723"/>
      <c r="I1865" s="723"/>
    </row>
    <row r="1866" spans="1:9">
      <c r="A1866" s="723"/>
      <c r="B1866" s="723"/>
      <c r="C1866" s="723"/>
      <c r="D1866" s="723"/>
      <c r="E1866" s="723"/>
      <c r="F1866" s="723"/>
      <c r="G1866" s="723"/>
      <c r="H1866" s="723"/>
      <c r="I1866" s="723"/>
    </row>
    <row r="1867" spans="1:9">
      <c r="A1867" s="723"/>
      <c r="B1867" s="723"/>
      <c r="C1867" s="723"/>
      <c r="D1867" s="723"/>
      <c r="E1867" s="723"/>
      <c r="F1867" s="723"/>
      <c r="G1867" s="723"/>
      <c r="H1867" s="723"/>
      <c r="I1867" s="723"/>
    </row>
    <row r="1868" spans="1:9">
      <c r="A1868" s="723"/>
      <c r="B1868" s="723"/>
      <c r="C1868" s="723"/>
      <c r="D1868" s="723"/>
      <c r="E1868" s="723"/>
      <c r="F1868" s="723"/>
      <c r="G1868" s="723"/>
      <c r="H1868" s="723"/>
      <c r="I1868" s="723"/>
    </row>
    <row r="1869" spans="1:9">
      <c r="A1869" s="723"/>
      <c r="B1869" s="723"/>
      <c r="C1869" s="723"/>
      <c r="D1869" s="723"/>
      <c r="E1869" s="723"/>
      <c r="F1869" s="723"/>
      <c r="G1869" s="723"/>
      <c r="H1869" s="723"/>
      <c r="I1869" s="723"/>
    </row>
    <row r="1870" spans="1:9">
      <c r="A1870" s="723"/>
      <c r="B1870" s="723"/>
      <c r="C1870" s="723"/>
      <c r="D1870" s="723"/>
      <c r="E1870" s="723"/>
      <c r="F1870" s="723"/>
      <c r="G1870" s="723"/>
      <c r="H1870" s="723"/>
      <c r="I1870" s="723"/>
    </row>
    <row r="1871" spans="1:9">
      <c r="A1871" s="723"/>
      <c r="B1871" s="723"/>
      <c r="C1871" s="723"/>
      <c r="D1871" s="723"/>
      <c r="E1871" s="723"/>
      <c r="F1871" s="723"/>
      <c r="G1871" s="723"/>
      <c r="H1871" s="723"/>
      <c r="I1871" s="723"/>
    </row>
    <row r="1872" spans="1:9">
      <c r="A1872" s="723"/>
      <c r="B1872" s="723"/>
      <c r="C1872" s="723"/>
      <c r="D1872" s="723"/>
      <c r="E1872" s="723"/>
      <c r="F1872" s="723"/>
      <c r="G1872" s="723"/>
      <c r="H1872" s="723"/>
      <c r="I1872" s="723"/>
    </row>
    <row r="1873" spans="1:9">
      <c r="A1873" s="723"/>
      <c r="B1873" s="723"/>
      <c r="C1873" s="723"/>
      <c r="D1873" s="723"/>
      <c r="E1873" s="723"/>
      <c r="F1873" s="723"/>
      <c r="G1873" s="723"/>
      <c r="H1873" s="723"/>
      <c r="I1873" s="723"/>
    </row>
    <row r="1874" spans="1:9">
      <c r="A1874" s="723"/>
      <c r="B1874" s="723"/>
      <c r="C1874" s="723"/>
      <c r="D1874" s="723"/>
      <c r="E1874" s="723"/>
      <c r="F1874" s="723"/>
      <c r="G1874" s="723"/>
      <c r="H1874" s="723"/>
      <c r="I1874" s="723"/>
    </row>
    <row r="1875" spans="1:9">
      <c r="A1875" s="723"/>
      <c r="B1875" s="723"/>
      <c r="C1875" s="723"/>
      <c r="D1875" s="723"/>
      <c r="E1875" s="723"/>
      <c r="F1875" s="723"/>
      <c r="G1875" s="723"/>
      <c r="H1875" s="723"/>
      <c r="I1875" s="723"/>
    </row>
    <row r="1876" spans="1:9">
      <c r="A1876" s="723"/>
      <c r="B1876" s="723"/>
      <c r="C1876" s="723"/>
      <c r="D1876" s="723"/>
      <c r="E1876" s="723"/>
      <c r="F1876" s="723"/>
      <c r="G1876" s="723"/>
      <c r="H1876" s="723"/>
      <c r="I1876" s="723"/>
    </row>
    <row r="1877" spans="1:9">
      <c r="A1877" s="723"/>
      <c r="B1877" s="723"/>
      <c r="C1877" s="723"/>
      <c r="D1877" s="723"/>
      <c r="E1877" s="723"/>
      <c r="F1877" s="723"/>
      <c r="G1877" s="723"/>
      <c r="H1877" s="723"/>
      <c r="I1877" s="723"/>
    </row>
    <row r="1878" spans="1:9">
      <c r="A1878" s="723"/>
      <c r="B1878" s="723"/>
      <c r="C1878" s="723"/>
      <c r="D1878" s="723"/>
      <c r="E1878" s="723"/>
      <c r="F1878" s="723"/>
      <c r="G1878" s="723"/>
      <c r="H1878" s="723"/>
      <c r="I1878" s="723"/>
    </row>
    <row r="1879" spans="1:9">
      <c r="A1879" s="723"/>
      <c r="B1879" s="723"/>
      <c r="C1879" s="723"/>
      <c r="D1879" s="723"/>
      <c r="E1879" s="723"/>
      <c r="F1879" s="723"/>
      <c r="G1879" s="723"/>
      <c r="H1879" s="723"/>
      <c r="I1879" s="723"/>
    </row>
    <row r="1880" spans="1:9">
      <c r="A1880" s="723"/>
      <c r="B1880" s="723"/>
      <c r="C1880" s="723"/>
      <c r="D1880" s="723"/>
      <c r="E1880" s="723"/>
      <c r="F1880" s="723"/>
      <c r="G1880" s="723"/>
      <c r="H1880" s="723"/>
      <c r="I1880" s="723"/>
    </row>
    <row r="1881" spans="1:9">
      <c r="A1881" s="723"/>
      <c r="B1881" s="723"/>
      <c r="C1881" s="723"/>
      <c r="D1881" s="723"/>
      <c r="E1881" s="723"/>
      <c r="F1881" s="723"/>
      <c r="G1881" s="723"/>
      <c r="H1881" s="723"/>
      <c r="I1881" s="723"/>
    </row>
    <row r="1882" spans="1:9">
      <c r="A1882" s="723"/>
      <c r="B1882" s="723"/>
      <c r="C1882" s="723"/>
      <c r="D1882" s="723"/>
      <c r="E1882" s="723"/>
      <c r="F1882" s="723"/>
      <c r="G1882" s="723"/>
      <c r="H1882" s="723"/>
      <c r="I1882" s="723"/>
    </row>
    <row r="1883" spans="1:9">
      <c r="A1883" s="723"/>
      <c r="B1883" s="723"/>
      <c r="C1883" s="723"/>
      <c r="D1883" s="723"/>
      <c r="E1883" s="723"/>
      <c r="F1883" s="723"/>
      <c r="G1883" s="723"/>
      <c r="H1883" s="723"/>
      <c r="I1883" s="723"/>
    </row>
    <row r="1884" spans="1:9">
      <c r="A1884" s="723"/>
      <c r="B1884" s="723"/>
      <c r="C1884" s="723"/>
      <c r="D1884" s="723"/>
      <c r="E1884" s="723"/>
      <c r="F1884" s="723"/>
      <c r="G1884" s="723"/>
      <c r="H1884" s="723"/>
      <c r="I1884" s="723"/>
    </row>
    <row r="1885" spans="1:9">
      <c r="A1885" s="723"/>
      <c r="B1885" s="723"/>
      <c r="C1885" s="723"/>
      <c r="D1885" s="723"/>
      <c r="E1885" s="723"/>
      <c r="F1885" s="723"/>
      <c r="G1885" s="723"/>
      <c r="H1885" s="723"/>
      <c r="I1885" s="723"/>
    </row>
    <row r="1886" spans="1:9">
      <c r="A1886" s="723"/>
      <c r="B1886" s="723"/>
      <c r="C1886" s="723"/>
      <c r="D1886" s="723"/>
      <c r="E1886" s="723"/>
      <c r="F1886" s="723"/>
      <c r="G1886" s="723"/>
      <c r="H1886" s="723"/>
      <c r="I1886" s="723"/>
    </row>
    <row r="1887" spans="1:9">
      <c r="A1887" s="723"/>
      <c r="B1887" s="723"/>
      <c r="C1887" s="723"/>
      <c r="D1887" s="723"/>
      <c r="E1887" s="723"/>
      <c r="F1887" s="723"/>
      <c r="G1887" s="723"/>
      <c r="H1887" s="723"/>
      <c r="I1887" s="723"/>
    </row>
    <row r="1888" spans="1:9">
      <c r="A1888" s="723"/>
      <c r="B1888" s="723"/>
      <c r="C1888" s="723"/>
      <c r="D1888" s="723"/>
      <c r="E1888" s="723"/>
      <c r="F1888" s="723"/>
      <c r="G1888" s="723"/>
      <c r="H1888" s="723"/>
      <c r="I1888" s="723"/>
    </row>
    <row r="1889" spans="1:9">
      <c r="A1889" s="723"/>
      <c r="B1889" s="723"/>
      <c r="C1889" s="723"/>
      <c r="D1889" s="723"/>
      <c r="E1889" s="723"/>
      <c r="F1889" s="723"/>
      <c r="G1889" s="723"/>
      <c r="H1889" s="723"/>
      <c r="I1889" s="723"/>
    </row>
    <row r="1890" spans="1:9">
      <c r="A1890" s="723"/>
      <c r="B1890" s="723"/>
      <c r="C1890" s="723"/>
      <c r="D1890" s="723"/>
      <c r="E1890" s="723"/>
      <c r="F1890" s="723"/>
      <c r="G1890" s="723"/>
      <c r="H1890" s="723"/>
      <c r="I1890" s="723"/>
    </row>
    <row r="1891" spans="1:9">
      <c r="A1891" s="723"/>
      <c r="B1891" s="723"/>
      <c r="C1891" s="723"/>
      <c r="D1891" s="723"/>
      <c r="E1891" s="723"/>
      <c r="F1891" s="723"/>
      <c r="G1891" s="723"/>
      <c r="H1891" s="723"/>
      <c r="I1891" s="723"/>
    </row>
    <row r="1892" spans="1:9">
      <c r="A1892" s="723"/>
      <c r="B1892" s="723"/>
      <c r="C1892" s="723"/>
      <c r="D1892" s="723"/>
      <c r="E1892" s="723"/>
      <c r="F1892" s="723"/>
      <c r="G1892" s="723"/>
      <c r="H1892" s="723"/>
      <c r="I1892" s="723"/>
    </row>
    <row r="1893" spans="1:9">
      <c r="A1893" s="723"/>
      <c r="B1893" s="723"/>
      <c r="C1893" s="723"/>
      <c r="D1893" s="723"/>
      <c r="E1893" s="723"/>
      <c r="F1893" s="723"/>
      <c r="G1893" s="723"/>
      <c r="H1893" s="723"/>
      <c r="I1893" s="723"/>
    </row>
    <row r="1894" spans="1:9">
      <c r="A1894" s="723"/>
      <c r="B1894" s="723"/>
      <c r="C1894" s="723"/>
      <c r="D1894" s="723"/>
      <c r="E1894" s="723"/>
      <c r="F1894" s="723"/>
      <c r="G1894" s="723"/>
      <c r="H1894" s="723"/>
      <c r="I1894" s="723"/>
    </row>
    <row r="1895" spans="1:9">
      <c r="A1895" s="723"/>
      <c r="B1895" s="723"/>
      <c r="C1895" s="723"/>
      <c r="D1895" s="723"/>
      <c r="E1895" s="723"/>
      <c r="F1895" s="723"/>
      <c r="G1895" s="723"/>
      <c r="H1895" s="723"/>
      <c r="I1895" s="723"/>
    </row>
    <row r="1896" spans="1:9">
      <c r="A1896" s="723"/>
      <c r="B1896" s="723"/>
      <c r="C1896" s="723"/>
      <c r="D1896" s="723"/>
      <c r="E1896" s="723"/>
      <c r="F1896" s="723"/>
      <c r="G1896" s="723"/>
      <c r="H1896" s="723"/>
      <c r="I1896" s="723"/>
    </row>
    <row r="1897" spans="1:9">
      <c r="A1897" s="723"/>
      <c r="B1897" s="723"/>
      <c r="C1897" s="723"/>
      <c r="D1897" s="723"/>
      <c r="E1897" s="723"/>
      <c r="F1897" s="723"/>
      <c r="G1897" s="723"/>
      <c r="H1897" s="723"/>
      <c r="I1897" s="723"/>
    </row>
    <row r="1898" spans="1:9">
      <c r="A1898" s="723"/>
      <c r="B1898" s="723"/>
      <c r="C1898" s="723"/>
      <c r="D1898" s="723"/>
      <c r="E1898" s="723"/>
      <c r="F1898" s="723"/>
      <c r="G1898" s="723"/>
      <c r="H1898" s="723"/>
      <c r="I1898" s="723"/>
    </row>
    <row r="1899" spans="1:9">
      <c r="A1899" s="723"/>
      <c r="B1899" s="723"/>
      <c r="C1899" s="723"/>
      <c r="D1899" s="723"/>
      <c r="E1899" s="723"/>
      <c r="F1899" s="723"/>
      <c r="G1899" s="723"/>
      <c r="H1899" s="723"/>
      <c r="I1899" s="723"/>
    </row>
    <row r="1900" spans="1:9">
      <c r="A1900" s="723"/>
      <c r="B1900" s="723"/>
      <c r="C1900" s="723"/>
      <c r="D1900" s="723"/>
      <c r="E1900" s="723"/>
      <c r="F1900" s="723"/>
      <c r="G1900" s="723"/>
      <c r="H1900" s="723"/>
      <c r="I1900" s="723"/>
    </row>
    <row r="1901" spans="1:9">
      <c r="A1901" s="723"/>
      <c r="B1901" s="723"/>
      <c r="C1901" s="723"/>
      <c r="D1901" s="723"/>
      <c r="E1901" s="723"/>
      <c r="F1901" s="723"/>
      <c r="G1901" s="723"/>
      <c r="H1901" s="723"/>
      <c r="I1901" s="723"/>
    </row>
    <row r="1902" spans="1:9">
      <c r="A1902" s="723"/>
      <c r="B1902" s="723"/>
      <c r="C1902" s="723"/>
      <c r="D1902" s="723"/>
      <c r="E1902" s="723"/>
      <c r="F1902" s="723"/>
      <c r="G1902" s="723"/>
      <c r="H1902" s="723"/>
      <c r="I1902" s="723"/>
    </row>
    <row r="1903" spans="1:9">
      <c r="A1903" s="723"/>
      <c r="B1903" s="723"/>
      <c r="C1903" s="723"/>
      <c r="D1903" s="723"/>
      <c r="E1903" s="723"/>
      <c r="F1903" s="723"/>
      <c r="G1903" s="723"/>
      <c r="H1903" s="723"/>
      <c r="I1903" s="723"/>
    </row>
    <row r="1904" spans="1:9">
      <c r="A1904" s="723"/>
      <c r="B1904" s="723"/>
      <c r="C1904" s="723"/>
      <c r="D1904" s="723"/>
      <c r="E1904" s="723"/>
      <c r="F1904" s="723"/>
      <c r="G1904" s="723"/>
      <c r="H1904" s="723"/>
      <c r="I1904" s="723"/>
    </row>
    <row r="1905" spans="1:9">
      <c r="A1905" s="723"/>
      <c r="B1905" s="723"/>
      <c r="C1905" s="723"/>
      <c r="D1905" s="723"/>
      <c r="E1905" s="723"/>
      <c r="F1905" s="723"/>
      <c r="G1905" s="723"/>
      <c r="H1905" s="723"/>
      <c r="I1905" s="723"/>
    </row>
    <row r="1906" spans="1:9">
      <c r="A1906" s="723"/>
      <c r="B1906" s="723"/>
      <c r="C1906" s="723"/>
      <c r="D1906" s="723"/>
      <c r="E1906" s="723"/>
      <c r="F1906" s="723"/>
      <c r="G1906" s="723"/>
      <c r="H1906" s="723"/>
      <c r="I1906" s="723"/>
    </row>
    <row r="1907" spans="1:9">
      <c r="A1907" s="723"/>
      <c r="B1907" s="723"/>
      <c r="C1907" s="723"/>
      <c r="D1907" s="723"/>
      <c r="E1907" s="723"/>
      <c r="F1907" s="723"/>
      <c r="G1907" s="723"/>
      <c r="H1907" s="723"/>
      <c r="I1907" s="723"/>
    </row>
    <row r="1908" spans="1:9">
      <c r="A1908" s="723"/>
      <c r="B1908" s="723"/>
      <c r="C1908" s="723"/>
      <c r="D1908" s="723"/>
      <c r="E1908" s="723"/>
      <c r="F1908" s="723"/>
      <c r="G1908" s="723"/>
      <c r="H1908" s="723"/>
      <c r="I1908" s="723"/>
    </row>
    <row r="1909" spans="1:9">
      <c r="A1909" s="723"/>
      <c r="B1909" s="723"/>
      <c r="C1909" s="723"/>
      <c r="D1909" s="723"/>
      <c r="E1909" s="723"/>
      <c r="F1909" s="723"/>
      <c r="G1909" s="723"/>
      <c r="H1909" s="723"/>
      <c r="I1909" s="723"/>
    </row>
    <row r="1910" spans="1:9">
      <c r="A1910" s="723"/>
      <c r="B1910" s="723"/>
      <c r="C1910" s="723"/>
      <c r="D1910" s="723"/>
      <c r="E1910" s="723"/>
      <c r="F1910" s="723"/>
      <c r="G1910" s="723"/>
      <c r="H1910" s="723"/>
      <c r="I1910" s="723"/>
    </row>
    <row r="1911" spans="1:9">
      <c r="A1911" s="723"/>
      <c r="B1911" s="723"/>
      <c r="C1911" s="723"/>
      <c r="D1911" s="723"/>
      <c r="E1911" s="723"/>
      <c r="F1911" s="723"/>
      <c r="G1911" s="723"/>
      <c r="H1911" s="723"/>
      <c r="I1911" s="723"/>
    </row>
    <row r="1912" spans="1:9">
      <c r="A1912" s="723"/>
      <c r="B1912" s="723"/>
      <c r="C1912" s="723"/>
      <c r="D1912" s="723"/>
      <c r="E1912" s="723"/>
      <c r="F1912" s="723"/>
      <c r="G1912" s="723"/>
      <c r="H1912" s="723"/>
      <c r="I1912" s="723"/>
    </row>
    <row r="1913" spans="1:9">
      <c r="A1913" s="723"/>
      <c r="B1913" s="723"/>
      <c r="C1913" s="723"/>
      <c r="D1913" s="723"/>
      <c r="E1913" s="723"/>
      <c r="F1913" s="723"/>
      <c r="G1913" s="723"/>
      <c r="H1913" s="723"/>
      <c r="I1913" s="723"/>
    </row>
    <row r="1914" spans="1:9">
      <c r="A1914" s="723"/>
      <c r="B1914" s="723"/>
      <c r="C1914" s="723"/>
      <c r="D1914" s="723"/>
      <c r="E1914" s="723"/>
      <c r="F1914" s="723"/>
      <c r="G1914" s="723"/>
      <c r="H1914" s="723"/>
      <c r="I1914" s="723"/>
    </row>
    <row r="1915" spans="1:9">
      <c r="A1915" s="723"/>
      <c r="B1915" s="723"/>
      <c r="C1915" s="723"/>
      <c r="D1915" s="723"/>
      <c r="E1915" s="723"/>
      <c r="F1915" s="723"/>
      <c r="G1915" s="723"/>
      <c r="H1915" s="723"/>
      <c r="I1915" s="723"/>
    </row>
    <row r="1916" spans="1:9">
      <c r="A1916" s="723"/>
      <c r="B1916" s="723"/>
      <c r="C1916" s="723"/>
      <c r="D1916" s="723"/>
      <c r="E1916" s="723"/>
      <c r="F1916" s="723"/>
      <c r="G1916" s="723"/>
      <c r="H1916" s="723"/>
      <c r="I1916" s="723"/>
    </row>
    <row r="1917" spans="1:9">
      <c r="A1917" s="723"/>
      <c r="B1917" s="723"/>
      <c r="C1917" s="723"/>
      <c r="D1917" s="723"/>
      <c r="E1917" s="723"/>
      <c r="F1917" s="723"/>
      <c r="G1917" s="723"/>
      <c r="H1917" s="723"/>
      <c r="I1917" s="723"/>
    </row>
    <row r="1918" spans="1:9">
      <c r="A1918" s="723"/>
      <c r="B1918" s="723"/>
      <c r="C1918" s="723"/>
      <c r="D1918" s="723"/>
      <c r="E1918" s="723"/>
      <c r="F1918" s="723"/>
      <c r="G1918" s="723"/>
      <c r="H1918" s="723"/>
      <c r="I1918" s="723"/>
    </row>
    <row r="1919" spans="1:9">
      <c r="A1919" s="723"/>
      <c r="B1919" s="723"/>
      <c r="C1919" s="723"/>
      <c r="D1919" s="723"/>
      <c r="E1919" s="723"/>
      <c r="F1919" s="723"/>
      <c r="G1919" s="723"/>
      <c r="H1919" s="723"/>
      <c r="I1919" s="723"/>
    </row>
    <row r="1920" spans="1:9">
      <c r="A1920" s="723"/>
      <c r="B1920" s="723"/>
      <c r="C1920" s="723"/>
      <c r="D1920" s="723"/>
      <c r="E1920" s="723"/>
      <c r="F1920" s="723"/>
      <c r="G1920" s="723"/>
      <c r="H1920" s="723"/>
      <c r="I1920" s="723"/>
    </row>
    <row r="1921" spans="1:9">
      <c r="A1921" s="723"/>
      <c r="B1921" s="723"/>
      <c r="C1921" s="723"/>
      <c r="D1921" s="723"/>
      <c r="E1921" s="723"/>
      <c r="F1921" s="723"/>
      <c r="G1921" s="723"/>
      <c r="H1921" s="723"/>
      <c r="I1921" s="723"/>
    </row>
    <row r="1922" spans="1:9">
      <c r="A1922" s="723"/>
      <c r="B1922" s="723"/>
      <c r="C1922" s="723"/>
      <c r="D1922" s="723"/>
      <c r="E1922" s="723"/>
      <c r="F1922" s="723"/>
      <c r="G1922" s="723"/>
      <c r="H1922" s="723"/>
      <c r="I1922" s="723"/>
    </row>
    <row r="1923" spans="1:9">
      <c r="A1923" s="723"/>
      <c r="B1923" s="723"/>
      <c r="C1923" s="723"/>
      <c r="D1923" s="723"/>
      <c r="E1923" s="723"/>
      <c r="F1923" s="723"/>
      <c r="G1923" s="723"/>
      <c r="H1923" s="723"/>
      <c r="I1923" s="723"/>
    </row>
    <row r="1924" spans="1:9">
      <c r="A1924" s="723"/>
      <c r="B1924" s="723"/>
      <c r="C1924" s="723"/>
      <c r="D1924" s="723"/>
      <c r="E1924" s="723"/>
      <c r="F1924" s="723"/>
      <c r="G1924" s="723"/>
      <c r="H1924" s="723"/>
      <c r="I1924" s="723"/>
    </row>
    <row r="1925" spans="1:9">
      <c r="A1925" s="723"/>
      <c r="B1925" s="723"/>
      <c r="C1925" s="723"/>
      <c r="D1925" s="723"/>
      <c r="E1925" s="723"/>
      <c r="F1925" s="723"/>
      <c r="G1925" s="723"/>
      <c r="H1925" s="723"/>
      <c r="I1925" s="723"/>
    </row>
    <row r="1926" spans="1:9">
      <c r="A1926" s="723"/>
      <c r="B1926" s="723"/>
      <c r="C1926" s="723"/>
      <c r="D1926" s="723"/>
      <c r="E1926" s="723"/>
      <c r="F1926" s="723"/>
      <c r="G1926" s="723"/>
      <c r="H1926" s="723"/>
      <c r="I1926" s="723"/>
    </row>
    <row r="1927" spans="1:9">
      <c r="A1927" s="723"/>
      <c r="B1927" s="723"/>
      <c r="C1927" s="723"/>
      <c r="D1927" s="723"/>
      <c r="E1927" s="723"/>
      <c r="F1927" s="723"/>
      <c r="G1927" s="723"/>
      <c r="H1927" s="723"/>
      <c r="I1927" s="723"/>
    </row>
    <row r="1928" spans="1:9">
      <c r="A1928" s="723"/>
      <c r="B1928" s="723"/>
      <c r="C1928" s="723"/>
      <c r="D1928" s="723"/>
      <c r="E1928" s="723"/>
      <c r="F1928" s="723"/>
      <c r="G1928" s="723"/>
      <c r="H1928" s="723"/>
      <c r="I1928" s="723"/>
    </row>
    <row r="1929" spans="1:9">
      <c r="A1929" s="723"/>
      <c r="B1929" s="723"/>
      <c r="C1929" s="723"/>
      <c r="D1929" s="723"/>
      <c r="E1929" s="723"/>
      <c r="F1929" s="723"/>
      <c r="G1929" s="723"/>
      <c r="H1929" s="723"/>
      <c r="I1929" s="723"/>
    </row>
    <row r="1930" spans="1:9">
      <c r="A1930" s="723"/>
      <c r="B1930" s="723"/>
      <c r="C1930" s="723"/>
      <c r="D1930" s="723"/>
      <c r="E1930" s="723"/>
      <c r="F1930" s="723"/>
      <c r="G1930" s="723"/>
      <c r="H1930" s="723"/>
      <c r="I1930" s="723"/>
    </row>
    <row r="1931" spans="1:9">
      <c r="A1931" s="723"/>
      <c r="B1931" s="723"/>
      <c r="C1931" s="723"/>
      <c r="D1931" s="723"/>
      <c r="E1931" s="723"/>
      <c r="F1931" s="723"/>
      <c r="G1931" s="723"/>
      <c r="H1931" s="723"/>
      <c r="I1931" s="723"/>
    </row>
    <row r="1932" spans="1:9">
      <c r="A1932" s="723"/>
      <c r="B1932" s="723"/>
      <c r="C1932" s="723"/>
      <c r="D1932" s="723"/>
      <c r="E1932" s="723"/>
      <c r="F1932" s="723"/>
      <c r="G1932" s="723"/>
      <c r="H1932" s="723"/>
      <c r="I1932" s="723"/>
    </row>
    <row r="1933" spans="1:9">
      <c r="A1933" s="723"/>
      <c r="B1933" s="723"/>
      <c r="C1933" s="723"/>
      <c r="D1933" s="723"/>
      <c r="E1933" s="723"/>
      <c r="F1933" s="723"/>
      <c r="G1933" s="723"/>
      <c r="H1933" s="723"/>
      <c r="I1933" s="723"/>
    </row>
    <row r="1934" spans="1:9">
      <c r="A1934" s="723"/>
      <c r="B1934" s="723"/>
      <c r="C1934" s="723"/>
      <c r="D1934" s="723"/>
      <c r="E1934" s="723"/>
      <c r="F1934" s="723"/>
      <c r="G1934" s="723"/>
      <c r="H1934" s="723"/>
      <c r="I1934" s="723"/>
    </row>
    <row r="1935" spans="1:9">
      <c r="A1935" s="723"/>
      <c r="B1935" s="723"/>
      <c r="C1935" s="723"/>
      <c r="D1935" s="723"/>
      <c r="E1935" s="723"/>
      <c r="F1935" s="723"/>
      <c r="G1935" s="723"/>
      <c r="H1935" s="723"/>
      <c r="I1935" s="723"/>
    </row>
    <row r="1936" spans="1:9">
      <c r="A1936" s="723"/>
      <c r="B1936" s="723"/>
      <c r="C1936" s="723"/>
      <c r="D1936" s="723"/>
      <c r="E1936" s="723"/>
      <c r="F1936" s="723"/>
      <c r="G1936" s="723"/>
      <c r="H1936" s="723"/>
      <c r="I1936" s="723"/>
    </row>
    <row r="1937" spans="1:9">
      <c r="A1937" s="723"/>
      <c r="B1937" s="723"/>
      <c r="C1937" s="723"/>
      <c r="D1937" s="723"/>
      <c r="E1937" s="723"/>
      <c r="F1937" s="723"/>
      <c r="G1937" s="723"/>
      <c r="H1937" s="723"/>
      <c r="I1937" s="723"/>
    </row>
    <row r="1938" spans="1:9">
      <c r="A1938" s="723"/>
      <c r="B1938" s="723"/>
      <c r="C1938" s="723"/>
      <c r="D1938" s="723"/>
      <c r="E1938" s="723"/>
      <c r="F1938" s="723"/>
      <c r="G1938" s="723"/>
      <c r="H1938" s="723"/>
      <c r="I1938" s="723"/>
    </row>
    <row r="1939" spans="1:9">
      <c r="A1939" s="723"/>
      <c r="B1939" s="723"/>
      <c r="C1939" s="723"/>
      <c r="D1939" s="723"/>
      <c r="E1939" s="723"/>
      <c r="F1939" s="723"/>
      <c r="G1939" s="723"/>
      <c r="H1939" s="723"/>
      <c r="I1939" s="723"/>
    </row>
    <row r="1940" spans="1:9">
      <c r="A1940" s="723"/>
      <c r="B1940" s="723"/>
      <c r="C1940" s="723"/>
      <c r="D1940" s="723"/>
      <c r="E1940" s="723"/>
      <c r="F1940" s="723"/>
      <c r="G1940" s="723"/>
      <c r="H1940" s="723"/>
      <c r="I1940" s="723"/>
    </row>
    <row r="1941" spans="1:9">
      <c r="A1941" s="723"/>
      <c r="B1941" s="723"/>
      <c r="C1941" s="723"/>
      <c r="D1941" s="723"/>
      <c r="E1941" s="723"/>
      <c r="F1941" s="723"/>
      <c r="G1941" s="723"/>
      <c r="H1941" s="723"/>
      <c r="I1941" s="723"/>
    </row>
    <row r="1942" spans="1:9">
      <c r="A1942" s="723"/>
      <c r="B1942" s="723"/>
      <c r="C1942" s="723"/>
      <c r="D1942" s="723"/>
      <c r="E1942" s="723"/>
      <c r="F1942" s="723"/>
      <c r="G1942" s="723"/>
      <c r="H1942" s="723"/>
      <c r="I1942" s="723"/>
    </row>
    <row r="1943" spans="1:9">
      <c r="A1943" s="723"/>
      <c r="B1943" s="723"/>
      <c r="C1943" s="723"/>
      <c r="D1943" s="723"/>
      <c r="E1943" s="723"/>
      <c r="F1943" s="723"/>
      <c r="G1943" s="723"/>
      <c r="H1943" s="723"/>
      <c r="I1943" s="723"/>
    </row>
    <row r="1944" spans="1:9">
      <c r="A1944" s="723"/>
      <c r="B1944" s="723"/>
      <c r="C1944" s="723"/>
      <c r="D1944" s="723"/>
      <c r="E1944" s="723"/>
      <c r="F1944" s="723"/>
      <c r="G1944" s="723"/>
      <c r="H1944" s="723"/>
      <c r="I1944" s="723"/>
    </row>
    <row r="1945" spans="1:9">
      <c r="A1945" s="723"/>
      <c r="B1945" s="723"/>
      <c r="C1945" s="723"/>
      <c r="D1945" s="723"/>
      <c r="E1945" s="723"/>
      <c r="F1945" s="723"/>
      <c r="G1945" s="723"/>
      <c r="H1945" s="723"/>
      <c r="I1945" s="723"/>
    </row>
    <row r="1946" spans="1:9">
      <c r="A1946" s="723"/>
      <c r="B1946" s="723"/>
      <c r="C1946" s="723"/>
      <c r="D1946" s="723"/>
      <c r="E1946" s="723"/>
      <c r="F1946" s="723"/>
      <c r="G1946" s="723"/>
      <c r="H1946" s="723"/>
      <c r="I1946" s="723"/>
    </row>
    <row r="1947" spans="1:9">
      <c r="A1947" s="723"/>
      <c r="B1947" s="723"/>
      <c r="C1947" s="723"/>
      <c r="D1947" s="723"/>
      <c r="E1947" s="723"/>
      <c r="F1947" s="723"/>
      <c r="G1947" s="723"/>
      <c r="H1947" s="723"/>
      <c r="I1947" s="723"/>
    </row>
    <row r="1948" spans="1:9">
      <c r="A1948" s="723"/>
      <c r="B1948" s="723"/>
      <c r="C1948" s="723"/>
      <c r="D1948" s="723"/>
      <c r="E1948" s="723"/>
      <c r="F1948" s="723"/>
      <c r="G1948" s="723"/>
      <c r="H1948" s="723"/>
      <c r="I1948" s="723"/>
    </row>
    <row r="1949" spans="1:9">
      <c r="A1949" s="723"/>
      <c r="B1949" s="723"/>
      <c r="C1949" s="723"/>
      <c r="D1949" s="723"/>
      <c r="E1949" s="723"/>
      <c r="F1949" s="723"/>
      <c r="G1949" s="723"/>
      <c r="H1949" s="723"/>
      <c r="I1949" s="723"/>
    </row>
    <row r="1950" spans="1:9">
      <c r="A1950" s="723"/>
      <c r="B1950" s="723"/>
      <c r="C1950" s="723"/>
      <c r="D1950" s="723"/>
      <c r="E1950" s="723"/>
      <c r="F1950" s="723"/>
      <c r="G1950" s="723"/>
      <c r="H1950" s="723"/>
      <c r="I1950" s="723"/>
    </row>
    <row r="1951" spans="1:9">
      <c r="A1951" s="723"/>
      <c r="B1951" s="723"/>
      <c r="C1951" s="723"/>
      <c r="D1951" s="723"/>
      <c r="E1951" s="723"/>
      <c r="F1951" s="723"/>
      <c r="G1951" s="723"/>
      <c r="H1951" s="723"/>
      <c r="I1951" s="723"/>
    </row>
    <row r="1952" spans="1:9">
      <c r="A1952" s="723"/>
      <c r="B1952" s="723"/>
      <c r="C1952" s="723"/>
      <c r="D1952" s="723"/>
      <c r="E1952" s="723"/>
      <c r="F1952" s="723"/>
      <c r="G1952" s="723"/>
      <c r="H1952" s="723"/>
      <c r="I1952" s="723"/>
    </row>
    <row r="1953" spans="1:9">
      <c r="A1953" s="723"/>
      <c r="B1953" s="723"/>
      <c r="C1953" s="723"/>
      <c r="D1953" s="723"/>
      <c r="E1953" s="723"/>
      <c r="F1953" s="723"/>
      <c r="G1953" s="723"/>
      <c r="H1953" s="723"/>
      <c r="I1953" s="723"/>
    </row>
    <row r="1954" spans="1:9">
      <c r="A1954" s="723"/>
      <c r="B1954" s="723"/>
      <c r="C1954" s="723"/>
      <c r="D1954" s="723"/>
      <c r="E1954" s="723"/>
      <c r="F1954" s="723"/>
      <c r="G1954" s="723"/>
      <c r="H1954" s="723"/>
      <c r="I1954" s="723"/>
    </row>
    <row r="1955" spans="1:9">
      <c r="A1955" s="723"/>
      <c r="B1955" s="723"/>
      <c r="C1955" s="723"/>
      <c r="D1955" s="723"/>
      <c r="E1955" s="723"/>
      <c r="F1955" s="723"/>
      <c r="G1955" s="723"/>
      <c r="H1955" s="723"/>
      <c r="I1955" s="723"/>
    </row>
    <row r="1956" spans="1:9">
      <c r="A1956" s="723"/>
      <c r="B1956" s="723"/>
      <c r="C1956" s="723"/>
      <c r="D1956" s="723"/>
      <c r="E1956" s="723"/>
      <c r="F1956" s="723"/>
      <c r="G1956" s="723"/>
      <c r="H1956" s="723"/>
      <c r="I1956" s="723"/>
    </row>
    <row r="1957" spans="1:9">
      <c r="A1957" s="723"/>
      <c r="B1957" s="723"/>
      <c r="C1957" s="723"/>
      <c r="D1957" s="723"/>
      <c r="E1957" s="723"/>
      <c r="F1957" s="723"/>
      <c r="G1957" s="723"/>
      <c r="H1957" s="723"/>
      <c r="I1957" s="723"/>
    </row>
    <row r="1958" spans="1:9">
      <c r="A1958" s="723"/>
      <c r="B1958" s="723"/>
      <c r="C1958" s="723"/>
      <c r="D1958" s="723"/>
      <c r="E1958" s="723"/>
      <c r="F1958" s="723"/>
      <c r="G1958" s="723"/>
      <c r="H1958" s="723"/>
      <c r="I1958" s="723"/>
    </row>
    <row r="1959" spans="1:9">
      <c r="A1959" s="723"/>
      <c r="B1959" s="723"/>
      <c r="C1959" s="723"/>
      <c r="D1959" s="723"/>
      <c r="E1959" s="723"/>
      <c r="F1959" s="723"/>
      <c r="G1959" s="723"/>
      <c r="H1959" s="723"/>
      <c r="I1959" s="723"/>
    </row>
    <row r="1960" spans="1:9">
      <c r="A1960" s="723"/>
      <c r="B1960" s="723"/>
      <c r="C1960" s="723"/>
      <c r="D1960" s="723"/>
      <c r="E1960" s="723"/>
      <c r="F1960" s="723"/>
      <c r="G1960" s="723"/>
      <c r="H1960" s="723"/>
      <c r="I1960" s="723"/>
    </row>
    <row r="1961" spans="1:9">
      <c r="A1961" s="723"/>
      <c r="B1961" s="723"/>
      <c r="C1961" s="723"/>
      <c r="D1961" s="723"/>
      <c r="E1961" s="723"/>
      <c r="F1961" s="723"/>
      <c r="G1961" s="723"/>
      <c r="H1961" s="723"/>
      <c r="I1961" s="723"/>
    </row>
    <row r="1962" spans="1:9">
      <c r="A1962" s="723"/>
      <c r="B1962" s="723"/>
      <c r="C1962" s="723"/>
      <c r="D1962" s="723"/>
      <c r="E1962" s="723"/>
      <c r="F1962" s="723"/>
      <c r="G1962" s="723"/>
      <c r="H1962" s="723"/>
      <c r="I1962" s="723"/>
    </row>
    <row r="1963" spans="1:9">
      <c r="A1963" s="723"/>
      <c r="B1963" s="723"/>
      <c r="C1963" s="723"/>
      <c r="D1963" s="723"/>
      <c r="E1963" s="723"/>
      <c r="F1963" s="723"/>
      <c r="G1963" s="723"/>
      <c r="H1963" s="723"/>
      <c r="I1963" s="723"/>
    </row>
    <row r="1964" spans="1:9">
      <c r="A1964" s="723"/>
      <c r="B1964" s="723"/>
      <c r="C1964" s="723"/>
      <c r="D1964" s="723"/>
      <c r="E1964" s="723"/>
      <c r="F1964" s="723"/>
      <c r="G1964" s="723"/>
      <c r="H1964" s="723"/>
      <c r="I1964" s="723"/>
    </row>
    <row r="1965" spans="1:9">
      <c r="A1965" s="723"/>
      <c r="B1965" s="723"/>
      <c r="C1965" s="723"/>
      <c r="D1965" s="723"/>
      <c r="E1965" s="723"/>
      <c r="F1965" s="723"/>
      <c r="G1965" s="723"/>
      <c r="H1965" s="723"/>
      <c r="I1965" s="723"/>
    </row>
    <row r="1966" spans="1:9">
      <c r="A1966" s="723"/>
      <c r="B1966" s="723"/>
      <c r="C1966" s="723"/>
      <c r="D1966" s="723"/>
      <c r="E1966" s="723"/>
      <c r="F1966" s="723"/>
      <c r="G1966" s="723"/>
      <c r="H1966" s="723"/>
      <c r="I1966" s="723"/>
    </row>
    <row r="1967" spans="1:9">
      <c r="A1967" s="723"/>
      <c r="B1967" s="723"/>
      <c r="C1967" s="723"/>
      <c r="D1967" s="723"/>
      <c r="E1967" s="723"/>
      <c r="F1967" s="723"/>
      <c r="G1967" s="723"/>
      <c r="H1967" s="723"/>
      <c r="I1967" s="723"/>
    </row>
    <row r="1968" spans="1:9">
      <c r="A1968" s="723"/>
      <c r="B1968" s="723"/>
      <c r="C1968" s="723"/>
      <c r="D1968" s="723"/>
      <c r="E1968" s="723"/>
      <c r="F1968" s="723"/>
      <c r="G1968" s="723"/>
      <c r="H1968" s="723"/>
      <c r="I1968" s="723"/>
    </row>
    <row r="1969" spans="1:9">
      <c r="A1969" s="723"/>
      <c r="B1969" s="723"/>
      <c r="C1969" s="723"/>
      <c r="D1969" s="723"/>
      <c r="E1969" s="723"/>
      <c r="F1969" s="723"/>
      <c r="G1969" s="723"/>
      <c r="H1969" s="723"/>
      <c r="I1969" s="723"/>
    </row>
    <row r="1970" spans="1:9">
      <c r="A1970" s="723"/>
      <c r="B1970" s="723"/>
      <c r="C1970" s="723"/>
      <c r="D1970" s="723"/>
      <c r="E1970" s="723"/>
      <c r="F1970" s="723"/>
      <c r="G1970" s="723"/>
      <c r="H1970" s="723"/>
      <c r="I1970" s="723"/>
    </row>
    <row r="1971" spans="1:9">
      <c r="A1971" s="723"/>
      <c r="B1971" s="723"/>
      <c r="C1971" s="723"/>
      <c r="D1971" s="723"/>
      <c r="E1971" s="723"/>
      <c r="F1971" s="723"/>
      <c r="G1971" s="723"/>
      <c r="H1971" s="723"/>
      <c r="I1971" s="723"/>
    </row>
    <row r="1972" spans="1:9">
      <c r="A1972" s="723"/>
      <c r="B1972" s="723"/>
      <c r="C1972" s="723"/>
      <c r="D1972" s="723"/>
      <c r="E1972" s="723"/>
      <c r="F1972" s="723"/>
      <c r="G1972" s="723"/>
      <c r="H1972" s="723"/>
      <c r="I1972" s="723"/>
    </row>
    <row r="1973" spans="1:9">
      <c r="A1973" s="723"/>
      <c r="B1973" s="723"/>
      <c r="C1973" s="723"/>
      <c r="D1973" s="723"/>
      <c r="E1973" s="723"/>
      <c r="F1973" s="723"/>
      <c r="G1973" s="723"/>
      <c r="H1973" s="723"/>
      <c r="I1973" s="723"/>
    </row>
    <row r="1974" spans="1:9">
      <c r="A1974" s="723"/>
      <c r="B1974" s="723"/>
      <c r="C1974" s="723"/>
      <c r="D1974" s="723"/>
      <c r="E1974" s="723"/>
      <c r="F1974" s="723"/>
      <c r="G1974" s="723"/>
      <c r="H1974" s="723"/>
      <c r="I1974" s="723"/>
    </row>
    <row r="1975" spans="1:9">
      <c r="A1975" s="723"/>
      <c r="B1975" s="723"/>
      <c r="C1975" s="723"/>
      <c r="D1975" s="723"/>
      <c r="E1975" s="723"/>
      <c r="F1975" s="723"/>
      <c r="G1975" s="723"/>
      <c r="H1975" s="723"/>
      <c r="I1975" s="723"/>
    </row>
    <row r="1976" spans="1:9">
      <c r="A1976" s="723"/>
      <c r="B1976" s="723"/>
      <c r="C1976" s="723"/>
      <c r="D1976" s="723"/>
      <c r="E1976" s="723"/>
      <c r="F1976" s="723"/>
      <c r="G1976" s="723"/>
      <c r="H1976" s="723"/>
      <c r="I1976" s="723"/>
    </row>
    <row r="1977" spans="1:9">
      <c r="A1977" s="723"/>
      <c r="B1977" s="723"/>
      <c r="C1977" s="723"/>
      <c r="D1977" s="723"/>
      <c r="E1977" s="723"/>
      <c r="F1977" s="723"/>
      <c r="G1977" s="723"/>
      <c r="H1977" s="723"/>
      <c r="I1977" s="723"/>
    </row>
    <row r="1978" spans="1:9">
      <c r="A1978" s="723"/>
      <c r="B1978" s="723"/>
      <c r="C1978" s="723"/>
      <c r="D1978" s="723"/>
      <c r="E1978" s="723"/>
      <c r="F1978" s="723"/>
      <c r="G1978" s="723"/>
      <c r="H1978" s="723"/>
      <c r="I1978" s="723"/>
    </row>
    <row r="1979" spans="1:9">
      <c r="A1979" s="723"/>
      <c r="B1979" s="723"/>
      <c r="C1979" s="723"/>
      <c r="D1979" s="723"/>
      <c r="E1979" s="723"/>
      <c r="F1979" s="723"/>
      <c r="G1979" s="723"/>
      <c r="H1979" s="723"/>
      <c r="I1979" s="723"/>
    </row>
    <row r="1980" spans="1:9">
      <c r="A1980" s="723"/>
      <c r="B1980" s="723"/>
      <c r="C1980" s="723"/>
      <c r="D1980" s="723"/>
      <c r="E1980" s="723"/>
      <c r="F1980" s="723"/>
      <c r="G1980" s="723"/>
      <c r="H1980" s="723"/>
      <c r="I1980" s="723"/>
    </row>
    <row r="1981" spans="1:9">
      <c r="A1981" s="723"/>
      <c r="B1981" s="723"/>
      <c r="C1981" s="723"/>
      <c r="D1981" s="723"/>
      <c r="E1981" s="723"/>
      <c r="F1981" s="723"/>
      <c r="G1981" s="723"/>
      <c r="H1981" s="723"/>
      <c r="I1981" s="723"/>
    </row>
    <row r="1982" spans="1:9">
      <c r="A1982" s="723"/>
      <c r="B1982" s="723"/>
      <c r="C1982" s="723"/>
      <c r="D1982" s="723"/>
      <c r="E1982" s="723"/>
      <c r="F1982" s="723"/>
      <c r="G1982" s="723"/>
      <c r="H1982" s="723"/>
      <c r="I1982" s="723"/>
    </row>
    <row r="1983" spans="1:9">
      <c r="A1983" s="723"/>
      <c r="B1983" s="723"/>
      <c r="C1983" s="723"/>
      <c r="D1983" s="723"/>
      <c r="E1983" s="723"/>
      <c r="F1983" s="723"/>
      <c r="G1983" s="723"/>
      <c r="H1983" s="723"/>
      <c r="I1983" s="723"/>
    </row>
    <row r="1984" spans="1:9">
      <c r="A1984" s="723"/>
      <c r="B1984" s="723"/>
      <c r="C1984" s="723"/>
      <c r="D1984" s="723"/>
      <c r="E1984" s="723"/>
      <c r="F1984" s="723"/>
      <c r="G1984" s="723"/>
      <c r="H1984" s="723"/>
      <c r="I1984" s="723"/>
    </row>
    <row r="1985" spans="1:9">
      <c r="A1985" s="723"/>
      <c r="B1985" s="723"/>
      <c r="C1985" s="723"/>
      <c r="D1985" s="723"/>
      <c r="E1985" s="723"/>
      <c r="F1985" s="723"/>
      <c r="G1985" s="723"/>
      <c r="H1985" s="723"/>
      <c r="I1985" s="723"/>
    </row>
    <row r="1986" spans="1:9">
      <c r="A1986" s="723"/>
      <c r="B1986" s="723"/>
      <c r="C1986" s="723"/>
      <c r="D1986" s="723"/>
      <c r="E1986" s="723"/>
      <c r="F1986" s="723"/>
      <c r="G1986" s="723"/>
      <c r="H1986" s="723"/>
      <c r="I1986" s="723"/>
    </row>
    <row r="1987" spans="1:9">
      <c r="A1987" s="723"/>
      <c r="B1987" s="723"/>
      <c r="C1987" s="723"/>
      <c r="D1987" s="723"/>
      <c r="E1987" s="723"/>
      <c r="F1987" s="723"/>
      <c r="G1987" s="723"/>
      <c r="H1987" s="723"/>
      <c r="I1987" s="723"/>
    </row>
    <row r="1988" spans="1:9">
      <c r="A1988" s="723"/>
      <c r="B1988" s="723"/>
      <c r="C1988" s="723"/>
      <c r="D1988" s="723"/>
      <c r="E1988" s="723"/>
      <c r="F1988" s="723"/>
      <c r="G1988" s="723"/>
      <c r="H1988" s="723"/>
      <c r="I1988" s="723"/>
    </row>
    <row r="1989" spans="1:9">
      <c r="A1989" s="723"/>
      <c r="B1989" s="723"/>
      <c r="C1989" s="723"/>
      <c r="D1989" s="723"/>
      <c r="E1989" s="723"/>
      <c r="F1989" s="723"/>
      <c r="G1989" s="723"/>
      <c r="H1989" s="723"/>
      <c r="I1989" s="723"/>
    </row>
    <row r="1990" spans="1:9">
      <c r="A1990" s="723"/>
      <c r="B1990" s="723"/>
      <c r="C1990" s="723"/>
      <c r="D1990" s="723"/>
      <c r="E1990" s="723"/>
      <c r="F1990" s="723"/>
      <c r="G1990" s="723"/>
      <c r="H1990" s="723"/>
      <c r="I1990" s="723"/>
    </row>
    <row r="1991" spans="1:9">
      <c r="A1991" s="723"/>
      <c r="B1991" s="723"/>
      <c r="C1991" s="723"/>
      <c r="D1991" s="723"/>
      <c r="E1991" s="723"/>
      <c r="F1991" s="723"/>
      <c r="G1991" s="723"/>
      <c r="H1991" s="723"/>
      <c r="I1991" s="723"/>
    </row>
    <row r="1992" spans="1:9">
      <c r="A1992" s="723"/>
      <c r="B1992" s="723"/>
      <c r="C1992" s="723"/>
      <c r="D1992" s="723"/>
      <c r="E1992" s="723"/>
      <c r="F1992" s="723"/>
      <c r="G1992" s="723"/>
      <c r="H1992" s="723"/>
      <c r="I1992" s="723"/>
    </row>
    <row r="1993" spans="1:9">
      <c r="A1993" s="723"/>
      <c r="B1993" s="723"/>
      <c r="C1993" s="723"/>
      <c r="D1993" s="723"/>
      <c r="E1993" s="723"/>
      <c r="F1993" s="723"/>
      <c r="G1993" s="723"/>
      <c r="H1993" s="723"/>
      <c r="I1993" s="723"/>
    </row>
    <row r="1994" spans="1:9">
      <c r="A1994" s="723"/>
      <c r="B1994" s="723"/>
      <c r="C1994" s="723"/>
      <c r="D1994" s="723"/>
      <c r="E1994" s="723"/>
      <c r="F1994" s="723"/>
      <c r="G1994" s="723"/>
      <c r="H1994" s="723"/>
      <c r="I1994" s="723"/>
    </row>
    <row r="1995" spans="1:9">
      <c r="A1995" s="723"/>
      <c r="B1995" s="723"/>
      <c r="C1995" s="723"/>
      <c r="D1995" s="723"/>
      <c r="E1995" s="723"/>
      <c r="F1995" s="723"/>
      <c r="G1995" s="723"/>
      <c r="H1995" s="723"/>
      <c r="I1995" s="723"/>
    </row>
    <row r="1996" spans="1:9">
      <c r="A1996" s="723"/>
      <c r="B1996" s="723"/>
      <c r="C1996" s="723"/>
      <c r="D1996" s="723"/>
      <c r="E1996" s="723"/>
      <c r="F1996" s="723"/>
      <c r="G1996" s="723"/>
      <c r="H1996" s="723"/>
      <c r="I1996" s="723"/>
    </row>
    <row r="1997" spans="1:9">
      <c r="A1997" s="723"/>
      <c r="B1997" s="723"/>
      <c r="C1997" s="723"/>
      <c r="D1997" s="723"/>
      <c r="E1997" s="723"/>
      <c r="F1997" s="723"/>
      <c r="G1997" s="723"/>
      <c r="H1997" s="723"/>
      <c r="I1997" s="723"/>
    </row>
    <row r="1998" spans="1:9">
      <c r="A1998" s="723"/>
      <c r="B1998" s="723"/>
      <c r="C1998" s="723"/>
      <c r="D1998" s="723"/>
      <c r="E1998" s="723"/>
      <c r="F1998" s="723"/>
      <c r="G1998" s="723"/>
      <c r="H1998" s="723"/>
      <c r="I1998" s="723"/>
    </row>
    <row r="1999" spans="1:9">
      <c r="A1999" s="723"/>
      <c r="B1999" s="723"/>
      <c r="C1999" s="723"/>
      <c r="D1999" s="723"/>
      <c r="E1999" s="723"/>
      <c r="F1999" s="723"/>
      <c r="G1999" s="723"/>
      <c r="H1999" s="723"/>
      <c r="I1999" s="723"/>
    </row>
    <row r="2000" spans="1:9">
      <c r="A2000" s="723"/>
      <c r="B2000" s="723"/>
      <c r="C2000" s="723"/>
      <c r="D2000" s="723"/>
      <c r="E2000" s="723"/>
      <c r="F2000" s="723"/>
      <c r="G2000" s="723"/>
      <c r="H2000" s="723"/>
      <c r="I2000" s="723"/>
    </row>
    <row r="2001" spans="1:9">
      <c r="A2001" s="723"/>
      <c r="B2001" s="723"/>
      <c r="C2001" s="723"/>
      <c r="D2001" s="723"/>
      <c r="E2001" s="723"/>
      <c r="F2001" s="723"/>
      <c r="G2001" s="723"/>
      <c r="H2001" s="723"/>
      <c r="I2001" s="723"/>
    </row>
    <row r="2002" spans="1:9">
      <c r="A2002" s="723"/>
      <c r="B2002" s="723"/>
      <c r="C2002" s="723"/>
      <c r="D2002" s="723"/>
      <c r="E2002" s="723"/>
      <c r="F2002" s="723"/>
      <c r="G2002" s="723"/>
      <c r="H2002" s="723"/>
      <c r="I2002" s="723"/>
    </row>
    <row r="2003" spans="1:9">
      <c r="A2003" s="723"/>
      <c r="B2003" s="723"/>
      <c r="C2003" s="723"/>
      <c r="D2003" s="723"/>
      <c r="E2003" s="723"/>
      <c r="F2003" s="723"/>
      <c r="G2003" s="723"/>
      <c r="H2003" s="723"/>
      <c r="I2003" s="723"/>
    </row>
    <row r="2004" spans="1:9">
      <c r="A2004" s="723"/>
      <c r="B2004" s="723"/>
      <c r="C2004" s="723"/>
      <c r="D2004" s="723"/>
      <c r="E2004" s="723"/>
      <c r="F2004" s="723"/>
      <c r="G2004" s="723"/>
      <c r="H2004" s="723"/>
      <c r="I2004" s="723"/>
    </row>
    <row r="2005" spans="1:9">
      <c r="A2005" s="723"/>
      <c r="B2005" s="723"/>
      <c r="C2005" s="723"/>
      <c r="D2005" s="723"/>
      <c r="E2005" s="723"/>
      <c r="F2005" s="723"/>
      <c r="G2005" s="723"/>
      <c r="H2005" s="723"/>
      <c r="I2005" s="723"/>
    </row>
    <row r="2006" spans="1:9">
      <c r="A2006" s="723"/>
      <c r="B2006" s="723"/>
      <c r="C2006" s="723"/>
      <c r="D2006" s="723"/>
      <c r="E2006" s="723"/>
      <c r="F2006" s="723"/>
      <c r="G2006" s="723"/>
      <c r="H2006" s="723"/>
      <c r="I2006" s="723"/>
    </row>
    <row r="2007" spans="1:9">
      <c r="A2007" s="723"/>
      <c r="B2007" s="723"/>
      <c r="C2007" s="723"/>
      <c r="D2007" s="723"/>
      <c r="E2007" s="723"/>
      <c r="F2007" s="723"/>
      <c r="G2007" s="723"/>
      <c r="H2007" s="723"/>
      <c r="I2007" s="723"/>
    </row>
    <row r="2008" spans="1:9">
      <c r="A2008" s="723"/>
      <c r="B2008" s="723"/>
      <c r="C2008" s="723"/>
      <c r="D2008" s="723"/>
      <c r="E2008" s="723"/>
      <c r="F2008" s="723"/>
      <c r="G2008" s="723"/>
      <c r="H2008" s="723"/>
      <c r="I2008" s="723"/>
    </row>
    <row r="2009" spans="1:9">
      <c r="A2009" s="723"/>
      <c r="B2009" s="723"/>
      <c r="C2009" s="723"/>
      <c r="D2009" s="723"/>
      <c r="E2009" s="723"/>
      <c r="F2009" s="723"/>
      <c r="G2009" s="723"/>
      <c r="H2009" s="723"/>
      <c r="I2009" s="723"/>
    </row>
    <row r="2010" spans="1:9">
      <c r="A2010" s="723"/>
      <c r="B2010" s="723"/>
      <c r="C2010" s="723"/>
      <c r="D2010" s="723"/>
      <c r="E2010" s="723"/>
      <c r="F2010" s="723"/>
      <c r="G2010" s="723"/>
      <c r="H2010" s="723"/>
      <c r="I2010" s="723"/>
    </row>
    <row r="2011" spans="1:9">
      <c r="A2011" s="723"/>
      <c r="B2011" s="723"/>
      <c r="C2011" s="723"/>
      <c r="D2011" s="723"/>
      <c r="E2011" s="723"/>
      <c r="F2011" s="723"/>
      <c r="G2011" s="723"/>
      <c r="H2011" s="723"/>
      <c r="I2011" s="723"/>
    </row>
    <row r="2012" spans="1:9">
      <c r="A2012" s="723"/>
      <c r="B2012" s="723"/>
      <c r="C2012" s="723"/>
      <c r="D2012" s="723"/>
      <c r="E2012" s="723"/>
      <c r="F2012" s="723"/>
      <c r="G2012" s="723"/>
      <c r="H2012" s="723"/>
      <c r="I2012" s="723"/>
    </row>
    <row r="2013" spans="1:9">
      <c r="A2013" s="723"/>
      <c r="B2013" s="723"/>
      <c r="C2013" s="723"/>
      <c r="D2013" s="723"/>
      <c r="E2013" s="723"/>
      <c r="F2013" s="723"/>
      <c r="G2013" s="723"/>
      <c r="H2013" s="723"/>
      <c r="I2013" s="723"/>
    </row>
    <row r="2014" spans="1:9">
      <c r="A2014" s="723"/>
      <c r="B2014" s="723"/>
      <c r="C2014" s="723"/>
      <c r="D2014" s="723"/>
      <c r="E2014" s="723"/>
      <c r="F2014" s="723"/>
      <c r="G2014" s="723"/>
      <c r="H2014" s="723"/>
      <c r="I2014" s="723"/>
    </row>
    <row r="2015" spans="1:9">
      <c r="A2015" s="723"/>
      <c r="B2015" s="723"/>
      <c r="C2015" s="723"/>
      <c r="D2015" s="723"/>
      <c r="E2015" s="723"/>
      <c r="F2015" s="723"/>
      <c r="G2015" s="723"/>
      <c r="H2015" s="723"/>
      <c r="I2015" s="723"/>
    </row>
    <row r="2016" spans="1:9">
      <c r="A2016" s="723"/>
      <c r="B2016" s="723"/>
      <c r="C2016" s="723"/>
      <c r="D2016" s="723"/>
      <c r="E2016" s="723"/>
      <c r="F2016" s="723"/>
      <c r="G2016" s="723"/>
      <c r="H2016" s="723"/>
      <c r="I2016" s="723"/>
    </row>
    <row r="2017" spans="1:9">
      <c r="A2017" s="723"/>
      <c r="B2017" s="723"/>
      <c r="C2017" s="723"/>
      <c r="D2017" s="723"/>
      <c r="E2017" s="723"/>
      <c r="F2017" s="723"/>
      <c r="G2017" s="723"/>
      <c r="H2017" s="723"/>
      <c r="I2017" s="723"/>
    </row>
    <row r="2018" spans="1:9">
      <c r="A2018" s="723"/>
      <c r="B2018" s="723"/>
      <c r="C2018" s="723"/>
      <c r="D2018" s="723"/>
      <c r="E2018" s="723"/>
      <c r="F2018" s="723"/>
      <c r="G2018" s="723"/>
      <c r="H2018" s="723"/>
      <c r="I2018" s="723"/>
    </row>
    <row r="2019" spans="1:9">
      <c r="A2019" s="723"/>
      <c r="B2019" s="723"/>
      <c r="C2019" s="723"/>
      <c r="D2019" s="723"/>
      <c r="E2019" s="723"/>
      <c r="F2019" s="723"/>
      <c r="G2019" s="723"/>
      <c r="H2019" s="723"/>
      <c r="I2019" s="723"/>
    </row>
    <row r="2020" spans="1:9">
      <c r="A2020" s="723"/>
      <c r="B2020" s="723"/>
      <c r="C2020" s="723"/>
      <c r="D2020" s="723"/>
      <c r="E2020" s="723"/>
      <c r="F2020" s="723"/>
      <c r="G2020" s="723"/>
      <c r="H2020" s="723"/>
      <c r="I2020" s="723"/>
    </row>
    <row r="2021" spans="1:9">
      <c r="A2021" s="723"/>
      <c r="B2021" s="723"/>
      <c r="C2021" s="723"/>
      <c r="D2021" s="723"/>
      <c r="E2021" s="723"/>
      <c r="F2021" s="723"/>
      <c r="G2021" s="723"/>
      <c r="H2021" s="723"/>
      <c r="I2021" s="723"/>
    </row>
    <row r="2022" spans="1:9">
      <c r="A2022" s="723"/>
      <c r="B2022" s="723"/>
      <c r="C2022" s="723"/>
      <c r="D2022" s="723"/>
      <c r="E2022" s="723"/>
      <c r="F2022" s="723"/>
      <c r="G2022" s="723"/>
      <c r="H2022" s="723"/>
      <c r="I2022" s="723"/>
    </row>
    <row r="2023" spans="1:9">
      <c r="A2023" s="723"/>
      <c r="B2023" s="723"/>
      <c r="C2023" s="723"/>
      <c r="D2023" s="723"/>
      <c r="E2023" s="723"/>
      <c r="F2023" s="723"/>
      <c r="G2023" s="723"/>
      <c r="H2023" s="723"/>
      <c r="I2023" s="723"/>
    </row>
    <row r="2024" spans="1:9">
      <c r="A2024" s="723"/>
      <c r="B2024" s="723"/>
      <c r="C2024" s="723"/>
      <c r="D2024" s="723"/>
      <c r="E2024" s="723"/>
      <c r="F2024" s="723"/>
      <c r="G2024" s="723"/>
      <c r="H2024" s="723"/>
      <c r="I2024" s="723"/>
    </row>
    <row r="2025" spans="1:9">
      <c r="A2025" s="723"/>
      <c r="B2025" s="723"/>
      <c r="C2025" s="723"/>
      <c r="D2025" s="723"/>
      <c r="E2025" s="723"/>
      <c r="F2025" s="723"/>
      <c r="G2025" s="723"/>
      <c r="H2025" s="723"/>
      <c r="I2025" s="723"/>
    </row>
    <row r="2026" spans="1:9">
      <c r="A2026" s="723"/>
      <c r="B2026" s="723"/>
      <c r="C2026" s="723"/>
      <c r="D2026" s="723"/>
      <c r="E2026" s="723"/>
      <c r="F2026" s="723"/>
      <c r="G2026" s="723"/>
      <c r="H2026" s="723"/>
      <c r="I2026" s="723"/>
    </row>
    <row r="2027" spans="1:9">
      <c r="A2027" s="723"/>
      <c r="B2027" s="723"/>
      <c r="C2027" s="723"/>
      <c r="D2027" s="723"/>
      <c r="E2027" s="723"/>
      <c r="F2027" s="723"/>
      <c r="G2027" s="723"/>
      <c r="H2027" s="723"/>
      <c r="I2027" s="723"/>
    </row>
    <row r="2028" spans="1:9">
      <c r="A2028" s="723"/>
      <c r="B2028" s="723"/>
      <c r="C2028" s="723"/>
      <c r="D2028" s="723"/>
      <c r="E2028" s="723"/>
      <c r="F2028" s="723"/>
      <c r="G2028" s="723"/>
      <c r="H2028" s="723"/>
      <c r="I2028" s="723"/>
    </row>
    <row r="2029" spans="1:9">
      <c r="A2029" s="723"/>
      <c r="B2029" s="723"/>
      <c r="C2029" s="723"/>
      <c r="D2029" s="723"/>
      <c r="E2029" s="723"/>
      <c r="F2029" s="723"/>
      <c r="G2029" s="723"/>
      <c r="H2029" s="723"/>
      <c r="I2029" s="723"/>
    </row>
    <row r="2030" spans="1:9">
      <c r="A2030" s="723"/>
      <c r="B2030" s="723"/>
      <c r="C2030" s="723"/>
      <c r="D2030" s="723"/>
      <c r="E2030" s="723"/>
      <c r="F2030" s="723"/>
      <c r="G2030" s="723"/>
      <c r="H2030" s="723"/>
      <c r="I2030" s="723"/>
    </row>
    <row r="2031" spans="1:9">
      <c r="A2031" s="723"/>
      <c r="B2031" s="723"/>
      <c r="C2031" s="723"/>
      <c r="D2031" s="723"/>
      <c r="E2031" s="723"/>
      <c r="F2031" s="723"/>
      <c r="G2031" s="723"/>
      <c r="H2031" s="723"/>
      <c r="I2031" s="723"/>
    </row>
    <row r="2032" spans="1:9">
      <c r="A2032" s="723"/>
      <c r="B2032" s="723"/>
      <c r="C2032" s="723"/>
      <c r="D2032" s="723"/>
      <c r="E2032" s="723"/>
      <c r="F2032" s="723"/>
      <c r="G2032" s="723"/>
      <c r="H2032" s="723"/>
      <c r="I2032" s="723"/>
    </row>
    <row r="2033" spans="1:9">
      <c r="A2033" s="723"/>
      <c r="B2033" s="723"/>
      <c r="C2033" s="723"/>
      <c r="D2033" s="723"/>
      <c r="E2033" s="723"/>
      <c r="F2033" s="723"/>
      <c r="G2033" s="723"/>
      <c r="H2033" s="723"/>
      <c r="I2033" s="723"/>
    </row>
    <row r="2034" spans="1:9">
      <c r="A2034" s="723"/>
      <c r="B2034" s="723"/>
      <c r="C2034" s="723"/>
      <c r="D2034" s="723"/>
      <c r="E2034" s="723"/>
      <c r="F2034" s="723"/>
      <c r="G2034" s="723"/>
      <c r="H2034" s="723"/>
      <c r="I2034" s="723"/>
    </row>
    <row r="2035" spans="1:9">
      <c r="A2035" s="723"/>
      <c r="B2035" s="723"/>
      <c r="C2035" s="723"/>
      <c r="D2035" s="723"/>
      <c r="E2035" s="723"/>
      <c r="F2035" s="723"/>
      <c r="G2035" s="723"/>
      <c r="H2035" s="723"/>
      <c r="I2035" s="723"/>
    </row>
    <row r="2036" spans="1:9">
      <c r="A2036" s="723"/>
      <c r="B2036" s="723"/>
      <c r="C2036" s="723"/>
      <c r="D2036" s="723"/>
      <c r="E2036" s="723"/>
      <c r="F2036" s="723"/>
      <c r="G2036" s="723"/>
      <c r="H2036" s="723"/>
      <c r="I2036" s="723"/>
    </row>
    <row r="2037" spans="1:9">
      <c r="A2037" s="723"/>
      <c r="B2037" s="723"/>
      <c r="C2037" s="723"/>
      <c r="D2037" s="723"/>
      <c r="E2037" s="723"/>
      <c r="F2037" s="723"/>
      <c r="G2037" s="723"/>
      <c r="H2037" s="723"/>
      <c r="I2037" s="723"/>
    </row>
    <row r="2038" spans="1:9">
      <c r="A2038" s="723"/>
      <c r="B2038" s="723"/>
      <c r="C2038" s="723"/>
      <c r="D2038" s="723"/>
      <c r="E2038" s="723"/>
      <c r="F2038" s="723"/>
      <c r="G2038" s="723"/>
      <c r="H2038" s="723"/>
      <c r="I2038" s="723"/>
    </row>
    <row r="2039" spans="1:9">
      <c r="A2039" s="723"/>
      <c r="B2039" s="723"/>
      <c r="C2039" s="723"/>
      <c r="D2039" s="723"/>
      <c r="E2039" s="723"/>
      <c r="F2039" s="723"/>
      <c r="G2039" s="723"/>
      <c r="H2039" s="723"/>
      <c r="I2039" s="723"/>
    </row>
    <row r="2040" spans="1:9">
      <c r="A2040" s="723"/>
      <c r="B2040" s="723"/>
      <c r="C2040" s="723"/>
      <c r="D2040" s="723"/>
      <c r="E2040" s="723"/>
      <c r="F2040" s="723"/>
      <c r="G2040" s="723"/>
      <c r="H2040" s="723"/>
      <c r="I2040" s="723"/>
    </row>
    <row r="2041" spans="1:9">
      <c r="A2041" s="723"/>
      <c r="B2041" s="723"/>
      <c r="C2041" s="723"/>
      <c r="D2041" s="723"/>
      <c r="E2041" s="723"/>
      <c r="F2041" s="723"/>
      <c r="G2041" s="723"/>
      <c r="H2041" s="723"/>
      <c r="I2041" s="723"/>
    </row>
    <row r="2042" spans="1:9">
      <c r="A2042" s="723"/>
      <c r="B2042" s="723"/>
      <c r="C2042" s="723"/>
      <c r="D2042" s="723"/>
      <c r="E2042" s="723"/>
      <c r="F2042" s="723"/>
      <c r="G2042" s="723"/>
      <c r="H2042" s="723"/>
      <c r="I2042" s="723"/>
    </row>
    <row r="2043" spans="1:9">
      <c r="A2043" s="723"/>
      <c r="B2043" s="723"/>
      <c r="C2043" s="723"/>
      <c r="D2043" s="723"/>
      <c r="E2043" s="723"/>
      <c r="F2043" s="723"/>
      <c r="G2043" s="723"/>
      <c r="H2043" s="723"/>
      <c r="I2043" s="723"/>
    </row>
    <row r="2044" spans="1:9">
      <c r="A2044" s="723"/>
      <c r="B2044" s="723"/>
      <c r="C2044" s="723"/>
      <c r="D2044" s="723"/>
      <c r="E2044" s="723"/>
      <c r="F2044" s="723"/>
      <c r="G2044" s="723"/>
      <c r="H2044" s="723"/>
      <c r="I2044" s="723"/>
    </row>
    <row r="2045" spans="1:9">
      <c r="A2045" s="723"/>
      <c r="B2045" s="723"/>
      <c r="C2045" s="723"/>
      <c r="D2045" s="723"/>
      <c r="E2045" s="723"/>
      <c r="F2045" s="723"/>
      <c r="G2045" s="723"/>
      <c r="H2045" s="723"/>
      <c r="I2045" s="723"/>
    </row>
    <row r="2046" spans="1:9">
      <c r="A2046" s="723"/>
      <c r="B2046" s="723"/>
      <c r="C2046" s="723"/>
      <c r="D2046" s="723"/>
      <c r="E2046" s="723"/>
      <c r="F2046" s="723"/>
      <c r="G2046" s="723"/>
      <c r="H2046" s="723"/>
      <c r="I2046" s="723"/>
    </row>
    <row r="2047" spans="1:9">
      <c r="A2047" s="723"/>
      <c r="B2047" s="723"/>
      <c r="C2047" s="723"/>
      <c r="D2047" s="723"/>
      <c r="E2047" s="723"/>
      <c r="F2047" s="723"/>
      <c r="G2047" s="723"/>
      <c r="H2047" s="723"/>
      <c r="I2047" s="723"/>
    </row>
    <row r="2048" spans="1:9">
      <c r="A2048" s="723"/>
      <c r="B2048" s="723"/>
      <c r="C2048" s="723"/>
      <c r="D2048" s="723"/>
      <c r="E2048" s="723"/>
      <c r="F2048" s="723"/>
      <c r="G2048" s="723"/>
      <c r="H2048" s="723"/>
      <c r="I2048" s="723"/>
    </row>
    <row r="2049" spans="1:9">
      <c r="A2049" s="723"/>
      <c r="B2049" s="723"/>
      <c r="C2049" s="723"/>
      <c r="D2049" s="723"/>
      <c r="E2049" s="723"/>
      <c r="F2049" s="723"/>
      <c r="G2049" s="723"/>
      <c r="H2049" s="723"/>
      <c r="I2049" s="723"/>
    </row>
    <row r="2050" spans="1:9">
      <c r="A2050" s="723"/>
      <c r="B2050" s="723"/>
      <c r="C2050" s="723"/>
      <c r="D2050" s="723"/>
      <c r="E2050" s="723"/>
      <c r="F2050" s="723"/>
      <c r="G2050" s="723"/>
      <c r="H2050" s="723"/>
      <c r="I2050" s="723"/>
    </row>
    <row r="2051" spans="1:9">
      <c r="A2051" s="723"/>
      <c r="B2051" s="723"/>
      <c r="C2051" s="723"/>
      <c r="D2051" s="723"/>
      <c r="E2051" s="723"/>
      <c r="F2051" s="723"/>
      <c r="G2051" s="723"/>
      <c r="H2051" s="723"/>
      <c r="I2051" s="723"/>
    </row>
    <row r="2052" spans="1:9">
      <c r="A2052" s="723"/>
      <c r="B2052" s="723"/>
      <c r="C2052" s="723"/>
      <c r="D2052" s="723"/>
      <c r="E2052" s="723"/>
      <c r="F2052" s="723"/>
      <c r="G2052" s="723"/>
      <c r="H2052" s="723"/>
      <c r="I2052" s="723"/>
    </row>
    <row r="2053" spans="1:9">
      <c r="A2053" s="723"/>
      <c r="B2053" s="723"/>
      <c r="C2053" s="723"/>
      <c r="D2053" s="723"/>
      <c r="E2053" s="723"/>
      <c r="F2053" s="723"/>
      <c r="G2053" s="723"/>
      <c r="H2053" s="723"/>
      <c r="I2053" s="723"/>
    </row>
    <row r="2054" spans="1:9">
      <c r="A2054" s="723"/>
      <c r="B2054" s="723"/>
      <c r="C2054" s="723"/>
      <c r="D2054" s="723"/>
      <c r="E2054" s="723"/>
      <c r="F2054" s="723"/>
      <c r="G2054" s="723"/>
      <c r="H2054" s="723"/>
      <c r="I2054" s="723"/>
    </row>
    <row r="2055" spans="1:9">
      <c r="A2055" s="723"/>
      <c r="B2055" s="723"/>
      <c r="C2055" s="723"/>
      <c r="D2055" s="723"/>
      <c r="E2055" s="723"/>
      <c r="F2055" s="723"/>
      <c r="G2055" s="723"/>
      <c r="H2055" s="723"/>
      <c r="I2055" s="723"/>
    </row>
    <row r="2056" spans="1:9">
      <c r="A2056" s="723"/>
      <c r="B2056" s="723"/>
      <c r="C2056" s="723"/>
      <c r="D2056" s="723"/>
      <c r="E2056" s="723"/>
      <c r="F2056" s="723"/>
      <c r="G2056" s="723"/>
      <c r="H2056" s="723"/>
      <c r="I2056" s="723"/>
    </row>
    <row r="2057" spans="1:9">
      <c r="A2057" s="723"/>
      <c r="B2057" s="723"/>
      <c r="C2057" s="723"/>
      <c r="D2057" s="723"/>
      <c r="E2057" s="723"/>
      <c r="F2057" s="723"/>
      <c r="G2057" s="723"/>
      <c r="H2057" s="723"/>
      <c r="I2057" s="723"/>
    </row>
    <row r="2058" spans="1:9">
      <c r="A2058" s="723"/>
      <c r="B2058" s="723"/>
      <c r="C2058" s="723"/>
      <c r="D2058" s="723"/>
      <c r="E2058" s="723"/>
      <c r="F2058" s="723"/>
      <c r="G2058" s="723"/>
      <c r="H2058" s="723"/>
      <c r="I2058" s="723"/>
    </row>
    <row r="2059" spans="1:9">
      <c r="A2059" s="723"/>
      <c r="B2059" s="723"/>
      <c r="C2059" s="723"/>
      <c r="D2059" s="723"/>
      <c r="E2059" s="723"/>
      <c r="F2059" s="723"/>
      <c r="G2059" s="723"/>
      <c r="H2059" s="723"/>
      <c r="I2059" s="723"/>
    </row>
    <row r="2060" spans="1:9">
      <c r="A2060" s="723"/>
      <c r="B2060" s="723"/>
      <c r="C2060" s="723"/>
      <c r="D2060" s="723"/>
      <c r="E2060" s="723"/>
      <c r="F2060" s="723"/>
      <c r="G2060" s="723"/>
      <c r="H2060" s="723"/>
      <c r="I2060" s="723"/>
    </row>
    <row r="2061" spans="1:9">
      <c r="A2061" s="723"/>
      <c r="B2061" s="723"/>
      <c r="C2061" s="723"/>
      <c r="D2061" s="723"/>
      <c r="E2061" s="723"/>
      <c r="F2061" s="723"/>
      <c r="G2061" s="723"/>
      <c r="H2061" s="723"/>
      <c r="I2061" s="723"/>
    </row>
    <row r="2062" spans="1:9">
      <c r="A2062" s="723"/>
      <c r="B2062" s="723"/>
      <c r="C2062" s="723"/>
      <c r="D2062" s="723"/>
      <c r="E2062" s="723"/>
      <c r="F2062" s="723"/>
      <c r="G2062" s="723"/>
      <c r="H2062" s="723"/>
      <c r="I2062" s="723"/>
    </row>
    <row r="2063" spans="1:9">
      <c r="A2063" s="723"/>
      <c r="B2063" s="723"/>
      <c r="C2063" s="723"/>
      <c r="D2063" s="723"/>
      <c r="E2063" s="723"/>
      <c r="F2063" s="723"/>
      <c r="G2063" s="723"/>
      <c r="H2063" s="723"/>
      <c r="I2063" s="723"/>
    </row>
    <row r="2064" spans="1:9">
      <c r="A2064" s="723"/>
      <c r="B2064" s="723"/>
      <c r="C2064" s="723"/>
      <c r="D2064" s="723"/>
      <c r="E2064" s="723"/>
      <c r="F2064" s="723"/>
      <c r="G2064" s="723"/>
      <c r="H2064" s="723"/>
      <c r="I2064" s="723"/>
    </row>
    <row r="2065" spans="1:9">
      <c r="A2065" s="723"/>
      <c r="B2065" s="723"/>
      <c r="C2065" s="723"/>
      <c r="D2065" s="723"/>
      <c r="E2065" s="723"/>
      <c r="F2065" s="723"/>
      <c r="G2065" s="723"/>
      <c r="H2065" s="723"/>
      <c r="I2065" s="723"/>
    </row>
    <row r="2066" spans="1:9">
      <c r="A2066" s="723"/>
      <c r="B2066" s="723"/>
      <c r="C2066" s="723"/>
      <c r="D2066" s="723"/>
      <c r="E2066" s="723"/>
      <c r="F2066" s="723"/>
      <c r="G2066" s="723"/>
      <c r="H2066" s="723"/>
      <c r="I2066" s="723"/>
    </row>
    <row r="2067" spans="1:9">
      <c r="A2067" s="723"/>
      <c r="B2067" s="723"/>
      <c r="C2067" s="723"/>
      <c r="D2067" s="723"/>
      <c r="E2067" s="723"/>
      <c r="F2067" s="723"/>
      <c r="G2067" s="723"/>
      <c r="H2067" s="723"/>
      <c r="I2067" s="723"/>
    </row>
    <row r="2068" spans="1:9">
      <c r="A2068" s="723"/>
      <c r="B2068" s="723"/>
      <c r="C2068" s="723"/>
      <c r="D2068" s="723"/>
      <c r="E2068" s="723"/>
      <c r="F2068" s="723"/>
      <c r="G2068" s="723"/>
      <c r="H2068" s="723"/>
      <c r="I2068" s="723"/>
    </row>
    <row r="2069" spans="1:9">
      <c r="A2069" s="723"/>
      <c r="B2069" s="723"/>
      <c r="C2069" s="723"/>
      <c r="D2069" s="723"/>
      <c r="E2069" s="723"/>
      <c r="F2069" s="723"/>
      <c r="G2069" s="723"/>
      <c r="H2069" s="723"/>
      <c r="I2069" s="723"/>
    </row>
    <row r="2070" spans="1:9">
      <c r="A2070" s="723"/>
      <c r="B2070" s="723"/>
      <c r="C2070" s="723"/>
      <c r="D2070" s="723"/>
      <c r="E2070" s="723"/>
      <c r="F2070" s="723"/>
      <c r="G2070" s="723"/>
      <c r="H2070" s="723"/>
      <c r="I2070" s="723"/>
    </row>
    <row r="2071" spans="1:9">
      <c r="A2071" s="723"/>
      <c r="B2071" s="723"/>
      <c r="C2071" s="723"/>
      <c r="D2071" s="723"/>
      <c r="E2071" s="723"/>
      <c r="F2071" s="723"/>
      <c r="G2071" s="723"/>
      <c r="H2071" s="723"/>
      <c r="I2071" s="723"/>
    </row>
    <row r="2072" spans="1:9">
      <c r="A2072" s="723"/>
      <c r="B2072" s="723"/>
      <c r="C2072" s="723"/>
      <c r="D2072" s="723"/>
      <c r="E2072" s="723"/>
      <c r="F2072" s="723"/>
      <c r="G2072" s="723"/>
      <c r="H2072" s="723"/>
      <c r="I2072" s="723"/>
    </row>
    <row r="2073" spans="1:9">
      <c r="A2073" s="723"/>
      <c r="B2073" s="723"/>
      <c r="C2073" s="723"/>
      <c r="D2073" s="723"/>
      <c r="E2073" s="723"/>
      <c r="F2073" s="723"/>
      <c r="G2073" s="723"/>
      <c r="H2073" s="723"/>
      <c r="I2073" s="723"/>
    </row>
    <row r="2074" spans="1:9">
      <c r="A2074" s="723"/>
      <c r="B2074" s="723"/>
      <c r="C2074" s="723"/>
      <c r="D2074" s="723"/>
      <c r="E2074" s="723"/>
      <c r="F2074" s="723"/>
      <c r="G2074" s="723"/>
      <c r="H2074" s="723"/>
      <c r="I2074" s="723"/>
    </row>
    <row r="2075" spans="1:9">
      <c r="A2075" s="723"/>
      <c r="B2075" s="723"/>
      <c r="C2075" s="723"/>
      <c r="D2075" s="723"/>
      <c r="E2075" s="723"/>
      <c r="F2075" s="723"/>
      <c r="G2075" s="723"/>
      <c r="H2075" s="723"/>
      <c r="I2075" s="723"/>
    </row>
    <row r="2076" spans="1:9">
      <c r="A2076" s="723"/>
      <c r="B2076" s="723"/>
      <c r="C2076" s="723"/>
      <c r="D2076" s="723"/>
      <c r="E2076" s="723"/>
      <c r="F2076" s="723"/>
      <c r="G2076" s="723"/>
      <c r="H2076" s="723"/>
      <c r="I2076" s="723"/>
    </row>
    <row r="2077" spans="1:9">
      <c r="A2077" s="723"/>
      <c r="B2077" s="723"/>
      <c r="C2077" s="723"/>
      <c r="D2077" s="723"/>
      <c r="E2077" s="723"/>
      <c r="F2077" s="723"/>
      <c r="G2077" s="723"/>
      <c r="H2077" s="723"/>
      <c r="I2077" s="723"/>
    </row>
    <row r="2078" spans="1:9">
      <c r="A2078" s="723"/>
      <c r="B2078" s="723"/>
      <c r="C2078" s="723"/>
      <c r="D2078" s="723"/>
      <c r="E2078" s="723"/>
      <c r="F2078" s="723"/>
      <c r="G2078" s="723"/>
      <c r="H2078" s="723"/>
      <c r="I2078" s="723"/>
    </row>
    <row r="2079" spans="1:9">
      <c r="A2079" s="723"/>
      <c r="B2079" s="723"/>
      <c r="C2079" s="723"/>
      <c r="D2079" s="723"/>
      <c r="E2079" s="723"/>
      <c r="F2079" s="723"/>
      <c r="G2079" s="723"/>
      <c r="H2079" s="723"/>
      <c r="I2079" s="723"/>
    </row>
    <row r="2080" spans="1:9">
      <c r="A2080" s="723"/>
      <c r="B2080" s="723"/>
      <c r="C2080" s="723"/>
      <c r="D2080" s="723"/>
      <c r="E2080" s="723"/>
      <c r="F2080" s="723"/>
      <c r="G2080" s="723"/>
      <c r="H2080" s="723"/>
      <c r="I2080" s="723"/>
    </row>
    <row r="2081" spans="1:9">
      <c r="A2081" s="723"/>
      <c r="B2081" s="723"/>
      <c r="C2081" s="723"/>
      <c r="D2081" s="723"/>
      <c r="E2081" s="723"/>
      <c r="F2081" s="723"/>
      <c r="G2081" s="723"/>
      <c r="H2081" s="723"/>
      <c r="I2081" s="723"/>
    </row>
    <row r="2082" spans="1:9">
      <c r="A2082" s="723"/>
      <c r="B2082" s="723"/>
      <c r="C2082" s="723"/>
      <c r="D2082" s="723"/>
      <c r="E2082" s="723"/>
      <c r="F2082" s="723"/>
      <c r="G2082" s="723"/>
      <c r="H2082" s="723"/>
      <c r="I2082" s="723"/>
    </row>
    <row r="2083" spans="1:9">
      <c r="A2083" s="723"/>
      <c r="B2083" s="723"/>
      <c r="C2083" s="723"/>
      <c r="D2083" s="723"/>
      <c r="E2083" s="723"/>
      <c r="F2083" s="723"/>
      <c r="G2083" s="723"/>
      <c r="H2083" s="723"/>
      <c r="I2083" s="723"/>
    </row>
    <row r="2084" spans="1:9">
      <c r="A2084" s="723"/>
      <c r="B2084" s="723"/>
      <c r="C2084" s="723"/>
      <c r="D2084" s="723"/>
      <c r="E2084" s="723"/>
      <c r="F2084" s="723"/>
      <c r="G2084" s="723"/>
      <c r="H2084" s="723"/>
      <c r="I2084" s="723"/>
    </row>
    <row r="2085" spans="1:9">
      <c r="A2085" s="723"/>
      <c r="B2085" s="723"/>
      <c r="C2085" s="723"/>
      <c r="D2085" s="723"/>
      <c r="E2085" s="723"/>
      <c r="F2085" s="723"/>
      <c r="G2085" s="723"/>
      <c r="H2085" s="723"/>
      <c r="I2085" s="723"/>
    </row>
    <row r="2086" spans="1:9">
      <c r="A2086" s="723"/>
      <c r="B2086" s="723"/>
      <c r="C2086" s="723"/>
      <c r="D2086" s="723"/>
      <c r="E2086" s="723"/>
      <c r="F2086" s="723"/>
      <c r="G2086" s="723"/>
      <c r="H2086" s="723"/>
      <c r="I2086" s="723"/>
    </row>
    <row r="2087" spans="1:9">
      <c r="A2087" s="723"/>
      <c r="B2087" s="723"/>
      <c r="C2087" s="723"/>
      <c r="D2087" s="723"/>
      <c r="E2087" s="723"/>
      <c r="F2087" s="723"/>
      <c r="G2087" s="723"/>
      <c r="H2087" s="723"/>
      <c r="I2087" s="723"/>
    </row>
    <row r="2088" spans="1:9">
      <c r="A2088" s="723"/>
      <c r="B2088" s="723"/>
      <c r="C2088" s="723"/>
      <c r="D2088" s="723"/>
      <c r="E2088" s="723"/>
      <c r="F2088" s="723"/>
      <c r="G2088" s="723"/>
      <c r="H2088" s="723"/>
      <c r="I2088" s="723"/>
    </row>
    <row r="2089" spans="1:9">
      <c r="A2089" s="723"/>
      <c r="B2089" s="723"/>
      <c r="C2089" s="723"/>
      <c r="D2089" s="723"/>
      <c r="E2089" s="723"/>
      <c r="F2089" s="723"/>
      <c r="G2089" s="723"/>
      <c r="H2089" s="723"/>
      <c r="I2089" s="723"/>
    </row>
    <row r="2090" spans="1:9">
      <c r="A2090" s="723"/>
      <c r="B2090" s="723"/>
      <c r="C2090" s="723"/>
      <c r="D2090" s="723"/>
      <c r="E2090" s="723"/>
      <c r="F2090" s="723"/>
      <c r="G2090" s="723"/>
      <c r="H2090" s="723"/>
      <c r="I2090" s="723"/>
    </row>
    <row r="2091" spans="1:9">
      <c r="A2091" s="723"/>
      <c r="B2091" s="723"/>
      <c r="C2091" s="723"/>
      <c r="D2091" s="723"/>
      <c r="E2091" s="723"/>
      <c r="F2091" s="723"/>
      <c r="G2091" s="723"/>
      <c r="H2091" s="723"/>
      <c r="I2091" s="723"/>
    </row>
    <row r="2092" spans="1:9">
      <c r="A2092" s="723"/>
      <c r="B2092" s="723"/>
      <c r="C2092" s="723"/>
      <c r="D2092" s="723"/>
      <c r="E2092" s="723"/>
      <c r="F2092" s="723"/>
      <c r="G2092" s="723"/>
      <c r="H2092" s="723"/>
      <c r="I2092" s="723"/>
    </row>
    <row r="2093" spans="1:9">
      <c r="A2093" s="723"/>
      <c r="B2093" s="723"/>
      <c r="C2093" s="723"/>
      <c r="D2093" s="723"/>
      <c r="E2093" s="723"/>
      <c r="F2093" s="723"/>
      <c r="G2093" s="723"/>
      <c r="H2093" s="723"/>
      <c r="I2093" s="723"/>
    </row>
    <row r="2094" spans="1:9">
      <c r="A2094" s="723"/>
      <c r="B2094" s="723"/>
      <c r="C2094" s="723"/>
      <c r="D2094" s="723"/>
      <c r="E2094" s="723"/>
      <c r="F2094" s="723"/>
      <c r="G2094" s="723"/>
      <c r="H2094" s="723"/>
      <c r="I2094" s="723"/>
    </row>
    <row r="2095" spans="1:9">
      <c r="A2095" s="723"/>
      <c r="B2095" s="723"/>
      <c r="C2095" s="723"/>
      <c r="D2095" s="723"/>
      <c r="E2095" s="723"/>
      <c r="F2095" s="723"/>
      <c r="G2095" s="723"/>
      <c r="H2095" s="723"/>
      <c r="I2095" s="723"/>
    </row>
    <row r="2096" spans="1:9">
      <c r="A2096" s="723"/>
      <c r="B2096" s="723"/>
      <c r="C2096" s="723"/>
      <c r="D2096" s="723"/>
      <c r="E2096" s="723"/>
      <c r="F2096" s="723"/>
      <c r="G2096" s="723"/>
      <c r="H2096" s="723"/>
      <c r="I2096" s="723"/>
    </row>
    <row r="2097" spans="1:9">
      <c r="A2097" s="723"/>
      <c r="B2097" s="723"/>
      <c r="C2097" s="723"/>
      <c r="D2097" s="723"/>
      <c r="E2097" s="723"/>
      <c r="F2097" s="723"/>
      <c r="G2097" s="723"/>
      <c r="H2097" s="723"/>
      <c r="I2097" s="723"/>
    </row>
    <row r="2098" spans="1:9">
      <c r="A2098" s="723"/>
      <c r="B2098" s="723"/>
      <c r="C2098" s="723"/>
      <c r="D2098" s="723"/>
      <c r="E2098" s="723"/>
      <c r="F2098" s="723"/>
      <c r="G2098" s="723"/>
      <c r="H2098" s="723"/>
      <c r="I2098" s="723"/>
    </row>
    <row r="2099" spans="1:9">
      <c r="A2099" s="723"/>
      <c r="B2099" s="723"/>
      <c r="C2099" s="723"/>
      <c r="D2099" s="723"/>
      <c r="E2099" s="723"/>
      <c r="F2099" s="723"/>
      <c r="G2099" s="723"/>
      <c r="H2099" s="723"/>
      <c r="I2099" s="723"/>
    </row>
    <row r="2100" spans="1:9">
      <c r="A2100" s="723"/>
      <c r="B2100" s="723"/>
      <c r="C2100" s="723"/>
      <c r="D2100" s="723"/>
      <c r="E2100" s="723"/>
      <c r="F2100" s="723"/>
      <c r="G2100" s="723"/>
      <c r="H2100" s="723"/>
      <c r="I2100" s="723"/>
    </row>
    <row r="2101" spans="1:9">
      <c r="A2101" s="723"/>
      <c r="B2101" s="723"/>
      <c r="C2101" s="723"/>
      <c r="D2101" s="723"/>
      <c r="E2101" s="723"/>
      <c r="F2101" s="723"/>
      <c r="G2101" s="723"/>
      <c r="H2101" s="723"/>
      <c r="I2101" s="723"/>
    </row>
    <row r="2102" spans="1:9">
      <c r="A2102" s="723"/>
      <c r="B2102" s="723"/>
      <c r="C2102" s="723"/>
      <c r="D2102" s="723"/>
      <c r="E2102" s="723"/>
      <c r="F2102" s="723"/>
      <c r="G2102" s="723"/>
      <c r="H2102" s="723"/>
      <c r="I2102" s="723"/>
    </row>
    <row r="2103" spans="1:9">
      <c r="A2103" s="723"/>
      <c r="B2103" s="723"/>
      <c r="C2103" s="723"/>
      <c r="D2103" s="723"/>
      <c r="E2103" s="723"/>
      <c r="F2103" s="723"/>
      <c r="G2103" s="723"/>
      <c r="H2103" s="723"/>
      <c r="I2103" s="723"/>
    </row>
    <row r="2104" spans="1:9">
      <c r="A2104" s="723"/>
      <c r="B2104" s="723"/>
      <c r="C2104" s="723"/>
      <c r="D2104" s="723"/>
      <c r="E2104" s="723"/>
      <c r="F2104" s="723"/>
      <c r="G2104" s="723"/>
      <c r="H2104" s="723"/>
      <c r="I2104" s="723"/>
    </row>
    <row r="2105" spans="1:9">
      <c r="A2105" s="723"/>
      <c r="B2105" s="723"/>
      <c r="C2105" s="723"/>
      <c r="D2105" s="723"/>
      <c r="E2105" s="723"/>
      <c r="F2105" s="723"/>
      <c r="G2105" s="723"/>
      <c r="H2105" s="723"/>
      <c r="I2105" s="723"/>
    </row>
    <row r="2106" spans="1:9">
      <c r="A2106" s="723"/>
      <c r="B2106" s="723"/>
      <c r="C2106" s="723"/>
      <c r="D2106" s="723"/>
      <c r="E2106" s="723"/>
      <c r="F2106" s="723"/>
      <c r="G2106" s="723"/>
      <c r="H2106" s="723"/>
      <c r="I2106" s="723"/>
    </row>
    <row r="2107" spans="1:9">
      <c r="A2107" s="723"/>
      <c r="B2107" s="723"/>
      <c r="C2107" s="723"/>
      <c r="D2107" s="723"/>
      <c r="E2107" s="723"/>
      <c r="F2107" s="723"/>
      <c r="G2107" s="723"/>
      <c r="H2107" s="723"/>
      <c r="I2107" s="723"/>
    </row>
    <row r="2108" spans="1:9">
      <c r="A2108" s="723"/>
      <c r="B2108" s="723"/>
      <c r="C2108" s="723"/>
      <c r="D2108" s="723"/>
      <c r="E2108" s="723"/>
      <c r="F2108" s="723"/>
      <c r="G2108" s="723"/>
      <c r="H2108" s="723"/>
      <c r="I2108" s="723"/>
    </row>
    <row r="2109" spans="1:9">
      <c r="A2109" s="723"/>
      <c r="B2109" s="723"/>
      <c r="C2109" s="723"/>
      <c r="D2109" s="723"/>
      <c r="E2109" s="723"/>
      <c r="F2109" s="723"/>
      <c r="G2109" s="723"/>
      <c r="H2109" s="723"/>
      <c r="I2109" s="723"/>
    </row>
    <row r="2110" spans="1:9">
      <c r="A2110" s="723"/>
      <c r="B2110" s="723"/>
      <c r="C2110" s="723"/>
      <c r="D2110" s="723"/>
      <c r="E2110" s="723"/>
      <c r="F2110" s="723"/>
      <c r="G2110" s="723"/>
      <c r="H2110" s="723"/>
      <c r="I2110" s="723"/>
    </row>
    <row r="2111" spans="1:9">
      <c r="A2111" s="723"/>
      <c r="B2111" s="723"/>
      <c r="C2111" s="723"/>
      <c r="D2111" s="723"/>
      <c r="E2111" s="723"/>
      <c r="F2111" s="723"/>
      <c r="G2111" s="723"/>
      <c r="H2111" s="723"/>
      <c r="I2111" s="723"/>
    </row>
    <row r="2112" spans="1:9">
      <c r="A2112" s="723"/>
      <c r="B2112" s="723"/>
      <c r="C2112" s="723"/>
      <c r="D2112" s="723"/>
      <c r="E2112" s="723"/>
      <c r="F2112" s="723"/>
      <c r="G2112" s="723"/>
      <c r="H2112" s="723"/>
      <c r="I2112" s="723"/>
    </row>
    <row r="2113" spans="1:9">
      <c r="A2113" s="723"/>
      <c r="B2113" s="723"/>
      <c r="C2113" s="723"/>
      <c r="D2113" s="723"/>
      <c r="E2113" s="723"/>
      <c r="F2113" s="723"/>
      <c r="G2113" s="723"/>
      <c r="H2113" s="723"/>
      <c r="I2113" s="723"/>
    </row>
    <row r="2114" spans="1:9">
      <c r="A2114" s="723"/>
      <c r="B2114" s="723"/>
      <c r="C2114" s="723"/>
      <c r="D2114" s="723"/>
      <c r="E2114" s="723"/>
      <c r="F2114" s="723"/>
      <c r="G2114" s="723"/>
      <c r="H2114" s="723"/>
      <c r="I2114" s="723"/>
    </row>
    <row r="2115" spans="1:9">
      <c r="A2115" s="723"/>
      <c r="B2115" s="723"/>
      <c r="C2115" s="723"/>
      <c r="D2115" s="723"/>
      <c r="E2115" s="723"/>
      <c r="F2115" s="723"/>
      <c r="G2115" s="723"/>
      <c r="H2115" s="723"/>
      <c r="I2115" s="723"/>
    </row>
    <row r="2116" spans="1:9">
      <c r="A2116" s="723"/>
      <c r="B2116" s="723"/>
      <c r="C2116" s="723"/>
      <c r="D2116" s="723"/>
      <c r="E2116" s="723"/>
      <c r="F2116" s="723"/>
      <c r="G2116" s="723"/>
      <c r="H2116" s="723"/>
      <c r="I2116" s="723"/>
    </row>
    <row r="2117" spans="1:9">
      <c r="A2117" s="723"/>
      <c r="B2117" s="723"/>
      <c r="C2117" s="723"/>
      <c r="D2117" s="723"/>
      <c r="E2117" s="723"/>
      <c r="F2117" s="723"/>
      <c r="G2117" s="723"/>
      <c r="H2117" s="723"/>
      <c r="I2117" s="723"/>
    </row>
    <row r="2118" spans="1:9">
      <c r="A2118" s="723"/>
      <c r="B2118" s="723"/>
      <c r="C2118" s="723"/>
      <c r="D2118" s="723"/>
      <c r="E2118" s="723"/>
      <c r="F2118" s="723"/>
      <c r="G2118" s="723"/>
      <c r="H2118" s="723"/>
      <c r="I2118" s="723"/>
    </row>
    <row r="2119" spans="1:9">
      <c r="A2119" s="723"/>
      <c r="B2119" s="723"/>
      <c r="C2119" s="723"/>
      <c r="D2119" s="723"/>
      <c r="E2119" s="723"/>
      <c r="F2119" s="723"/>
      <c r="G2119" s="723"/>
      <c r="H2119" s="723"/>
      <c r="I2119" s="723"/>
    </row>
    <row r="2120" spans="1:9">
      <c r="A2120" s="723"/>
      <c r="B2120" s="723"/>
      <c r="C2120" s="723"/>
      <c r="D2120" s="723"/>
      <c r="E2120" s="723"/>
      <c r="F2120" s="723"/>
      <c r="G2120" s="723"/>
      <c r="H2120" s="723"/>
      <c r="I2120" s="723"/>
    </row>
    <row r="2121" spans="1:9">
      <c r="A2121" s="723"/>
      <c r="B2121" s="723"/>
      <c r="C2121" s="723"/>
      <c r="D2121" s="723"/>
      <c r="E2121" s="723"/>
      <c r="F2121" s="723"/>
      <c r="G2121" s="723"/>
      <c r="H2121" s="723"/>
      <c r="I2121" s="723"/>
    </row>
    <row r="2122" spans="1:9">
      <c r="A2122" s="723"/>
      <c r="B2122" s="723"/>
      <c r="C2122" s="723"/>
      <c r="D2122" s="723"/>
      <c r="E2122" s="723"/>
      <c r="F2122" s="723"/>
      <c r="G2122" s="723"/>
      <c r="H2122" s="723"/>
      <c r="I2122" s="723"/>
    </row>
    <row r="2123" spans="1:9">
      <c r="A2123" s="723"/>
      <c r="B2123" s="723"/>
      <c r="C2123" s="723"/>
      <c r="D2123" s="723"/>
      <c r="E2123" s="723"/>
      <c r="F2123" s="723"/>
      <c r="G2123" s="723"/>
      <c r="H2123" s="723"/>
      <c r="I2123" s="723"/>
    </row>
    <row r="2124" spans="1:9">
      <c r="A2124" s="723"/>
      <c r="B2124" s="723"/>
      <c r="C2124" s="723"/>
      <c r="D2124" s="723"/>
      <c r="E2124" s="723"/>
      <c r="F2124" s="723"/>
      <c r="G2124" s="723"/>
      <c r="H2124" s="723"/>
      <c r="I2124" s="723"/>
    </row>
    <row r="2125" spans="1:9">
      <c r="A2125" s="723"/>
      <c r="B2125" s="723"/>
      <c r="C2125" s="723"/>
      <c r="D2125" s="723"/>
      <c r="E2125" s="723"/>
      <c r="F2125" s="723"/>
      <c r="G2125" s="723"/>
      <c r="H2125" s="723"/>
      <c r="I2125" s="723"/>
    </row>
    <row r="2126" spans="1:9">
      <c r="A2126" s="723"/>
      <c r="B2126" s="723"/>
      <c r="C2126" s="723"/>
      <c r="D2126" s="723"/>
      <c r="E2126" s="723"/>
      <c r="F2126" s="723"/>
      <c r="G2126" s="723"/>
      <c r="H2126" s="723"/>
      <c r="I2126" s="723"/>
    </row>
    <row r="2127" spans="1:9">
      <c r="A2127" s="723"/>
      <c r="B2127" s="723"/>
      <c r="C2127" s="723"/>
      <c r="D2127" s="723"/>
      <c r="E2127" s="723"/>
      <c r="F2127" s="723"/>
      <c r="G2127" s="723"/>
      <c r="H2127" s="723"/>
      <c r="I2127" s="723"/>
    </row>
    <row r="2128" spans="1:9">
      <c r="A2128" s="723"/>
      <c r="B2128" s="723"/>
      <c r="C2128" s="723"/>
      <c r="D2128" s="723"/>
      <c r="E2128" s="723"/>
      <c r="F2128" s="723"/>
      <c r="G2128" s="723"/>
      <c r="H2128" s="723"/>
      <c r="I2128" s="723"/>
    </row>
    <row r="2129" spans="1:9">
      <c r="A2129" s="723"/>
      <c r="B2129" s="723"/>
      <c r="C2129" s="723"/>
      <c r="D2129" s="723"/>
      <c r="E2129" s="723"/>
      <c r="F2129" s="723"/>
      <c r="G2129" s="723"/>
      <c r="H2129" s="723"/>
      <c r="I2129" s="723"/>
    </row>
    <row r="2130" spans="1:9">
      <c r="A2130" s="723"/>
      <c r="B2130" s="723"/>
      <c r="C2130" s="723"/>
      <c r="D2130" s="723"/>
      <c r="E2130" s="723"/>
      <c r="F2130" s="723"/>
      <c r="G2130" s="723"/>
      <c r="H2130" s="723"/>
      <c r="I2130" s="723"/>
    </row>
    <row r="2131" spans="1:9">
      <c r="A2131" s="723"/>
      <c r="B2131" s="723"/>
      <c r="C2131" s="723"/>
      <c r="D2131" s="723"/>
      <c r="E2131" s="723"/>
      <c r="F2131" s="723"/>
      <c r="G2131" s="723"/>
      <c r="H2131" s="723"/>
      <c r="I2131" s="723"/>
    </row>
    <row r="2132" spans="1:9">
      <c r="A2132" s="723"/>
      <c r="B2132" s="723"/>
      <c r="C2132" s="723"/>
      <c r="D2132" s="723"/>
      <c r="E2132" s="723"/>
      <c r="F2132" s="723"/>
      <c r="G2132" s="723"/>
      <c r="H2132" s="723"/>
      <c r="I2132" s="723"/>
    </row>
    <row r="2133" spans="1:9">
      <c r="A2133" s="723"/>
      <c r="B2133" s="723"/>
      <c r="C2133" s="723"/>
      <c r="D2133" s="723"/>
      <c r="E2133" s="723"/>
      <c r="F2133" s="723"/>
      <c r="G2133" s="723"/>
      <c r="H2133" s="723"/>
      <c r="I2133" s="723"/>
    </row>
    <row r="2134" spans="1:9">
      <c r="A2134" s="723"/>
      <c r="B2134" s="723"/>
      <c r="C2134" s="723"/>
      <c r="D2134" s="723"/>
      <c r="E2134" s="723"/>
      <c r="F2134" s="723"/>
      <c r="G2134" s="723"/>
      <c r="H2134" s="723"/>
      <c r="I2134" s="723"/>
    </row>
    <row r="2135" spans="1:9">
      <c r="A2135" s="723"/>
      <c r="B2135" s="723"/>
      <c r="C2135" s="723"/>
      <c r="D2135" s="723"/>
      <c r="E2135" s="723"/>
      <c r="F2135" s="723"/>
      <c r="G2135" s="723"/>
      <c r="H2135" s="723"/>
      <c r="I2135" s="723"/>
    </row>
    <row r="2136" spans="1:9">
      <c r="A2136" s="723"/>
      <c r="B2136" s="723"/>
      <c r="C2136" s="723"/>
      <c r="D2136" s="723"/>
      <c r="E2136" s="723"/>
      <c r="F2136" s="723"/>
      <c r="G2136" s="723"/>
      <c r="H2136" s="723"/>
      <c r="I2136" s="723"/>
    </row>
    <row r="2137" spans="1:9">
      <c r="A2137" s="723"/>
      <c r="B2137" s="723"/>
      <c r="C2137" s="723"/>
      <c r="D2137" s="723"/>
      <c r="E2137" s="723"/>
      <c r="F2137" s="723"/>
      <c r="G2137" s="723"/>
      <c r="H2137" s="723"/>
      <c r="I2137" s="723"/>
    </row>
    <row r="2138" spans="1:9">
      <c r="A2138" s="723"/>
      <c r="B2138" s="723"/>
      <c r="C2138" s="723"/>
      <c r="D2138" s="723"/>
      <c r="E2138" s="723"/>
      <c r="F2138" s="723"/>
      <c r="G2138" s="723"/>
      <c r="H2138" s="723"/>
      <c r="I2138" s="723"/>
    </row>
    <row r="2139" spans="1:9">
      <c r="A2139" s="723"/>
      <c r="B2139" s="723"/>
      <c r="C2139" s="723"/>
      <c r="D2139" s="723"/>
      <c r="E2139" s="723"/>
      <c r="F2139" s="723"/>
      <c r="G2139" s="723"/>
      <c r="H2139" s="723"/>
      <c r="I2139" s="723"/>
    </row>
    <row r="2140" spans="1:9">
      <c r="A2140" s="723"/>
      <c r="B2140" s="723"/>
      <c r="C2140" s="723"/>
      <c r="D2140" s="723"/>
      <c r="E2140" s="723"/>
      <c r="F2140" s="723"/>
      <c r="G2140" s="723"/>
      <c r="H2140" s="723"/>
      <c r="I2140" s="723"/>
    </row>
    <row r="2141" spans="1:9">
      <c r="A2141" s="723"/>
      <c r="B2141" s="723"/>
      <c r="C2141" s="723"/>
      <c r="D2141" s="723"/>
      <c r="E2141" s="723"/>
      <c r="F2141" s="723"/>
      <c r="G2141" s="723"/>
      <c r="H2141" s="723"/>
      <c r="I2141" s="723"/>
    </row>
    <row r="2142" spans="1:9">
      <c r="A2142" s="723"/>
      <c r="B2142" s="723"/>
      <c r="C2142" s="723"/>
      <c r="D2142" s="723"/>
      <c r="E2142" s="723"/>
      <c r="F2142" s="723"/>
      <c r="G2142" s="723"/>
      <c r="H2142" s="723"/>
      <c r="I2142" s="723"/>
    </row>
    <row r="2143" spans="1:9">
      <c r="A2143" s="723"/>
      <c r="B2143" s="723"/>
      <c r="C2143" s="723"/>
      <c r="D2143" s="723"/>
      <c r="E2143" s="723"/>
      <c r="F2143" s="723"/>
      <c r="G2143" s="723"/>
      <c r="H2143" s="723"/>
      <c r="I2143" s="723"/>
    </row>
    <row r="2144" spans="1:9">
      <c r="A2144" s="723"/>
      <c r="B2144" s="723"/>
      <c r="C2144" s="723"/>
      <c r="D2144" s="723"/>
      <c r="E2144" s="723"/>
      <c r="F2144" s="723"/>
      <c r="G2144" s="723"/>
      <c r="H2144" s="723"/>
      <c r="I2144" s="723"/>
    </row>
    <row r="2145" spans="1:9">
      <c r="A2145" s="723"/>
      <c r="B2145" s="723"/>
      <c r="C2145" s="723"/>
      <c r="D2145" s="723"/>
      <c r="E2145" s="723"/>
      <c r="F2145" s="723"/>
      <c r="G2145" s="723"/>
      <c r="H2145" s="723"/>
      <c r="I2145" s="723"/>
    </row>
    <row r="2146" spans="1:9">
      <c r="A2146" s="723"/>
      <c r="B2146" s="723"/>
      <c r="C2146" s="723"/>
      <c r="D2146" s="723"/>
      <c r="E2146" s="723"/>
      <c r="F2146" s="723"/>
      <c r="G2146" s="723"/>
      <c r="H2146" s="723"/>
      <c r="I2146" s="723"/>
    </row>
    <row r="2147" spans="1:9">
      <c r="A2147" s="723"/>
      <c r="B2147" s="723"/>
      <c r="C2147" s="723"/>
      <c r="D2147" s="723"/>
      <c r="E2147" s="723"/>
      <c r="F2147" s="723"/>
      <c r="G2147" s="723"/>
      <c r="H2147" s="723"/>
      <c r="I2147" s="723"/>
    </row>
    <row r="2148" spans="1:9">
      <c r="A2148" s="723"/>
      <c r="B2148" s="723"/>
      <c r="C2148" s="723"/>
      <c r="D2148" s="723"/>
      <c r="E2148" s="723"/>
      <c r="F2148" s="723"/>
      <c r="G2148" s="723"/>
      <c r="H2148" s="723"/>
      <c r="I2148" s="723"/>
    </row>
    <row r="2149" spans="1:9">
      <c r="A2149" s="723"/>
      <c r="B2149" s="723"/>
      <c r="C2149" s="723"/>
      <c r="D2149" s="723"/>
      <c r="E2149" s="723"/>
      <c r="F2149" s="723"/>
      <c r="G2149" s="723"/>
      <c r="H2149" s="723"/>
      <c r="I2149" s="723"/>
    </row>
    <row r="2150" spans="1:9">
      <c r="A2150" s="723"/>
      <c r="B2150" s="723"/>
      <c r="C2150" s="723"/>
      <c r="D2150" s="723"/>
      <c r="E2150" s="723"/>
      <c r="F2150" s="723"/>
      <c r="G2150" s="723"/>
      <c r="H2150" s="723"/>
      <c r="I2150" s="723"/>
    </row>
    <row r="2151" spans="1:9">
      <c r="A2151" s="723"/>
      <c r="B2151" s="723"/>
      <c r="C2151" s="723"/>
      <c r="D2151" s="723"/>
      <c r="E2151" s="723"/>
      <c r="F2151" s="723"/>
      <c r="G2151" s="723"/>
      <c r="H2151" s="723"/>
      <c r="I2151" s="723"/>
    </row>
    <row r="2152" spans="1:9">
      <c r="A2152" s="723"/>
      <c r="B2152" s="723"/>
      <c r="C2152" s="723"/>
      <c r="D2152" s="723"/>
      <c r="E2152" s="723"/>
      <c r="F2152" s="723"/>
      <c r="G2152" s="723"/>
      <c r="H2152" s="723"/>
      <c r="I2152" s="723"/>
    </row>
    <row r="2153" spans="1:9">
      <c r="A2153" s="723"/>
      <c r="B2153" s="723"/>
      <c r="C2153" s="723"/>
      <c r="D2153" s="723"/>
      <c r="E2153" s="723"/>
      <c r="F2153" s="723"/>
      <c r="G2153" s="723"/>
      <c r="H2153" s="723"/>
      <c r="I2153" s="723"/>
    </row>
    <row r="2154" spans="1:9">
      <c r="A2154" s="723"/>
      <c r="B2154" s="723"/>
      <c r="C2154" s="723"/>
      <c r="D2154" s="723"/>
      <c r="E2154" s="723"/>
      <c r="F2154" s="723"/>
      <c r="G2154" s="723"/>
      <c r="H2154" s="723"/>
      <c r="I2154" s="723"/>
    </row>
    <row r="2155" spans="1:9">
      <c r="A2155" s="723"/>
      <c r="B2155" s="723"/>
      <c r="C2155" s="723"/>
      <c r="D2155" s="723"/>
      <c r="E2155" s="723"/>
      <c r="F2155" s="723"/>
      <c r="G2155" s="723"/>
      <c r="H2155" s="723"/>
      <c r="I2155" s="723"/>
    </row>
    <row r="2156" spans="1:9">
      <c r="A2156" s="723"/>
      <c r="B2156" s="723"/>
      <c r="C2156" s="723"/>
      <c r="D2156" s="723"/>
      <c r="E2156" s="723"/>
      <c r="F2156" s="723"/>
      <c r="G2156" s="723"/>
      <c r="H2156" s="723"/>
      <c r="I2156" s="723"/>
    </row>
    <row r="2157" spans="1:9">
      <c r="A2157" s="723"/>
      <c r="B2157" s="723"/>
      <c r="C2157" s="723"/>
      <c r="D2157" s="723"/>
      <c r="E2157" s="723"/>
      <c r="F2157" s="723"/>
      <c r="G2157" s="723"/>
      <c r="H2157" s="723"/>
      <c r="I2157" s="723"/>
    </row>
    <row r="2158" spans="1:9">
      <c r="A2158" s="723"/>
      <c r="B2158" s="723"/>
      <c r="C2158" s="723"/>
      <c r="D2158" s="723"/>
      <c r="E2158" s="723"/>
      <c r="F2158" s="723"/>
      <c r="G2158" s="723"/>
      <c r="H2158" s="723"/>
      <c r="I2158" s="723"/>
    </row>
    <row r="2159" spans="1:9">
      <c r="A2159" s="723"/>
      <c r="B2159" s="723"/>
      <c r="C2159" s="723"/>
      <c r="D2159" s="723"/>
      <c r="E2159" s="723"/>
      <c r="F2159" s="723"/>
      <c r="G2159" s="723"/>
      <c r="H2159" s="723"/>
      <c r="I2159" s="723"/>
    </row>
    <row r="2160" spans="1:9">
      <c r="A2160" s="723"/>
      <c r="B2160" s="723"/>
      <c r="C2160" s="723"/>
      <c r="D2160" s="723"/>
      <c r="E2160" s="723"/>
      <c r="F2160" s="723"/>
      <c r="G2160" s="723"/>
      <c r="H2160" s="723"/>
      <c r="I2160" s="723"/>
    </row>
    <row r="2161" spans="1:9">
      <c r="A2161" s="723"/>
      <c r="B2161" s="723"/>
      <c r="C2161" s="723"/>
      <c r="D2161" s="723"/>
      <c r="E2161" s="723"/>
      <c r="F2161" s="723"/>
      <c r="G2161" s="723"/>
      <c r="H2161" s="723"/>
      <c r="I2161" s="723"/>
    </row>
    <row r="2162" spans="1:9">
      <c r="A2162" s="723"/>
      <c r="B2162" s="723"/>
      <c r="C2162" s="723"/>
      <c r="D2162" s="723"/>
      <c r="E2162" s="723"/>
      <c r="F2162" s="723"/>
      <c r="G2162" s="723"/>
      <c r="H2162" s="723"/>
      <c r="I2162" s="723"/>
    </row>
    <row r="2163" spans="1:9">
      <c r="A2163" s="723"/>
      <c r="B2163" s="723"/>
      <c r="C2163" s="723"/>
      <c r="D2163" s="723"/>
      <c r="E2163" s="723"/>
      <c r="F2163" s="723"/>
      <c r="G2163" s="723"/>
      <c r="H2163" s="723"/>
      <c r="I2163" s="723"/>
    </row>
    <row r="2164" spans="1:9">
      <c r="A2164" s="723"/>
      <c r="B2164" s="723"/>
      <c r="C2164" s="723"/>
      <c r="D2164" s="723"/>
      <c r="E2164" s="723"/>
      <c r="F2164" s="723"/>
      <c r="G2164" s="723"/>
      <c r="H2164" s="723"/>
      <c r="I2164" s="723"/>
    </row>
    <row r="2165" spans="1:9">
      <c r="A2165" s="723"/>
      <c r="B2165" s="723"/>
      <c r="C2165" s="723"/>
      <c r="D2165" s="723"/>
      <c r="E2165" s="723"/>
      <c r="F2165" s="723"/>
      <c r="G2165" s="723"/>
      <c r="H2165" s="723"/>
      <c r="I2165" s="723"/>
    </row>
    <row r="2166" spans="1:9">
      <c r="A2166" s="723"/>
      <c r="B2166" s="723"/>
      <c r="C2166" s="723"/>
      <c r="D2166" s="723"/>
      <c r="E2166" s="723"/>
      <c r="F2166" s="723"/>
      <c r="G2166" s="723"/>
      <c r="H2166" s="723"/>
      <c r="I2166" s="723"/>
    </row>
    <row r="2167" spans="1:9">
      <c r="A2167" s="723"/>
      <c r="B2167" s="723"/>
      <c r="C2167" s="723"/>
      <c r="D2167" s="723"/>
      <c r="E2167" s="723"/>
      <c r="F2167" s="723"/>
      <c r="G2167" s="723"/>
      <c r="H2167" s="723"/>
      <c r="I2167" s="723"/>
    </row>
    <row r="2168" spans="1:9">
      <c r="A2168" s="723"/>
      <c r="B2168" s="723"/>
      <c r="C2168" s="723"/>
      <c r="D2168" s="723"/>
      <c r="E2168" s="723"/>
      <c r="F2168" s="723"/>
      <c r="G2168" s="723"/>
      <c r="H2168" s="723"/>
      <c r="I2168" s="723"/>
    </row>
    <row r="2169" spans="1:9">
      <c r="A2169" s="723"/>
      <c r="B2169" s="723"/>
      <c r="C2169" s="723"/>
      <c r="D2169" s="723"/>
      <c r="E2169" s="723"/>
      <c r="F2169" s="723"/>
      <c r="G2169" s="723"/>
      <c r="H2169" s="723"/>
      <c r="I2169" s="723"/>
    </row>
    <row r="2170" spans="1:9">
      <c r="A2170" s="723"/>
      <c r="B2170" s="723"/>
      <c r="C2170" s="723"/>
      <c r="D2170" s="723"/>
      <c r="E2170" s="723"/>
      <c r="F2170" s="723"/>
      <c r="G2170" s="723"/>
      <c r="H2170" s="723"/>
      <c r="I2170" s="723"/>
    </row>
    <row r="2171" spans="1:9">
      <c r="A2171" s="723"/>
      <c r="B2171" s="723"/>
      <c r="C2171" s="723"/>
      <c r="D2171" s="723"/>
      <c r="E2171" s="723"/>
      <c r="F2171" s="723"/>
      <c r="G2171" s="723"/>
      <c r="H2171" s="723"/>
      <c r="I2171" s="723"/>
    </row>
    <row r="2172" spans="1:9">
      <c r="A2172" s="723"/>
      <c r="B2172" s="723"/>
      <c r="C2172" s="723"/>
      <c r="D2172" s="723"/>
      <c r="E2172" s="723"/>
      <c r="F2172" s="723"/>
      <c r="G2172" s="723"/>
      <c r="H2172" s="723"/>
      <c r="I2172" s="723"/>
    </row>
    <row r="2173" spans="1:9">
      <c r="A2173" s="723"/>
      <c r="B2173" s="723"/>
      <c r="C2173" s="723"/>
      <c r="D2173" s="723"/>
      <c r="E2173" s="723"/>
      <c r="F2173" s="723"/>
      <c r="G2173" s="723"/>
      <c r="H2173" s="723"/>
      <c r="I2173" s="723"/>
    </row>
    <row r="2174" spans="1:9">
      <c r="A2174" s="723"/>
      <c r="B2174" s="723"/>
      <c r="C2174" s="723"/>
      <c r="D2174" s="723"/>
      <c r="E2174" s="723"/>
      <c r="F2174" s="723"/>
      <c r="G2174" s="723"/>
      <c r="H2174" s="723"/>
      <c r="I2174" s="723"/>
    </row>
    <row r="2175" spans="1:9">
      <c r="A2175" s="723"/>
      <c r="B2175" s="723"/>
      <c r="C2175" s="723"/>
      <c r="D2175" s="723"/>
      <c r="E2175" s="723"/>
      <c r="F2175" s="723"/>
      <c r="G2175" s="723"/>
      <c r="H2175" s="723"/>
      <c r="I2175" s="723"/>
    </row>
    <row r="2176" spans="1:9">
      <c r="A2176" s="723"/>
      <c r="B2176" s="723"/>
      <c r="C2176" s="723"/>
      <c r="D2176" s="723"/>
      <c r="E2176" s="723"/>
      <c r="F2176" s="723"/>
      <c r="G2176" s="723"/>
      <c r="H2176" s="723"/>
      <c r="I2176" s="723"/>
    </row>
    <row r="2177" spans="1:9">
      <c r="A2177" s="723"/>
      <c r="B2177" s="723"/>
      <c r="C2177" s="723"/>
      <c r="D2177" s="723"/>
      <c r="E2177" s="723"/>
      <c r="F2177" s="723"/>
      <c r="G2177" s="723"/>
      <c r="H2177" s="723"/>
      <c r="I2177" s="723"/>
    </row>
    <row r="2178" spans="1:9">
      <c r="A2178" s="723"/>
      <c r="B2178" s="723"/>
      <c r="C2178" s="723"/>
      <c r="D2178" s="723"/>
      <c r="E2178" s="723"/>
      <c r="F2178" s="723"/>
      <c r="G2178" s="723"/>
      <c r="H2178" s="723"/>
      <c r="I2178" s="723"/>
    </row>
    <row r="2179" spans="1:9">
      <c r="A2179" s="723"/>
      <c r="B2179" s="723"/>
      <c r="C2179" s="723"/>
      <c r="D2179" s="723"/>
      <c r="E2179" s="723"/>
      <c r="F2179" s="723"/>
      <c r="G2179" s="723"/>
      <c r="H2179" s="723"/>
      <c r="I2179" s="723"/>
    </row>
    <row r="2180" spans="1:9">
      <c r="A2180" s="723"/>
      <c r="B2180" s="723"/>
      <c r="C2180" s="723"/>
      <c r="D2180" s="723"/>
      <c r="E2180" s="723"/>
      <c r="F2180" s="723"/>
      <c r="G2180" s="723"/>
      <c r="H2180" s="723"/>
      <c r="I2180" s="723"/>
    </row>
    <row r="2181" spans="1:9">
      <c r="A2181" s="723"/>
      <c r="B2181" s="723"/>
      <c r="C2181" s="723"/>
      <c r="D2181" s="723"/>
      <c r="E2181" s="723"/>
      <c r="F2181" s="723"/>
      <c r="G2181" s="723"/>
      <c r="H2181" s="723"/>
      <c r="I2181" s="723"/>
    </row>
    <row r="2182" spans="1:9">
      <c r="A2182" s="723"/>
      <c r="B2182" s="723"/>
      <c r="C2182" s="723"/>
      <c r="D2182" s="723"/>
      <c r="E2182" s="723"/>
      <c r="F2182" s="723"/>
      <c r="G2182" s="723"/>
      <c r="H2182" s="723"/>
      <c r="I2182" s="723"/>
    </row>
    <row r="2183" spans="1:9">
      <c r="A2183" s="723"/>
      <c r="B2183" s="723"/>
      <c r="C2183" s="723"/>
      <c r="D2183" s="723"/>
      <c r="E2183" s="723"/>
      <c r="F2183" s="723"/>
      <c r="G2183" s="723"/>
      <c r="H2183" s="723"/>
      <c r="I2183" s="723"/>
    </row>
    <row r="2184" spans="1:9">
      <c r="A2184" s="723"/>
      <c r="B2184" s="723"/>
      <c r="C2184" s="723"/>
      <c r="D2184" s="723"/>
      <c r="E2184" s="723"/>
      <c r="F2184" s="723"/>
      <c r="G2184" s="723"/>
      <c r="H2184" s="723"/>
      <c r="I2184" s="723"/>
    </row>
    <row r="2185" spans="1:9">
      <c r="A2185" s="723"/>
      <c r="B2185" s="723"/>
      <c r="C2185" s="723"/>
      <c r="D2185" s="723"/>
      <c r="E2185" s="723"/>
      <c r="F2185" s="723"/>
      <c r="G2185" s="723"/>
      <c r="H2185" s="723"/>
      <c r="I2185" s="723"/>
    </row>
    <row r="2186" spans="1:9">
      <c r="A2186" s="723"/>
      <c r="B2186" s="723"/>
      <c r="C2186" s="723"/>
      <c r="D2186" s="723"/>
      <c r="E2186" s="723"/>
      <c r="F2186" s="723"/>
      <c r="G2186" s="723"/>
      <c r="H2186" s="723"/>
      <c r="I2186" s="723"/>
    </row>
    <row r="2187" spans="1:9">
      <c r="A2187" s="723"/>
      <c r="B2187" s="723"/>
      <c r="C2187" s="723"/>
      <c r="D2187" s="723"/>
      <c r="E2187" s="723"/>
      <c r="F2187" s="723"/>
      <c r="G2187" s="723"/>
      <c r="H2187" s="723"/>
      <c r="I2187" s="723"/>
    </row>
    <row r="2188" spans="1:9">
      <c r="A2188" s="723"/>
      <c r="B2188" s="723"/>
      <c r="C2188" s="723"/>
      <c r="D2188" s="723"/>
      <c r="E2188" s="723"/>
      <c r="F2188" s="723"/>
      <c r="G2188" s="723"/>
      <c r="H2188" s="723"/>
      <c r="I2188" s="723"/>
    </row>
    <row r="2189" spans="1:9">
      <c r="A2189" s="723"/>
      <c r="B2189" s="723"/>
      <c r="C2189" s="723"/>
      <c r="D2189" s="723"/>
      <c r="E2189" s="723"/>
      <c r="F2189" s="723"/>
      <c r="G2189" s="723"/>
      <c r="H2189" s="723"/>
      <c r="I2189" s="723"/>
    </row>
    <row r="2190" spans="1:9">
      <c r="A2190" s="723"/>
      <c r="B2190" s="723"/>
      <c r="C2190" s="723"/>
      <c r="D2190" s="723"/>
      <c r="E2190" s="723"/>
      <c r="F2190" s="723"/>
      <c r="G2190" s="723"/>
      <c r="H2190" s="723"/>
      <c r="I2190" s="723"/>
    </row>
    <row r="2191" spans="1:9">
      <c r="A2191" s="723"/>
      <c r="B2191" s="723"/>
      <c r="C2191" s="723"/>
      <c r="D2191" s="723"/>
      <c r="E2191" s="723"/>
      <c r="F2191" s="723"/>
      <c r="G2191" s="723"/>
      <c r="H2191" s="723"/>
      <c r="I2191" s="723"/>
    </row>
    <row r="2192" spans="1:9">
      <c r="A2192" s="723"/>
      <c r="B2192" s="723"/>
      <c r="C2192" s="723"/>
      <c r="D2192" s="723"/>
      <c r="E2192" s="723"/>
      <c r="F2192" s="723"/>
      <c r="G2192" s="723"/>
      <c r="H2192" s="723"/>
      <c r="I2192" s="723"/>
    </row>
    <row r="2193" spans="1:9">
      <c r="A2193" s="723"/>
      <c r="B2193" s="723"/>
      <c r="C2193" s="723"/>
      <c r="D2193" s="723"/>
      <c r="E2193" s="723"/>
      <c r="F2193" s="723"/>
      <c r="G2193" s="723"/>
      <c r="H2193" s="723"/>
      <c r="I2193" s="723"/>
    </row>
    <row r="2194" spans="1:9">
      <c r="A2194" s="723"/>
      <c r="B2194" s="723"/>
      <c r="C2194" s="723"/>
      <c r="D2194" s="723"/>
      <c r="E2194" s="723"/>
      <c r="F2194" s="723"/>
      <c r="G2194" s="723"/>
      <c r="H2194" s="723"/>
      <c r="I2194" s="723"/>
    </row>
    <row r="2195" spans="1:9">
      <c r="A2195" s="723"/>
      <c r="B2195" s="723"/>
      <c r="C2195" s="723"/>
      <c r="D2195" s="723"/>
      <c r="E2195" s="723"/>
      <c r="F2195" s="723"/>
      <c r="G2195" s="723"/>
      <c r="H2195" s="723"/>
      <c r="I2195" s="723"/>
    </row>
    <row r="2196" spans="1:9">
      <c r="A2196" s="723"/>
      <c r="B2196" s="723"/>
      <c r="C2196" s="723"/>
      <c r="D2196" s="723"/>
      <c r="E2196" s="723"/>
      <c r="F2196" s="723"/>
      <c r="G2196" s="723"/>
      <c r="H2196" s="723"/>
      <c r="I2196" s="723"/>
    </row>
    <row r="2197" spans="1:9">
      <c r="A2197" s="723"/>
      <c r="B2197" s="723"/>
      <c r="C2197" s="723"/>
      <c r="D2197" s="723"/>
      <c r="E2197" s="723"/>
      <c r="F2197" s="723"/>
      <c r="G2197" s="723"/>
      <c r="H2197" s="723"/>
      <c r="I2197" s="723"/>
    </row>
    <row r="2198" spans="1:9">
      <c r="A2198" s="723"/>
      <c r="B2198" s="723"/>
      <c r="C2198" s="723"/>
      <c r="D2198" s="723"/>
      <c r="E2198" s="723"/>
      <c r="F2198" s="723"/>
      <c r="G2198" s="723"/>
      <c r="H2198" s="723"/>
      <c r="I2198" s="723"/>
    </row>
    <row r="2199" spans="1:9">
      <c r="A2199" s="723"/>
      <c r="B2199" s="723"/>
      <c r="C2199" s="723"/>
      <c r="D2199" s="723"/>
      <c r="E2199" s="723"/>
      <c r="F2199" s="723"/>
      <c r="G2199" s="723"/>
      <c r="H2199" s="723"/>
      <c r="I2199" s="723"/>
    </row>
    <row r="2200" spans="1:9">
      <c r="A2200" s="723"/>
      <c r="B2200" s="723"/>
      <c r="C2200" s="723"/>
      <c r="D2200" s="723"/>
      <c r="E2200" s="723"/>
      <c r="F2200" s="723"/>
      <c r="G2200" s="723"/>
      <c r="H2200" s="723"/>
      <c r="I2200" s="723"/>
    </row>
    <row r="2201" spans="1:9">
      <c r="A2201" s="723"/>
      <c r="B2201" s="723"/>
      <c r="C2201" s="723"/>
      <c r="D2201" s="723"/>
      <c r="E2201" s="723"/>
      <c r="F2201" s="723"/>
      <c r="G2201" s="723"/>
      <c r="H2201" s="723"/>
      <c r="I2201" s="723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M28"/>
  <sheetViews>
    <sheetView rightToLeft="1" workbookViewId="0">
      <selection activeCell="E8" sqref="E8"/>
    </sheetView>
  </sheetViews>
  <sheetFormatPr defaultColWidth="9.140625" defaultRowHeight="15"/>
  <cols>
    <col min="1" max="1" width="5.5703125" style="489" customWidth="1"/>
    <col min="2" max="2" width="16.7109375" style="489" customWidth="1"/>
    <col min="3" max="3" width="14.42578125" style="489" customWidth="1"/>
    <col min="4" max="4" width="14" style="489" customWidth="1"/>
    <col min="5" max="5" width="13.7109375" style="489" customWidth="1"/>
    <col min="6" max="6" width="14.85546875" style="489" customWidth="1"/>
    <col min="7" max="7" width="13.7109375" style="489" customWidth="1"/>
    <col min="8" max="8" width="12.28515625" style="489" customWidth="1"/>
    <col min="9" max="9" width="16.7109375" style="489" customWidth="1"/>
    <col min="10" max="10" width="13.5703125" style="489" customWidth="1"/>
    <col min="11" max="11" width="14.5703125" style="489" bestFit="1" customWidth="1"/>
    <col min="12" max="12" width="11.7109375" style="489" bestFit="1" customWidth="1"/>
    <col min="13" max="13" width="11.85546875" style="489" customWidth="1"/>
    <col min="14" max="14" width="15.28515625" style="489" bestFit="1" customWidth="1"/>
    <col min="15" max="15" width="11.7109375" style="489" bestFit="1" customWidth="1"/>
    <col min="16" max="16384" width="9.140625" style="489"/>
  </cols>
  <sheetData>
    <row r="2" spans="1:13" ht="18.75">
      <c r="A2" s="751"/>
      <c r="B2" s="752"/>
      <c r="C2" s="974" t="s">
        <v>43</v>
      </c>
      <c r="D2" s="974"/>
      <c r="E2" s="975"/>
      <c r="F2" s="984" t="s">
        <v>61</v>
      </c>
      <c r="G2" s="976"/>
      <c r="H2" s="977"/>
    </row>
    <row r="3" spans="1:13" ht="18.75">
      <c r="A3" s="979" t="s">
        <v>321</v>
      </c>
      <c r="B3" s="979"/>
      <c r="C3" s="985" t="s">
        <v>1271</v>
      </c>
      <c r="D3" s="987" t="s">
        <v>1100</v>
      </c>
      <c r="E3" s="989" t="s">
        <v>1703</v>
      </c>
      <c r="F3" s="989" t="s">
        <v>44</v>
      </c>
      <c r="G3" s="985" t="s">
        <v>727</v>
      </c>
      <c r="H3" s="989" t="s">
        <v>1704</v>
      </c>
    </row>
    <row r="4" spans="1:13" ht="18.75">
      <c r="A4" s="979" t="s">
        <v>1098</v>
      </c>
      <c r="B4" s="979"/>
      <c r="C4" s="986"/>
      <c r="D4" s="988"/>
      <c r="E4" s="990"/>
      <c r="F4" s="990"/>
      <c r="G4" s="986"/>
      <c r="H4" s="990"/>
    </row>
    <row r="5" spans="1:13" ht="18.75">
      <c r="A5" s="753">
        <v>1</v>
      </c>
      <c r="B5" s="754" t="s">
        <v>91</v>
      </c>
      <c r="C5" s="755">
        <v>23437397</v>
      </c>
      <c r="D5" s="755">
        <v>21378332</v>
      </c>
      <c r="E5" s="756">
        <v>8837319</v>
      </c>
      <c r="F5" s="757">
        <f>(C5/D5)-1</f>
        <v>9.6315512360833466E-2</v>
      </c>
      <c r="G5" s="757">
        <f>(C5/E5)-1</f>
        <v>1.6520935817751967</v>
      </c>
      <c r="H5" s="758">
        <f>C5/$C$13</f>
        <v>0.82331554870257373</v>
      </c>
      <c r="K5" s="759"/>
      <c r="L5" s="760" t="s">
        <v>1267</v>
      </c>
      <c r="M5" s="760" t="s">
        <v>1705</v>
      </c>
    </row>
    <row r="6" spans="1:13" ht="17.25">
      <c r="A6" s="753">
        <v>2</v>
      </c>
      <c r="B6" s="754" t="s">
        <v>93</v>
      </c>
      <c r="C6" s="755">
        <v>505235</v>
      </c>
      <c r="D6" s="755">
        <v>338292</v>
      </c>
      <c r="E6" s="755">
        <v>720996</v>
      </c>
      <c r="F6" s="757">
        <f t="shared" ref="F6:F9" si="0">(C6/D6)-1</f>
        <v>0.49348787438071251</v>
      </c>
      <c r="G6" s="757">
        <f t="shared" ref="G6:G13" si="1">(C6/E6)-1</f>
        <v>-0.29925408740131709</v>
      </c>
      <c r="H6" s="758">
        <f t="shared" ref="H6:H9" si="2">C6/$C$13</f>
        <v>1.7748038796660943E-2</v>
      </c>
      <c r="K6" s="761" t="s">
        <v>294</v>
      </c>
      <c r="L6" s="762">
        <v>41529541347</v>
      </c>
      <c r="M6" s="762">
        <f>M9-M7</f>
        <v>48039518218</v>
      </c>
    </row>
    <row r="7" spans="1:13" ht="17.25">
      <c r="A7" s="753">
        <v>3</v>
      </c>
      <c r="B7" s="754" t="s">
        <v>1706</v>
      </c>
      <c r="C7" s="755">
        <v>281077</v>
      </c>
      <c r="D7" s="755">
        <v>125656</v>
      </c>
      <c r="E7" s="756">
        <v>19222</v>
      </c>
      <c r="F7" s="757">
        <f t="shared" si="0"/>
        <v>1.2368768701852679</v>
      </c>
      <c r="G7" s="757">
        <f t="shared" si="1"/>
        <v>13.622671938403911</v>
      </c>
      <c r="H7" s="758">
        <f t="shared" si="2"/>
        <v>9.8737528097797428E-3</v>
      </c>
      <c r="K7" s="761" t="s">
        <v>293</v>
      </c>
      <c r="L7" s="762">
        <v>22447886106</v>
      </c>
      <c r="M7" s="762">
        <v>35804044156</v>
      </c>
    </row>
    <row r="8" spans="1:13" ht="17.25">
      <c r="A8" s="753">
        <v>4</v>
      </c>
      <c r="B8" s="763" t="s">
        <v>92</v>
      </c>
      <c r="C8" s="755">
        <v>237230</v>
      </c>
      <c r="D8" s="755">
        <v>179216</v>
      </c>
      <c r="E8" s="756">
        <v>160668</v>
      </c>
      <c r="F8" s="757">
        <f t="shared" si="0"/>
        <v>0.32370993661280245</v>
      </c>
      <c r="G8" s="757">
        <f t="shared" si="1"/>
        <v>0.47652301640650285</v>
      </c>
      <c r="H8" s="758">
        <f t="shared" si="2"/>
        <v>8.333482921277972E-3</v>
      </c>
      <c r="K8" s="761"/>
      <c r="L8" s="764"/>
      <c r="M8" s="764"/>
    </row>
    <row r="9" spans="1:13" ht="17.25">
      <c r="A9" s="753">
        <v>5</v>
      </c>
      <c r="B9" s="763" t="s">
        <v>90</v>
      </c>
      <c r="C9" s="755">
        <v>201101</v>
      </c>
      <c r="D9" s="755">
        <v>124958</v>
      </c>
      <c r="E9" s="765">
        <v>198584</v>
      </c>
      <c r="F9" s="757">
        <f t="shared" si="0"/>
        <v>0.60934874117703552</v>
      </c>
      <c r="G9" s="757">
        <f t="shared" si="1"/>
        <v>1.2674737138943737E-2</v>
      </c>
      <c r="H9" s="758">
        <f t="shared" si="2"/>
        <v>7.0643331322004857E-3</v>
      </c>
      <c r="K9" s="766" t="s">
        <v>42</v>
      </c>
      <c r="L9" s="767">
        <v>63977427453</v>
      </c>
      <c r="M9" s="767">
        <v>83843562374</v>
      </c>
    </row>
    <row r="10" spans="1:13" ht="17.25">
      <c r="A10" s="768"/>
      <c r="B10" s="754" t="s">
        <v>292</v>
      </c>
      <c r="C10" s="769">
        <f>SUM(C5:C9)</f>
        <v>24662040</v>
      </c>
      <c r="D10" s="769">
        <f>SUM(D5:D9)</f>
        <v>22146454</v>
      </c>
      <c r="E10" s="765">
        <f>SUM(E5:E9)</f>
        <v>9936789</v>
      </c>
      <c r="F10" s="770">
        <f>(C10/D10)-1</f>
        <v>0.1135886584823016</v>
      </c>
      <c r="G10" s="770">
        <f t="shared" si="1"/>
        <v>1.4818922893502116</v>
      </c>
      <c r="H10" s="771">
        <f>C10/$C$13</f>
        <v>0.86633515636249281</v>
      </c>
    </row>
    <row r="11" spans="1:13" ht="17.25">
      <c r="A11" s="772"/>
      <c r="B11" s="754" t="s">
        <v>96</v>
      </c>
      <c r="C11" s="769">
        <f t="shared" ref="C11:D11" si="3">C13-C10-C12</f>
        <v>765067</v>
      </c>
      <c r="D11" s="769">
        <f t="shared" si="3"/>
        <v>4932304</v>
      </c>
      <c r="E11" s="769">
        <f>E13-E10-E12</f>
        <v>458409</v>
      </c>
      <c r="F11" s="770">
        <f>(C11/D11)-1</f>
        <v>-0.84488648712650316</v>
      </c>
      <c r="G11" s="770">
        <f t="shared" si="1"/>
        <v>0.66896156052782563</v>
      </c>
      <c r="H11" s="771">
        <f>C11/$C$13</f>
        <v>2.6875491203192572E-2</v>
      </c>
    </row>
    <row r="12" spans="1:13" ht="18" thickBot="1">
      <c r="A12" s="773"/>
      <c r="B12" s="774" t="s">
        <v>293</v>
      </c>
      <c r="C12" s="775">
        <v>3039982</v>
      </c>
      <c r="D12" s="775">
        <v>2334974</v>
      </c>
      <c r="E12" s="776">
        <v>1025879</v>
      </c>
      <c r="F12" s="777">
        <f>(C12/D12)-1</f>
        <v>0.30193398299081697</v>
      </c>
      <c r="G12" s="777">
        <f t="shared" si="1"/>
        <v>1.963294891502799</v>
      </c>
      <c r="H12" s="778">
        <f>C12/$C$13</f>
        <v>0.10678935243431459</v>
      </c>
    </row>
    <row r="13" spans="1:13" ht="17.25" thickTop="1">
      <c r="A13" s="779"/>
      <c r="B13" s="780" t="s">
        <v>42</v>
      </c>
      <c r="C13" s="781">
        <v>28467089</v>
      </c>
      <c r="D13" s="781">
        <v>29413732</v>
      </c>
      <c r="E13" s="782">
        <v>11421077</v>
      </c>
      <c r="F13" s="783">
        <f>(C13/D13)-1</f>
        <v>-3.2183709296052632E-2</v>
      </c>
      <c r="G13" s="783">
        <f t="shared" si="1"/>
        <v>1.492504778664919</v>
      </c>
      <c r="H13" s="784">
        <f>C13/$C$13</f>
        <v>1</v>
      </c>
    </row>
    <row r="17" spans="1:8" ht="18.75">
      <c r="A17" s="751"/>
      <c r="B17" s="752"/>
      <c r="C17" s="974" t="s">
        <v>43</v>
      </c>
      <c r="D17" s="974"/>
      <c r="E17" s="975"/>
      <c r="F17" s="976" t="s">
        <v>61</v>
      </c>
      <c r="G17" s="976"/>
      <c r="H17" s="977"/>
    </row>
    <row r="18" spans="1:8" ht="18.75" customHeight="1">
      <c r="A18" s="978" t="s">
        <v>321</v>
      </c>
      <c r="B18" s="979"/>
      <c r="C18" s="980" t="s">
        <v>1271</v>
      </c>
      <c r="D18" s="980" t="s">
        <v>1100</v>
      </c>
      <c r="E18" s="980" t="s">
        <v>1703</v>
      </c>
      <c r="F18" s="981" t="s">
        <v>44</v>
      </c>
      <c r="G18" s="983" t="s">
        <v>727</v>
      </c>
      <c r="H18" s="983" t="s">
        <v>1704</v>
      </c>
    </row>
    <row r="19" spans="1:8" ht="18.75">
      <c r="A19" s="978" t="s">
        <v>1097</v>
      </c>
      <c r="B19" s="979"/>
      <c r="C19" s="980"/>
      <c r="D19" s="980"/>
      <c r="E19" s="980"/>
      <c r="F19" s="982"/>
      <c r="G19" s="983"/>
      <c r="H19" s="983"/>
    </row>
    <row r="20" spans="1:8" ht="17.25">
      <c r="A20" s="785">
        <v>1</v>
      </c>
      <c r="B20" s="786" t="s">
        <v>91</v>
      </c>
      <c r="C20" s="755">
        <v>13389946</v>
      </c>
      <c r="D20" s="755">
        <v>8739209</v>
      </c>
      <c r="E20" s="755">
        <v>2889388</v>
      </c>
      <c r="F20" s="787">
        <f>(C20/D20)-1</f>
        <v>0.53216910134544215</v>
      </c>
      <c r="G20" s="788">
        <f>(C20/E20)-1</f>
        <v>3.6341806638637664</v>
      </c>
      <c r="H20" s="758">
        <f>C20/$C$28</f>
        <v>0.24179846195693971</v>
      </c>
    </row>
    <row r="21" spans="1:8" ht="17.25">
      <c r="A21" s="785">
        <v>2</v>
      </c>
      <c r="B21" s="763" t="s">
        <v>90</v>
      </c>
      <c r="C21" s="755">
        <v>1598858</v>
      </c>
      <c r="D21" s="755">
        <v>998016</v>
      </c>
      <c r="E21" s="755">
        <v>305961</v>
      </c>
      <c r="F21" s="788">
        <f t="shared" ref="F21:F28" si="4">(C21/D21)-1</f>
        <v>0.60203644029755043</v>
      </c>
      <c r="G21" s="758">
        <f>(C21/E21)-1</f>
        <v>4.2256921633803</v>
      </c>
      <c r="H21" s="758">
        <f>C21/$C$28</f>
        <v>2.8872514145131634E-2</v>
      </c>
    </row>
    <row r="22" spans="1:8" ht="17.25">
      <c r="A22" s="785">
        <v>3</v>
      </c>
      <c r="B22" s="763" t="s">
        <v>92</v>
      </c>
      <c r="C22" s="755">
        <v>1211834</v>
      </c>
      <c r="D22" s="755">
        <v>774042</v>
      </c>
      <c r="E22" s="755">
        <v>252111</v>
      </c>
      <c r="F22" s="788">
        <f t="shared" si="4"/>
        <v>0.56559204797672469</v>
      </c>
      <c r="G22" s="758">
        <f t="shared" ref="G22:G27" si="5">(C22/E22)-1</f>
        <v>3.8067478213961312</v>
      </c>
      <c r="H22" s="758">
        <f t="shared" ref="H22:H28" si="6">C22/$C$28</f>
        <v>2.188355332778236E-2</v>
      </c>
    </row>
    <row r="23" spans="1:8" ht="17.25">
      <c r="A23" s="785">
        <v>4</v>
      </c>
      <c r="B23" s="754" t="s">
        <v>728</v>
      </c>
      <c r="C23" s="755">
        <v>976557</v>
      </c>
      <c r="D23" s="755">
        <v>521436</v>
      </c>
      <c r="E23" s="755">
        <v>122725</v>
      </c>
      <c r="F23" s="788">
        <f>(C23/D23)-1</f>
        <v>0.8728223597910385</v>
      </c>
      <c r="G23" s="758">
        <f t="shared" si="5"/>
        <v>6.9572784681197799</v>
      </c>
      <c r="H23" s="758">
        <f t="shared" si="6"/>
        <v>1.7634871762237367E-2</v>
      </c>
    </row>
    <row r="24" spans="1:8" ht="17.25">
      <c r="A24" s="785">
        <v>5</v>
      </c>
      <c r="B24" s="754" t="s">
        <v>1268</v>
      </c>
      <c r="C24" s="755">
        <v>700407</v>
      </c>
      <c r="D24" s="755">
        <v>506425</v>
      </c>
      <c r="E24" s="755">
        <v>117240</v>
      </c>
      <c r="F24" s="788">
        <f t="shared" si="4"/>
        <v>0.38304191143802147</v>
      </c>
      <c r="G24" s="788">
        <f t="shared" si="5"/>
        <v>4.9741299897645854</v>
      </c>
      <c r="H24" s="758">
        <f t="shared" si="6"/>
        <v>1.2648096963488448E-2</v>
      </c>
    </row>
    <row r="25" spans="1:8" ht="17.25">
      <c r="A25" s="789"/>
      <c r="B25" s="763" t="s">
        <v>292</v>
      </c>
      <c r="C25" s="769">
        <f>SUM(C20:C24)</f>
        <v>17877602</v>
      </c>
      <c r="D25" s="769">
        <f>SUM(D20:D24)</f>
        <v>11539128</v>
      </c>
      <c r="E25" s="769">
        <f>SUM(E20:E24)</f>
        <v>3687425</v>
      </c>
      <c r="F25" s="790">
        <f t="shared" si="4"/>
        <v>0.54930268561021256</v>
      </c>
      <c r="G25" s="790">
        <f t="shared" si="5"/>
        <v>3.8482618629531444</v>
      </c>
      <c r="H25" s="790">
        <f t="shared" si="6"/>
        <v>0.32283749815557955</v>
      </c>
    </row>
    <row r="26" spans="1:8" ht="17.25">
      <c r="A26" s="791"/>
      <c r="B26" s="763" t="s">
        <v>96</v>
      </c>
      <c r="C26" s="755">
        <f>C28-C25-C27</f>
        <v>4734809</v>
      </c>
      <c r="D26" s="755">
        <f>D28-D25-D27</f>
        <v>2911655</v>
      </c>
      <c r="E26" s="755">
        <f>E28-E25-E27</f>
        <v>1129475</v>
      </c>
      <c r="F26" s="787">
        <f t="shared" si="4"/>
        <v>0.62615728855238695</v>
      </c>
      <c r="G26" s="788">
        <f t="shared" si="5"/>
        <v>3.1920440912813479</v>
      </c>
      <c r="H26" s="758">
        <f t="shared" si="6"/>
        <v>8.5502177070757107E-2</v>
      </c>
    </row>
    <row r="27" spans="1:8" ht="17.25">
      <c r="A27" s="792"/>
      <c r="B27" s="763" t="s">
        <v>293</v>
      </c>
      <c r="C27" s="755">
        <v>32764062</v>
      </c>
      <c r="D27" s="755">
        <v>20112912</v>
      </c>
      <c r="E27" s="755">
        <v>5857905</v>
      </c>
      <c r="F27" s="793">
        <f t="shared" si="4"/>
        <v>0.62900638157219602</v>
      </c>
      <c r="G27" s="788">
        <f t="shared" si="5"/>
        <v>4.5931364540735977</v>
      </c>
      <c r="H27" s="758">
        <f t="shared" si="6"/>
        <v>0.59166032477366337</v>
      </c>
    </row>
    <row r="28" spans="1:8" ht="16.5">
      <c r="A28" s="794"/>
      <c r="B28" s="795" t="s">
        <v>42</v>
      </c>
      <c r="C28" s="796">
        <v>55376473</v>
      </c>
      <c r="D28" s="796">
        <v>34563695</v>
      </c>
      <c r="E28" s="796">
        <v>10674805</v>
      </c>
      <c r="F28" s="797">
        <f t="shared" si="4"/>
        <v>0.60215720570384623</v>
      </c>
      <c r="G28" s="797">
        <f>(C28/E28)-1</f>
        <v>4.1875863774560749</v>
      </c>
      <c r="H28" s="797">
        <f t="shared" si="6"/>
        <v>1</v>
      </c>
    </row>
  </sheetData>
  <mergeCells count="20"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  <mergeCell ref="C17:E17"/>
    <mergeCell ref="F17:H17"/>
    <mergeCell ref="A18:B18"/>
    <mergeCell ref="C18:C19"/>
    <mergeCell ref="D18:D19"/>
    <mergeCell ref="E18:E19"/>
    <mergeCell ref="F18:F19"/>
    <mergeCell ref="G18:G19"/>
    <mergeCell ref="H18:H19"/>
    <mergeCell ref="A19:B1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FB134"/>
  <sheetViews>
    <sheetView rightToLeft="1" zoomScaleNormal="100" workbookViewId="0">
      <selection activeCell="D10" sqref="D10"/>
    </sheetView>
  </sheetViews>
  <sheetFormatPr defaultColWidth="9.140625" defaultRowHeight="15"/>
  <cols>
    <col min="1" max="1" width="14.7109375" style="489" customWidth="1"/>
    <col min="2" max="2" width="6.7109375" style="489" bestFit="1" customWidth="1"/>
    <col min="3" max="3" width="19" style="489" bestFit="1" customWidth="1"/>
    <col min="4" max="4" width="16.42578125" style="489" customWidth="1"/>
    <col min="5" max="5" width="18.140625" style="489" customWidth="1"/>
    <col min="6" max="6" width="11.28515625" style="489" customWidth="1"/>
    <col min="7" max="7" width="15.28515625" style="489" bestFit="1" customWidth="1"/>
    <col min="8" max="8" width="12.42578125" style="489" customWidth="1"/>
    <col min="9" max="9" width="12.85546875" style="489" customWidth="1"/>
    <col min="10" max="10" width="15.140625" style="489" customWidth="1"/>
    <col min="11" max="11" width="12.42578125" style="489" customWidth="1"/>
    <col min="12" max="12" width="11.85546875" style="489" customWidth="1"/>
    <col min="13" max="16384" width="9.140625" style="489"/>
  </cols>
  <sheetData>
    <row r="1" spans="1:14" ht="18.75" customHeight="1">
      <c r="A1" s="801"/>
      <c r="L1" s="811" t="s">
        <v>327</v>
      </c>
    </row>
    <row r="2" spans="1:14" ht="19.5">
      <c r="A2" s="801"/>
      <c r="B2" s="810" t="s">
        <v>387</v>
      </c>
      <c r="C2" s="809" t="s">
        <v>319</v>
      </c>
      <c r="D2" s="809" t="s">
        <v>329</v>
      </c>
      <c r="E2" s="809" t="s">
        <v>320</v>
      </c>
      <c r="F2" s="808" t="s">
        <v>329</v>
      </c>
      <c r="H2" s="991" t="s">
        <v>1710</v>
      </c>
      <c r="I2" s="992"/>
      <c r="J2" s="992"/>
      <c r="K2" s="992"/>
      <c r="L2" s="993"/>
    </row>
    <row r="3" spans="1:14" ht="20.25" customHeight="1">
      <c r="B3" s="804" t="s">
        <v>388</v>
      </c>
      <c r="C3" s="798">
        <v>41905612446068.5</v>
      </c>
      <c r="D3" s="209">
        <f t="shared" ref="D3:D32" si="0">C3/(C3+E3)</f>
        <v>0.44618688817441865</v>
      </c>
      <c r="E3" s="798">
        <v>52013804633904.5</v>
      </c>
      <c r="F3" s="209">
        <f t="shared" ref="F3:F32" si="1">E3/(E3+C3)</f>
        <v>0.55381311182558135</v>
      </c>
      <c r="H3" s="807" t="s">
        <v>387</v>
      </c>
      <c r="I3" s="806" t="s">
        <v>319</v>
      </c>
      <c r="J3" s="806" t="s">
        <v>329</v>
      </c>
      <c r="K3" s="806" t="s">
        <v>320</v>
      </c>
      <c r="L3" s="805" t="s">
        <v>329</v>
      </c>
    </row>
    <row r="4" spans="1:14" ht="18.75" customHeight="1">
      <c r="B4" s="804" t="s">
        <v>389</v>
      </c>
      <c r="C4" s="798">
        <v>65194008736087.5</v>
      </c>
      <c r="D4" s="209">
        <f t="shared" si="0"/>
        <v>0.56979507022036924</v>
      </c>
      <c r="E4" s="798">
        <v>49222580917581.5</v>
      </c>
      <c r="F4" s="209">
        <f t="shared" si="1"/>
        <v>0.43020492977963076</v>
      </c>
      <c r="H4" s="800" t="s">
        <v>388</v>
      </c>
      <c r="I4" s="798">
        <f t="shared" ref="I4:I14" si="2">C3/10^9</f>
        <v>41905.612446068502</v>
      </c>
      <c r="J4" s="209">
        <f t="shared" ref="J4:J33" si="3">I4/(I4+K4)</f>
        <v>0.44618688817441865</v>
      </c>
      <c r="K4" s="798">
        <f t="shared" ref="K4:K14" si="4">E3/10^9</f>
        <v>52013.804633904503</v>
      </c>
      <c r="L4" s="209">
        <f t="shared" ref="L4:L33" si="5">K4/(K4+I4)</f>
        <v>0.55381311182558135</v>
      </c>
      <c r="M4" s="435"/>
      <c r="N4" s="435"/>
    </row>
    <row r="5" spans="1:14" ht="18">
      <c r="B5" s="804" t="s">
        <v>390</v>
      </c>
      <c r="C5" s="798">
        <v>52609412687774.5</v>
      </c>
      <c r="D5" s="209">
        <f t="shared" si="0"/>
        <v>0.61128249385875011</v>
      </c>
      <c r="E5" s="798">
        <v>33454580991604.5</v>
      </c>
      <c r="F5" s="209">
        <f t="shared" si="1"/>
        <v>0.38871750614124989</v>
      </c>
      <c r="H5" s="800" t="s">
        <v>389</v>
      </c>
      <c r="I5" s="798">
        <f t="shared" si="2"/>
        <v>65194.008736087497</v>
      </c>
      <c r="J5" s="209">
        <f t="shared" si="3"/>
        <v>0.56979507022036924</v>
      </c>
      <c r="K5" s="798">
        <f t="shared" si="4"/>
        <v>49222.580917581501</v>
      </c>
      <c r="L5" s="209">
        <f t="shared" si="5"/>
        <v>0.43020492977963076</v>
      </c>
    </row>
    <row r="6" spans="1:14" ht="18">
      <c r="B6" s="804" t="s">
        <v>391</v>
      </c>
      <c r="C6" s="798">
        <v>42331726675062.5</v>
      </c>
      <c r="D6" s="209">
        <f t="shared" si="0"/>
        <v>0.57476972756810463</v>
      </c>
      <c r="E6" s="798">
        <v>31318162392984.5</v>
      </c>
      <c r="F6" s="209">
        <f t="shared" si="1"/>
        <v>0.42523027243189537</v>
      </c>
      <c r="H6" s="800" t="s">
        <v>390</v>
      </c>
      <c r="I6" s="798">
        <f t="shared" si="2"/>
        <v>52609.4126877745</v>
      </c>
      <c r="J6" s="209">
        <f t="shared" si="3"/>
        <v>0.61128249385875011</v>
      </c>
      <c r="K6" s="798">
        <f t="shared" si="4"/>
        <v>33454.580991604496</v>
      </c>
      <c r="L6" s="209">
        <f t="shared" si="5"/>
        <v>0.38871750614124989</v>
      </c>
      <c r="M6" s="490"/>
      <c r="N6" s="490"/>
    </row>
    <row r="7" spans="1:14" ht="18">
      <c r="B7" s="804" t="s">
        <v>392</v>
      </c>
      <c r="C7" s="798">
        <v>43753908995888.5</v>
      </c>
      <c r="D7" s="209">
        <f t="shared" si="0"/>
        <v>0.57034999263095332</v>
      </c>
      <c r="E7" s="798">
        <v>32960230674837.5</v>
      </c>
      <c r="F7" s="209">
        <f t="shared" si="1"/>
        <v>0.42965000736904663</v>
      </c>
      <c r="H7" s="800" t="s">
        <v>391</v>
      </c>
      <c r="I7" s="798">
        <f t="shared" si="2"/>
        <v>42331.726675062499</v>
      </c>
      <c r="J7" s="209">
        <f t="shared" si="3"/>
        <v>0.57476972756810463</v>
      </c>
      <c r="K7" s="798">
        <f t="shared" si="4"/>
        <v>31318.162392984501</v>
      </c>
      <c r="L7" s="209">
        <f t="shared" si="5"/>
        <v>0.42523027243189543</v>
      </c>
      <c r="M7" s="490"/>
      <c r="N7" s="490"/>
    </row>
    <row r="8" spans="1:14" ht="18">
      <c r="B8" s="804" t="s">
        <v>393</v>
      </c>
      <c r="C8" s="798">
        <v>48732170923962.5</v>
      </c>
      <c r="D8" s="209">
        <f t="shared" si="0"/>
        <v>0.68368684636914823</v>
      </c>
      <c r="E8" s="798">
        <v>22546326216598.5</v>
      </c>
      <c r="F8" s="209">
        <f t="shared" si="1"/>
        <v>0.31631315363085177</v>
      </c>
      <c r="H8" s="800" t="s">
        <v>392</v>
      </c>
      <c r="I8" s="798">
        <f t="shared" si="2"/>
        <v>43753.908995888502</v>
      </c>
      <c r="J8" s="209">
        <f t="shared" si="3"/>
        <v>0.57034999263095343</v>
      </c>
      <c r="K8" s="798">
        <f t="shared" si="4"/>
        <v>32960.230674837498</v>
      </c>
      <c r="L8" s="209">
        <f t="shared" si="5"/>
        <v>0.42965000736904663</v>
      </c>
      <c r="M8" s="490"/>
      <c r="N8" s="490"/>
    </row>
    <row r="9" spans="1:14" ht="18">
      <c r="B9" s="804" t="s">
        <v>394</v>
      </c>
      <c r="C9" s="798">
        <v>48766314459691.5</v>
      </c>
      <c r="D9" s="209">
        <f t="shared" si="0"/>
        <v>0.58643512706301693</v>
      </c>
      <c r="E9" s="798">
        <v>34390904828864.5</v>
      </c>
      <c r="F9" s="209">
        <f t="shared" si="1"/>
        <v>0.41356487293698307</v>
      </c>
      <c r="H9" s="800" t="s">
        <v>393</v>
      </c>
      <c r="I9" s="798">
        <f t="shared" si="2"/>
        <v>48732.170923962498</v>
      </c>
      <c r="J9" s="209">
        <f t="shared" si="3"/>
        <v>0.68368684636914823</v>
      </c>
      <c r="K9" s="798">
        <f t="shared" si="4"/>
        <v>22546.3262165985</v>
      </c>
      <c r="L9" s="209">
        <f t="shared" si="5"/>
        <v>0.31631315363085177</v>
      </c>
      <c r="M9" s="490"/>
      <c r="N9" s="490"/>
    </row>
    <row r="10" spans="1:14" ht="18">
      <c r="B10" s="804" t="s">
        <v>395</v>
      </c>
      <c r="C10" s="798">
        <v>67274499965478</v>
      </c>
      <c r="D10" s="209">
        <f t="shared" si="0"/>
        <v>0.63366359703140396</v>
      </c>
      <c r="E10" s="798">
        <v>38893031640640</v>
      </c>
      <c r="F10" s="209">
        <f t="shared" si="1"/>
        <v>0.36633640296859604</v>
      </c>
      <c r="H10" s="800" t="s">
        <v>394</v>
      </c>
      <c r="I10" s="798">
        <f t="shared" si="2"/>
        <v>48766.314459691501</v>
      </c>
      <c r="J10" s="209">
        <f t="shared" si="3"/>
        <v>0.58643512706301704</v>
      </c>
      <c r="K10" s="798">
        <f t="shared" si="4"/>
        <v>34390.904828864499</v>
      </c>
      <c r="L10" s="209">
        <f t="shared" si="5"/>
        <v>0.41356487293698307</v>
      </c>
      <c r="M10" s="490"/>
      <c r="N10" s="490"/>
    </row>
    <row r="11" spans="1:14" ht="18">
      <c r="B11" s="804" t="s">
        <v>396</v>
      </c>
      <c r="C11" s="798">
        <v>51607033980803.5</v>
      </c>
      <c r="D11" s="209">
        <f t="shared" si="0"/>
        <v>0.67145983333687165</v>
      </c>
      <c r="E11" s="798">
        <v>25250927461712.5</v>
      </c>
      <c r="F11" s="209">
        <f t="shared" si="1"/>
        <v>0.32854016666312835</v>
      </c>
      <c r="H11" s="800" t="s">
        <v>395</v>
      </c>
      <c r="I11" s="798">
        <f t="shared" si="2"/>
        <v>67274.499965477997</v>
      </c>
      <c r="J11" s="209">
        <f t="shared" si="3"/>
        <v>0.63366359703140396</v>
      </c>
      <c r="K11" s="798">
        <f t="shared" si="4"/>
        <v>38893.031640640002</v>
      </c>
      <c r="L11" s="209">
        <f t="shared" si="5"/>
        <v>0.3663364029685961</v>
      </c>
      <c r="M11" s="490"/>
      <c r="N11" s="490"/>
    </row>
    <row r="12" spans="1:14" ht="18">
      <c r="B12" s="804" t="s">
        <v>397</v>
      </c>
      <c r="C12" s="798">
        <v>50780621733632.5</v>
      </c>
      <c r="D12" s="209">
        <f t="shared" si="0"/>
        <v>0.69407252642881356</v>
      </c>
      <c r="E12" s="798">
        <v>22382657030493.5</v>
      </c>
      <c r="F12" s="209">
        <f t="shared" si="1"/>
        <v>0.30592747357118638</v>
      </c>
      <c r="H12" s="800" t="s">
        <v>396</v>
      </c>
      <c r="I12" s="798">
        <f t="shared" si="2"/>
        <v>51607.033980803499</v>
      </c>
      <c r="J12" s="209">
        <f t="shared" si="3"/>
        <v>0.67145983333687165</v>
      </c>
      <c r="K12" s="798">
        <f t="shared" si="4"/>
        <v>25250.927461712501</v>
      </c>
      <c r="L12" s="209">
        <f t="shared" si="5"/>
        <v>0.32854016666312841</v>
      </c>
      <c r="M12" s="490"/>
      <c r="N12" s="490"/>
    </row>
    <row r="13" spans="1:14" ht="18">
      <c r="B13" s="803" t="s">
        <v>398</v>
      </c>
      <c r="C13" s="798">
        <v>80869833481285</v>
      </c>
      <c r="D13" s="209">
        <f t="shared" si="0"/>
        <v>0.72677026789708343</v>
      </c>
      <c r="E13" s="798">
        <v>30403063957520</v>
      </c>
      <c r="F13" s="209">
        <f t="shared" si="1"/>
        <v>0.27322973210291657</v>
      </c>
      <c r="H13" s="800" t="s">
        <v>397</v>
      </c>
      <c r="I13" s="798">
        <f t="shared" si="2"/>
        <v>50780.621733632499</v>
      </c>
      <c r="J13" s="209">
        <f t="shared" si="3"/>
        <v>0.69407252642881356</v>
      </c>
      <c r="K13" s="798">
        <f t="shared" si="4"/>
        <v>22382.657030493501</v>
      </c>
      <c r="L13" s="209">
        <f t="shared" si="5"/>
        <v>0.30592747357118638</v>
      </c>
      <c r="M13" s="490"/>
      <c r="N13" s="490"/>
    </row>
    <row r="14" spans="1:14" ht="18">
      <c r="B14" s="803" t="s">
        <v>399</v>
      </c>
      <c r="C14" s="798">
        <v>108055062368020</v>
      </c>
      <c r="D14" s="209">
        <f t="shared" si="0"/>
        <v>0.81146090197235865</v>
      </c>
      <c r="E14" s="798">
        <v>25106082063435</v>
      </c>
      <c r="F14" s="209">
        <f t="shared" si="1"/>
        <v>0.18853909802764132</v>
      </c>
      <c r="H14" s="800" t="s">
        <v>398</v>
      </c>
      <c r="I14" s="798">
        <f t="shared" si="2"/>
        <v>80869.833481284993</v>
      </c>
      <c r="J14" s="209">
        <f t="shared" si="3"/>
        <v>0.72677026789708343</v>
      </c>
      <c r="K14" s="798">
        <f t="shared" si="4"/>
        <v>30403.06395752</v>
      </c>
      <c r="L14" s="209">
        <f t="shared" si="5"/>
        <v>0.27322973210291657</v>
      </c>
      <c r="M14" s="490"/>
      <c r="N14" s="490"/>
    </row>
    <row r="15" spans="1:14" ht="18">
      <c r="B15" s="803" t="s">
        <v>400</v>
      </c>
      <c r="C15" s="798">
        <v>30242727089493.5</v>
      </c>
      <c r="D15" s="209">
        <f t="shared" si="0"/>
        <v>0.50163407079454536</v>
      </c>
      <c r="E15" s="798">
        <v>30045695986697.5</v>
      </c>
      <c r="F15" s="209">
        <f t="shared" si="1"/>
        <v>0.49836592920545464</v>
      </c>
      <c r="H15" s="803" t="s">
        <v>399</v>
      </c>
      <c r="I15" s="798">
        <v>108055</v>
      </c>
      <c r="J15" s="209">
        <f t="shared" si="3"/>
        <v>0.81146131374801933</v>
      </c>
      <c r="K15" s="798">
        <v>25106</v>
      </c>
      <c r="L15" s="209">
        <f t="shared" si="5"/>
        <v>0.1885386862519807</v>
      </c>
      <c r="M15" s="490"/>
      <c r="N15" s="490"/>
    </row>
    <row r="16" spans="1:14" ht="18">
      <c r="B16" s="803" t="s">
        <v>401</v>
      </c>
      <c r="C16" s="798">
        <v>75410681263037</v>
      </c>
      <c r="D16" s="209">
        <f t="shared" si="0"/>
        <v>0.66341053146838713</v>
      </c>
      <c r="E16" s="798">
        <v>38260533898597</v>
      </c>
      <c r="F16" s="209">
        <f t="shared" si="1"/>
        <v>0.33658946853161287</v>
      </c>
      <c r="H16" s="803" t="s">
        <v>400</v>
      </c>
      <c r="I16" s="798">
        <f t="shared" ref="I16:I33" si="6">C15/1000000000</f>
        <v>30242.727089493499</v>
      </c>
      <c r="J16" s="209">
        <f t="shared" si="3"/>
        <v>0.50163407079454536</v>
      </c>
      <c r="K16" s="798">
        <f t="shared" ref="K16:K33" si="7">E15/1000000000</f>
        <v>30045.695986697501</v>
      </c>
      <c r="L16" s="209">
        <f t="shared" si="5"/>
        <v>0.49836592920545464</v>
      </c>
    </row>
    <row r="17" spans="2:12" ht="18">
      <c r="B17" s="803" t="s">
        <v>402</v>
      </c>
      <c r="C17" s="798">
        <v>45975421648126.5</v>
      </c>
      <c r="D17" s="209">
        <f t="shared" si="0"/>
        <v>0.64219285569555606</v>
      </c>
      <c r="E17" s="798">
        <v>25615878753885.5</v>
      </c>
      <c r="F17" s="209">
        <f t="shared" si="1"/>
        <v>0.35780714430444388</v>
      </c>
      <c r="H17" s="803" t="s">
        <v>401</v>
      </c>
      <c r="I17" s="798">
        <f t="shared" si="6"/>
        <v>75410.681263036997</v>
      </c>
      <c r="J17" s="209">
        <f t="shared" si="3"/>
        <v>0.66341053146838713</v>
      </c>
      <c r="K17" s="798">
        <f t="shared" si="7"/>
        <v>38260.533898597001</v>
      </c>
      <c r="L17" s="209">
        <f t="shared" si="5"/>
        <v>0.33658946853161287</v>
      </c>
    </row>
    <row r="18" spans="2:12" ht="19.5" customHeight="1">
      <c r="B18" s="803" t="s">
        <v>420</v>
      </c>
      <c r="C18" s="798">
        <v>43751733642342.5</v>
      </c>
      <c r="D18" s="209">
        <f t="shared" si="0"/>
        <v>0.65143958933210655</v>
      </c>
      <c r="E18" s="798">
        <v>23409879435547.5</v>
      </c>
      <c r="F18" s="209">
        <f t="shared" si="1"/>
        <v>0.34856041066789345</v>
      </c>
      <c r="H18" s="803" t="s">
        <v>402</v>
      </c>
      <c r="I18" s="798">
        <f t="shared" si="6"/>
        <v>45975.421648126503</v>
      </c>
      <c r="J18" s="209">
        <f t="shared" si="3"/>
        <v>0.64219285569555618</v>
      </c>
      <c r="K18" s="798">
        <f t="shared" si="7"/>
        <v>25615.878753885499</v>
      </c>
      <c r="L18" s="209">
        <f t="shared" si="5"/>
        <v>0.35780714430444388</v>
      </c>
    </row>
    <row r="19" spans="2:12" ht="18">
      <c r="B19" s="803" t="s">
        <v>650</v>
      </c>
      <c r="C19" s="798">
        <v>54682398383623</v>
      </c>
      <c r="D19" s="209">
        <f t="shared" si="0"/>
        <v>0.66165453334511526</v>
      </c>
      <c r="E19" s="798">
        <v>27962540368880</v>
      </c>
      <c r="F19" s="209">
        <f t="shared" si="1"/>
        <v>0.3383454666548848</v>
      </c>
      <c r="H19" s="803" t="s">
        <v>420</v>
      </c>
      <c r="I19" s="798">
        <f t="shared" si="6"/>
        <v>43751.7336423425</v>
      </c>
      <c r="J19" s="209">
        <f t="shared" si="3"/>
        <v>0.65143958933210666</v>
      </c>
      <c r="K19" s="798">
        <f t="shared" si="7"/>
        <v>23409.8794355475</v>
      </c>
      <c r="L19" s="209">
        <f t="shared" si="5"/>
        <v>0.34856041066789345</v>
      </c>
    </row>
    <row r="20" spans="2:12" ht="18">
      <c r="B20" s="803" t="s">
        <v>674</v>
      </c>
      <c r="C20" s="798">
        <v>58306577212818</v>
      </c>
      <c r="D20" s="209">
        <f t="shared" si="0"/>
        <v>0.6997678649364556</v>
      </c>
      <c r="E20" s="798">
        <v>25016164705479</v>
      </c>
      <c r="F20" s="209">
        <f t="shared" si="1"/>
        <v>0.3002321350635444</v>
      </c>
      <c r="H20" s="803" t="s">
        <v>650</v>
      </c>
      <c r="I20" s="798">
        <f t="shared" si="6"/>
        <v>54682.398383623004</v>
      </c>
      <c r="J20" s="209">
        <f t="shared" si="3"/>
        <v>0.66165453334511526</v>
      </c>
      <c r="K20" s="798">
        <f t="shared" si="7"/>
        <v>27962.54036888</v>
      </c>
      <c r="L20" s="209">
        <f t="shared" si="5"/>
        <v>0.3383454666548848</v>
      </c>
    </row>
    <row r="21" spans="2:12" ht="25.5" customHeight="1">
      <c r="B21" s="803" t="s">
        <v>729</v>
      </c>
      <c r="C21" s="798">
        <v>64248118703988</v>
      </c>
      <c r="D21" s="209">
        <f t="shared" si="0"/>
        <v>0.70058891266264822</v>
      </c>
      <c r="E21" s="798">
        <v>27457755515185</v>
      </c>
      <c r="F21" s="209">
        <f t="shared" si="1"/>
        <v>0.29941108733735172</v>
      </c>
      <c r="H21" s="803" t="s">
        <v>674</v>
      </c>
      <c r="I21" s="798">
        <f t="shared" si="6"/>
        <v>58306.577212818003</v>
      </c>
      <c r="J21" s="209">
        <f t="shared" si="3"/>
        <v>0.6997678649364556</v>
      </c>
      <c r="K21" s="798">
        <f t="shared" si="7"/>
        <v>25016.164705479001</v>
      </c>
      <c r="L21" s="209">
        <f t="shared" si="5"/>
        <v>0.3002321350635444</v>
      </c>
    </row>
    <row r="22" spans="2:12" ht="19.5" customHeight="1">
      <c r="B22" s="803" t="s">
        <v>759</v>
      </c>
      <c r="C22" s="798">
        <v>68852258429197.5</v>
      </c>
      <c r="D22" s="209">
        <f t="shared" si="0"/>
        <v>0.71114232893294105</v>
      </c>
      <c r="E22" s="798">
        <v>27966979616313.5</v>
      </c>
      <c r="F22" s="209">
        <f t="shared" si="1"/>
        <v>0.28885767106705901</v>
      </c>
      <c r="H22" s="803" t="s">
        <v>729</v>
      </c>
      <c r="I22" s="798">
        <f t="shared" si="6"/>
        <v>64248.118703988002</v>
      </c>
      <c r="J22" s="209">
        <f t="shared" si="3"/>
        <v>0.70058891266264833</v>
      </c>
      <c r="K22" s="798">
        <f t="shared" si="7"/>
        <v>27457.755515184999</v>
      </c>
      <c r="L22" s="209">
        <f t="shared" si="5"/>
        <v>0.29941108733735172</v>
      </c>
    </row>
    <row r="23" spans="2:12" ht="19.5" customHeight="1">
      <c r="B23" s="803" t="s">
        <v>782</v>
      </c>
      <c r="C23" s="798">
        <v>77643734109708.5</v>
      </c>
      <c r="D23" s="209">
        <f t="shared" si="0"/>
        <v>0.69870185413345354</v>
      </c>
      <c r="E23" s="798">
        <v>33481968005400.5</v>
      </c>
      <c r="F23" s="209">
        <f t="shared" si="1"/>
        <v>0.30129814586654646</v>
      </c>
      <c r="H23" s="803" t="s">
        <v>759</v>
      </c>
      <c r="I23" s="798">
        <f t="shared" si="6"/>
        <v>68852.258429197507</v>
      </c>
      <c r="J23" s="209">
        <f t="shared" si="3"/>
        <v>0.71114232893294105</v>
      </c>
      <c r="K23" s="798">
        <f t="shared" si="7"/>
        <v>27966.9796163135</v>
      </c>
      <c r="L23" s="209">
        <f t="shared" si="5"/>
        <v>0.28885767106705895</v>
      </c>
    </row>
    <row r="24" spans="2:12" ht="19.5" customHeight="1">
      <c r="B24" s="803" t="s">
        <v>811</v>
      </c>
      <c r="C24" s="798">
        <v>64782281901816</v>
      </c>
      <c r="D24" s="209">
        <f t="shared" si="0"/>
        <v>0.64814483968926295</v>
      </c>
      <c r="E24" s="798">
        <v>35168034655320</v>
      </c>
      <c r="F24" s="209">
        <f t="shared" si="1"/>
        <v>0.35185516031073705</v>
      </c>
      <c r="H24" s="803" t="s">
        <v>782</v>
      </c>
      <c r="I24" s="798">
        <f t="shared" si="6"/>
        <v>77643.734109708501</v>
      </c>
      <c r="J24" s="209">
        <f t="shared" si="3"/>
        <v>0.69870185413345354</v>
      </c>
      <c r="K24" s="798">
        <f t="shared" si="7"/>
        <v>33481.9680054005</v>
      </c>
      <c r="L24" s="209">
        <f t="shared" si="5"/>
        <v>0.30129814586654646</v>
      </c>
    </row>
    <row r="25" spans="2:12" ht="19.5" customHeight="1">
      <c r="B25" s="803" t="s">
        <v>840</v>
      </c>
      <c r="C25" s="798">
        <v>74538875564118</v>
      </c>
      <c r="D25" s="209">
        <f t="shared" si="0"/>
        <v>0.69979699182512001</v>
      </c>
      <c r="E25" s="798">
        <v>31976122978124</v>
      </c>
      <c r="F25" s="209">
        <f t="shared" si="1"/>
        <v>0.30020300817487994</v>
      </c>
      <c r="H25" s="803" t="s">
        <v>811</v>
      </c>
      <c r="I25" s="798">
        <f t="shared" si="6"/>
        <v>64782.281901816001</v>
      </c>
      <c r="J25" s="209">
        <f t="shared" si="3"/>
        <v>0.64814483968926295</v>
      </c>
      <c r="K25" s="798">
        <f t="shared" si="7"/>
        <v>35168.03465532</v>
      </c>
      <c r="L25" s="209">
        <f t="shared" si="5"/>
        <v>0.35185516031073699</v>
      </c>
    </row>
    <row r="26" spans="2:12" ht="19.5" customHeight="1">
      <c r="B26" s="803" t="s">
        <v>861</v>
      </c>
      <c r="C26" s="798">
        <v>213333340659986.5</v>
      </c>
      <c r="D26" s="209">
        <f t="shared" si="0"/>
        <v>0.8927427710076864</v>
      </c>
      <c r="E26" s="798">
        <v>25630611318236.5</v>
      </c>
      <c r="F26" s="209">
        <f t="shared" si="1"/>
        <v>0.10725722899231362</v>
      </c>
      <c r="H26" s="803" t="s">
        <v>840</v>
      </c>
      <c r="I26" s="798">
        <f t="shared" si="6"/>
        <v>74538.875564118003</v>
      </c>
      <c r="J26" s="209">
        <f t="shared" si="3"/>
        <v>0.69979699182512012</v>
      </c>
      <c r="K26" s="798">
        <f t="shared" si="7"/>
        <v>31976.122978124</v>
      </c>
      <c r="L26" s="209">
        <f t="shared" si="5"/>
        <v>0.30020300817487994</v>
      </c>
    </row>
    <row r="27" spans="2:12" ht="19.5" customHeight="1">
      <c r="B27" s="803" t="s">
        <v>933</v>
      </c>
      <c r="C27" s="798">
        <v>33554582607815</v>
      </c>
      <c r="D27" s="209">
        <f t="shared" si="0"/>
        <v>0.6918281940821922</v>
      </c>
      <c r="E27" s="798">
        <v>14946740256498</v>
      </c>
      <c r="F27" s="209">
        <f t="shared" si="1"/>
        <v>0.3081718059178078</v>
      </c>
      <c r="H27" s="803" t="s">
        <v>861</v>
      </c>
      <c r="I27" s="798">
        <f t="shared" si="6"/>
        <v>213333.34065998651</v>
      </c>
      <c r="J27" s="209">
        <f t="shared" si="3"/>
        <v>0.8927427710076864</v>
      </c>
      <c r="K27" s="798">
        <f t="shared" si="7"/>
        <v>25630.611318236501</v>
      </c>
      <c r="L27" s="209">
        <f t="shared" si="5"/>
        <v>0.10725722899231362</v>
      </c>
    </row>
    <row r="28" spans="2:12" ht="19.5" customHeight="1">
      <c r="B28" s="803" t="s">
        <v>934</v>
      </c>
      <c r="C28" s="798">
        <v>84815266190194.5</v>
      </c>
      <c r="D28" s="209">
        <f t="shared" si="0"/>
        <v>0.772671330411557</v>
      </c>
      <c r="E28" s="798">
        <v>24953613347523.5</v>
      </c>
      <c r="F28" s="209">
        <f t="shared" si="1"/>
        <v>0.22732866958844303</v>
      </c>
      <c r="H28" s="803" t="s">
        <v>933</v>
      </c>
      <c r="I28" s="798">
        <f t="shared" si="6"/>
        <v>33554.582607814998</v>
      </c>
      <c r="J28" s="209">
        <f t="shared" si="3"/>
        <v>0.6918281940821922</v>
      </c>
      <c r="K28" s="798">
        <f t="shared" si="7"/>
        <v>14946.740256498</v>
      </c>
      <c r="L28" s="209">
        <f t="shared" si="5"/>
        <v>0.3081718059178078</v>
      </c>
    </row>
    <row r="29" spans="2:12" ht="19.5" customHeight="1">
      <c r="B29" s="803" t="s">
        <v>1000</v>
      </c>
      <c r="C29" s="798">
        <v>71955338591709.5</v>
      </c>
      <c r="D29" s="209">
        <f t="shared" si="0"/>
        <v>0.65128792305850602</v>
      </c>
      <c r="E29" s="798">
        <v>38526271836134.5</v>
      </c>
      <c r="F29" s="209">
        <f t="shared" si="1"/>
        <v>0.34871207694149398</v>
      </c>
      <c r="H29" s="803" t="s">
        <v>934</v>
      </c>
      <c r="I29" s="798">
        <f t="shared" si="6"/>
        <v>84815.266190194496</v>
      </c>
      <c r="J29" s="209">
        <f t="shared" si="3"/>
        <v>0.772671330411557</v>
      </c>
      <c r="K29" s="798">
        <f t="shared" si="7"/>
        <v>24953.6133475235</v>
      </c>
      <c r="L29" s="209">
        <f t="shared" si="5"/>
        <v>0.22732866958844306</v>
      </c>
    </row>
    <row r="30" spans="2:12" ht="19.5" customHeight="1">
      <c r="B30" s="803" t="s">
        <v>1099</v>
      </c>
      <c r="C30" s="798">
        <v>93467487794392.5</v>
      </c>
      <c r="D30" s="209">
        <f t="shared" si="0"/>
        <v>0.59876999346263038</v>
      </c>
      <c r="E30" s="798">
        <v>62631663490525.5</v>
      </c>
      <c r="F30" s="209">
        <f t="shared" si="1"/>
        <v>0.40123000653736962</v>
      </c>
      <c r="H30" s="803" t="s">
        <v>1000</v>
      </c>
      <c r="I30" s="798">
        <f t="shared" si="6"/>
        <v>71955.3385917095</v>
      </c>
      <c r="J30" s="209">
        <f t="shared" si="3"/>
        <v>0.65128792305850602</v>
      </c>
      <c r="K30" s="798">
        <f t="shared" si="7"/>
        <v>38526.271836134503</v>
      </c>
      <c r="L30" s="209">
        <f t="shared" si="5"/>
        <v>0.34871207694149398</v>
      </c>
    </row>
    <row r="31" spans="2:12" ht="19.5" customHeight="1">
      <c r="B31" s="803" t="s">
        <v>1269</v>
      </c>
      <c r="C31" s="798">
        <v>137018264503883.5</v>
      </c>
      <c r="D31" s="209">
        <f t="shared" si="0"/>
        <v>0.58474494493085771</v>
      </c>
      <c r="E31" s="798">
        <v>97303153221386.5</v>
      </c>
      <c r="F31" s="209">
        <f t="shared" si="1"/>
        <v>0.41525505506914234</v>
      </c>
      <c r="H31" s="803" t="s">
        <v>1099</v>
      </c>
      <c r="I31" s="798">
        <f t="shared" si="6"/>
        <v>93467.487794392495</v>
      </c>
      <c r="J31" s="209">
        <f t="shared" si="3"/>
        <v>0.59876999346263038</v>
      </c>
      <c r="K31" s="798">
        <f t="shared" si="7"/>
        <v>62631.663490525498</v>
      </c>
      <c r="L31" s="209">
        <f t="shared" si="5"/>
        <v>0.40123000653736968</v>
      </c>
    </row>
    <row r="32" spans="2:12" ht="19.5" customHeight="1">
      <c r="B32" s="803" t="s">
        <v>1707</v>
      </c>
      <c r="C32" s="798">
        <v>141396276877667</v>
      </c>
      <c r="D32" s="209">
        <f t="shared" si="0"/>
        <v>0.49538918180740626</v>
      </c>
      <c r="E32" s="798">
        <v>144028359085897.5</v>
      </c>
      <c r="F32" s="209">
        <f t="shared" si="1"/>
        <v>0.50461081819259379</v>
      </c>
      <c r="H32" s="803" t="s">
        <v>1269</v>
      </c>
      <c r="I32" s="798">
        <f t="shared" si="6"/>
        <v>137018.26450388349</v>
      </c>
      <c r="J32" s="209">
        <f t="shared" si="3"/>
        <v>0.58474494493085771</v>
      </c>
      <c r="K32" s="798">
        <f t="shared" si="7"/>
        <v>97303.153221386499</v>
      </c>
      <c r="L32" s="209">
        <f t="shared" si="5"/>
        <v>0.4152550550691424</v>
      </c>
    </row>
    <row r="33" spans="2:12" ht="19.5" customHeight="1">
      <c r="H33" s="803" t="s">
        <v>1707</v>
      </c>
      <c r="I33" s="798">
        <f t="shared" si="6"/>
        <v>141396.276877667</v>
      </c>
      <c r="J33" s="209">
        <f t="shared" si="3"/>
        <v>0.49538918180740626</v>
      </c>
      <c r="K33" s="798">
        <f t="shared" si="7"/>
        <v>144028.35908589751</v>
      </c>
      <c r="L33" s="209">
        <f t="shared" si="5"/>
        <v>0.50461081819259379</v>
      </c>
    </row>
    <row r="34" spans="2:12" ht="19.5" customHeight="1"/>
    <row r="35" spans="2:12" ht="19.5" customHeight="1"/>
    <row r="36" spans="2:12" ht="18.75">
      <c r="H36" s="991" t="s">
        <v>1709</v>
      </c>
      <c r="I36" s="992"/>
      <c r="J36" s="992"/>
      <c r="K36" s="992"/>
      <c r="L36" s="993"/>
    </row>
    <row r="37" spans="2:12" ht="19.5" customHeight="1">
      <c r="B37" s="810" t="s">
        <v>387</v>
      </c>
      <c r="C37" s="809" t="s">
        <v>319</v>
      </c>
      <c r="D37" s="809" t="s">
        <v>329</v>
      </c>
      <c r="E37" s="809" t="s">
        <v>320</v>
      </c>
      <c r="F37" s="808" t="s">
        <v>329</v>
      </c>
      <c r="H37" s="807" t="s">
        <v>387</v>
      </c>
      <c r="I37" s="806" t="s">
        <v>319</v>
      </c>
      <c r="J37" s="806" t="s">
        <v>329</v>
      </c>
      <c r="K37" s="806" t="s">
        <v>320</v>
      </c>
      <c r="L37" s="805" t="s">
        <v>329</v>
      </c>
    </row>
    <row r="38" spans="2:12" ht="18">
      <c r="B38" s="804" t="s">
        <v>388</v>
      </c>
      <c r="C38" s="798">
        <v>23347745844805</v>
      </c>
      <c r="D38" s="209">
        <f t="shared" ref="D38:D67" si="8">C38/(C38+E38)</f>
        <v>0.31609198361691526</v>
      </c>
      <c r="E38" s="798">
        <v>50516025003307</v>
      </c>
      <c r="F38" s="209">
        <f t="shared" ref="F38:F67" si="9">E38/(E38+C38)</f>
        <v>0.68390801638308474</v>
      </c>
      <c r="H38" s="800" t="s">
        <v>388</v>
      </c>
      <c r="I38" s="798">
        <f t="shared" ref="I38:I67" si="10">C38/10^9</f>
        <v>23347.745844804998</v>
      </c>
      <c r="J38" s="209">
        <f t="shared" ref="J38:J67" si="11">I38/(I38+K38)</f>
        <v>0.31609198361691526</v>
      </c>
      <c r="K38" s="798">
        <f t="shared" ref="K38:K67" si="12">E38/10^9</f>
        <v>50516.025003306997</v>
      </c>
      <c r="L38" s="209">
        <f t="shared" ref="L38:L67" si="13">K38/(K38+I38)</f>
        <v>0.68390801638308474</v>
      </c>
    </row>
    <row r="39" spans="2:12" ht="18">
      <c r="B39" s="804" t="s">
        <v>389</v>
      </c>
      <c r="C39" s="798">
        <v>24816023969384.5</v>
      </c>
      <c r="D39" s="209">
        <f t="shared" si="8"/>
        <v>0.34451493805737765</v>
      </c>
      <c r="E39" s="798">
        <v>47215755289056.5</v>
      </c>
      <c r="F39" s="209">
        <f t="shared" si="9"/>
        <v>0.65548506194262235</v>
      </c>
      <c r="H39" s="800" t="s">
        <v>389</v>
      </c>
      <c r="I39" s="798">
        <f t="shared" si="10"/>
        <v>24816.0239693845</v>
      </c>
      <c r="J39" s="209">
        <f t="shared" si="11"/>
        <v>0.3445149380573776</v>
      </c>
      <c r="K39" s="798">
        <f t="shared" si="12"/>
        <v>47215.755289056498</v>
      </c>
      <c r="L39" s="209">
        <f t="shared" si="13"/>
        <v>0.65548506194262235</v>
      </c>
    </row>
    <row r="40" spans="2:12" ht="18">
      <c r="B40" s="804" t="s">
        <v>390</v>
      </c>
      <c r="C40" s="798">
        <v>29580575134469</v>
      </c>
      <c r="D40" s="209">
        <f t="shared" si="8"/>
        <v>0.4792313047884465</v>
      </c>
      <c r="E40" s="798">
        <v>32144472538548</v>
      </c>
      <c r="F40" s="209">
        <f t="shared" si="9"/>
        <v>0.52076869521155356</v>
      </c>
      <c r="H40" s="800" t="s">
        <v>390</v>
      </c>
      <c r="I40" s="798">
        <f t="shared" si="10"/>
        <v>29580.575134469</v>
      </c>
      <c r="J40" s="209">
        <f t="shared" si="11"/>
        <v>0.47923130478844644</v>
      </c>
      <c r="K40" s="798">
        <f t="shared" si="12"/>
        <v>32144.472538548001</v>
      </c>
      <c r="L40" s="209">
        <f t="shared" si="13"/>
        <v>0.52076869521155345</v>
      </c>
    </row>
    <row r="41" spans="2:12" ht="18">
      <c r="B41" s="804" t="s">
        <v>391</v>
      </c>
      <c r="C41" s="798">
        <v>25068047475009</v>
      </c>
      <c r="D41" s="209">
        <f t="shared" si="8"/>
        <v>0.45415699236758922</v>
      </c>
      <c r="E41" s="798">
        <v>30128829147600</v>
      </c>
      <c r="F41" s="209">
        <f t="shared" si="9"/>
        <v>0.54584300763241078</v>
      </c>
      <c r="H41" s="800" t="s">
        <v>391</v>
      </c>
      <c r="I41" s="798">
        <f t="shared" si="10"/>
        <v>25068.047475009</v>
      </c>
      <c r="J41" s="209">
        <f t="shared" si="11"/>
        <v>0.45415699236758922</v>
      </c>
      <c r="K41" s="798">
        <f t="shared" si="12"/>
        <v>30128.829147600001</v>
      </c>
      <c r="L41" s="209">
        <f t="shared" si="13"/>
        <v>0.54584300763241078</v>
      </c>
    </row>
    <row r="42" spans="2:12" ht="18">
      <c r="B42" s="804" t="s">
        <v>392</v>
      </c>
      <c r="C42" s="798">
        <v>23115483555624</v>
      </c>
      <c r="D42" s="209">
        <f t="shared" si="8"/>
        <v>0.42163244487029161</v>
      </c>
      <c r="E42" s="798">
        <v>31708294445462</v>
      </c>
      <c r="F42" s="209">
        <f t="shared" si="9"/>
        <v>0.57836755512970839</v>
      </c>
      <c r="H42" s="800" t="s">
        <v>392</v>
      </c>
      <c r="I42" s="798">
        <f t="shared" si="10"/>
        <v>23115.483555624</v>
      </c>
      <c r="J42" s="209">
        <f t="shared" si="11"/>
        <v>0.42163244487029161</v>
      </c>
      <c r="K42" s="798">
        <f t="shared" si="12"/>
        <v>31708.294445462001</v>
      </c>
      <c r="L42" s="209">
        <f t="shared" si="13"/>
        <v>0.57836755512970839</v>
      </c>
    </row>
    <row r="43" spans="2:12" ht="21" customHeight="1">
      <c r="B43" s="804" t="s">
        <v>393</v>
      </c>
      <c r="C43" s="798">
        <v>28709795195637</v>
      </c>
      <c r="D43" s="209">
        <f t="shared" si="8"/>
        <v>0.57576674160869257</v>
      </c>
      <c r="E43" s="798">
        <v>21153792123460</v>
      </c>
      <c r="F43" s="209">
        <f t="shared" si="9"/>
        <v>0.42423325839130749</v>
      </c>
      <c r="H43" s="800" t="s">
        <v>393</v>
      </c>
      <c r="I43" s="798">
        <f t="shared" si="10"/>
        <v>28709.795195637002</v>
      </c>
      <c r="J43" s="209">
        <f t="shared" si="11"/>
        <v>0.57576674160869257</v>
      </c>
      <c r="K43" s="798">
        <f t="shared" si="12"/>
        <v>21153.79212346</v>
      </c>
      <c r="L43" s="209">
        <f t="shared" si="13"/>
        <v>0.42423325839130743</v>
      </c>
    </row>
    <row r="44" spans="2:12" ht="18">
      <c r="B44" s="804" t="s">
        <v>394</v>
      </c>
      <c r="C44" s="798">
        <v>16476559579943.5</v>
      </c>
      <c r="D44" s="209">
        <f t="shared" si="8"/>
        <v>0.33235744982660964</v>
      </c>
      <c r="E44" s="798">
        <v>33098256897133.5</v>
      </c>
      <c r="F44" s="209">
        <f t="shared" si="9"/>
        <v>0.66764255017339036</v>
      </c>
      <c r="H44" s="800" t="s">
        <v>394</v>
      </c>
      <c r="I44" s="798">
        <f t="shared" si="10"/>
        <v>16476.5595799435</v>
      </c>
      <c r="J44" s="209">
        <f t="shared" si="11"/>
        <v>0.3323574498266097</v>
      </c>
      <c r="K44" s="798">
        <f t="shared" si="12"/>
        <v>33098.256897133499</v>
      </c>
      <c r="L44" s="209">
        <f t="shared" si="13"/>
        <v>0.66764255017339036</v>
      </c>
    </row>
    <row r="45" spans="2:12" ht="18.75" customHeight="1">
      <c r="B45" s="804" t="s">
        <v>395</v>
      </c>
      <c r="C45" s="798">
        <v>30926688766938</v>
      </c>
      <c r="D45" s="209">
        <f t="shared" si="8"/>
        <v>0.45323851098186163</v>
      </c>
      <c r="E45" s="798">
        <v>37308220706974</v>
      </c>
      <c r="F45" s="209">
        <f t="shared" si="9"/>
        <v>0.54676148901813837</v>
      </c>
      <c r="H45" s="800" t="s">
        <v>395</v>
      </c>
      <c r="I45" s="798">
        <f t="shared" si="10"/>
        <v>30926.688766938001</v>
      </c>
      <c r="J45" s="209">
        <f t="shared" si="11"/>
        <v>0.45323851098186163</v>
      </c>
      <c r="K45" s="798">
        <f t="shared" si="12"/>
        <v>37308.220706974003</v>
      </c>
      <c r="L45" s="209">
        <f t="shared" si="13"/>
        <v>0.54676148901813837</v>
      </c>
    </row>
    <row r="46" spans="2:12" ht="18">
      <c r="B46" s="804" t="s">
        <v>396</v>
      </c>
      <c r="C46" s="798">
        <v>24611216635664.5</v>
      </c>
      <c r="D46" s="209">
        <f t="shared" si="8"/>
        <v>0.51094398222975701</v>
      </c>
      <c r="E46" s="798">
        <v>23556914297713.5</v>
      </c>
      <c r="F46" s="209">
        <f t="shared" si="9"/>
        <v>0.48905601777024293</v>
      </c>
      <c r="H46" s="800" t="s">
        <v>396</v>
      </c>
      <c r="I46" s="798">
        <f t="shared" si="10"/>
        <v>24611.216635664499</v>
      </c>
      <c r="J46" s="209">
        <f t="shared" si="11"/>
        <v>0.51094398222975701</v>
      </c>
      <c r="K46" s="798">
        <f t="shared" si="12"/>
        <v>23556.914297713502</v>
      </c>
      <c r="L46" s="209">
        <f t="shared" si="13"/>
        <v>0.48905601777024299</v>
      </c>
    </row>
    <row r="47" spans="2:12" ht="18">
      <c r="B47" s="804" t="s">
        <v>397</v>
      </c>
      <c r="C47" s="798">
        <v>20928483266033</v>
      </c>
      <c r="D47" s="209">
        <f t="shared" si="8"/>
        <v>0.49977690407533509</v>
      </c>
      <c r="E47" s="798">
        <v>20947167840242</v>
      </c>
      <c r="F47" s="209">
        <f t="shared" si="9"/>
        <v>0.50022309592466496</v>
      </c>
      <c r="H47" s="800" t="s">
        <v>397</v>
      </c>
      <c r="I47" s="798">
        <f t="shared" si="10"/>
        <v>20928.483266032999</v>
      </c>
      <c r="J47" s="209">
        <f t="shared" si="11"/>
        <v>0.49977690407533509</v>
      </c>
      <c r="K47" s="798">
        <f t="shared" si="12"/>
        <v>20947.167840242</v>
      </c>
      <c r="L47" s="209">
        <f t="shared" si="13"/>
        <v>0.50022309592466496</v>
      </c>
    </row>
    <row r="48" spans="2:12" ht="18">
      <c r="B48" s="804" t="s">
        <v>398</v>
      </c>
      <c r="C48" s="798">
        <v>25350469937377.5</v>
      </c>
      <c r="D48" s="209">
        <f t="shared" si="8"/>
        <v>0.4745015159655428</v>
      </c>
      <c r="E48" s="798">
        <v>28075007293802.5</v>
      </c>
      <c r="F48" s="209">
        <f t="shared" si="9"/>
        <v>0.5254984840344572</v>
      </c>
      <c r="H48" s="800" t="s">
        <v>398</v>
      </c>
      <c r="I48" s="798">
        <f t="shared" si="10"/>
        <v>25350.4699373775</v>
      </c>
      <c r="J48" s="209">
        <f t="shared" si="11"/>
        <v>0.47450151596554274</v>
      </c>
      <c r="K48" s="798">
        <f t="shared" si="12"/>
        <v>28075.0072938025</v>
      </c>
      <c r="L48" s="209">
        <f t="shared" si="13"/>
        <v>0.5254984840344572</v>
      </c>
    </row>
    <row r="49" spans="2:12" ht="18">
      <c r="B49" s="804" t="s">
        <v>399</v>
      </c>
      <c r="C49" s="798">
        <v>72991332819539</v>
      </c>
      <c r="D49" s="209">
        <f t="shared" si="8"/>
        <v>0.76272245504228897</v>
      </c>
      <c r="E49" s="798">
        <v>22707085834586</v>
      </c>
      <c r="F49" s="209">
        <f t="shared" si="9"/>
        <v>0.23727754495771106</v>
      </c>
      <c r="H49" s="800" t="s">
        <v>399</v>
      </c>
      <c r="I49" s="798">
        <f t="shared" si="10"/>
        <v>72991.332819539006</v>
      </c>
      <c r="J49" s="209">
        <f t="shared" si="11"/>
        <v>0.76272245504228897</v>
      </c>
      <c r="K49" s="798">
        <f t="shared" si="12"/>
        <v>22707.085834586</v>
      </c>
      <c r="L49" s="209">
        <f t="shared" si="13"/>
        <v>0.23727754495771103</v>
      </c>
    </row>
    <row r="50" spans="2:12" ht="18">
      <c r="B50" s="804" t="s">
        <v>400</v>
      </c>
      <c r="C50" s="798">
        <v>12709290052394.5</v>
      </c>
      <c r="D50" s="209">
        <f t="shared" si="8"/>
        <v>0.3052923127021967</v>
      </c>
      <c r="E50" s="798">
        <v>28920615201040.5</v>
      </c>
      <c r="F50" s="209">
        <f t="shared" si="9"/>
        <v>0.6947076872978033</v>
      </c>
      <c r="H50" s="800" t="s">
        <v>400</v>
      </c>
      <c r="I50" s="798">
        <f t="shared" si="10"/>
        <v>12709.290052394501</v>
      </c>
      <c r="J50" s="209">
        <f t="shared" si="11"/>
        <v>0.30529231270219676</v>
      </c>
      <c r="K50" s="798">
        <f t="shared" si="12"/>
        <v>28920.615201040499</v>
      </c>
      <c r="L50" s="209">
        <f t="shared" si="13"/>
        <v>0.6947076872978033</v>
      </c>
    </row>
    <row r="51" spans="2:12" ht="18">
      <c r="B51" s="804" t="s">
        <v>401</v>
      </c>
      <c r="C51" s="798">
        <v>54111708667279</v>
      </c>
      <c r="D51" s="209">
        <f t="shared" si="8"/>
        <v>0.59634383532545365</v>
      </c>
      <c r="E51" s="798">
        <v>36627400990403</v>
      </c>
      <c r="F51" s="209">
        <f t="shared" si="9"/>
        <v>0.40365616467454629</v>
      </c>
      <c r="H51" s="800" t="s">
        <v>401</v>
      </c>
      <c r="I51" s="798">
        <f t="shared" si="10"/>
        <v>54111.708667279003</v>
      </c>
      <c r="J51" s="209">
        <f t="shared" si="11"/>
        <v>0.59634383532545365</v>
      </c>
      <c r="K51" s="798">
        <f t="shared" si="12"/>
        <v>36627.400990403003</v>
      </c>
      <c r="L51" s="209">
        <f t="shared" si="13"/>
        <v>0.40365616467454629</v>
      </c>
    </row>
    <row r="52" spans="2:12" ht="18">
      <c r="B52" s="804" t="s">
        <v>402</v>
      </c>
      <c r="C52" s="798">
        <v>25838699335011</v>
      </c>
      <c r="D52" s="209">
        <f t="shared" si="8"/>
        <v>0.51952589759876711</v>
      </c>
      <c r="E52" s="798">
        <v>23896452376264</v>
      </c>
      <c r="F52" s="209">
        <f t="shared" si="9"/>
        <v>0.48047410240123295</v>
      </c>
      <c r="H52" s="800" t="s">
        <v>402</v>
      </c>
      <c r="I52" s="798">
        <f t="shared" si="10"/>
        <v>25838.699335010999</v>
      </c>
      <c r="J52" s="209">
        <f t="shared" si="11"/>
        <v>0.51952589759876699</v>
      </c>
      <c r="K52" s="798">
        <f t="shared" si="12"/>
        <v>23896.452376263998</v>
      </c>
      <c r="L52" s="209">
        <f t="shared" si="13"/>
        <v>0.48047410240123289</v>
      </c>
    </row>
    <row r="53" spans="2:12" ht="18">
      <c r="B53" s="804" t="s">
        <v>420</v>
      </c>
      <c r="C53" s="798">
        <v>23270718523274.5</v>
      </c>
      <c r="D53" s="209">
        <f t="shared" si="8"/>
        <v>0.51403789407534695</v>
      </c>
      <c r="E53" s="798">
        <v>21999715410655.5</v>
      </c>
      <c r="F53" s="209">
        <f t="shared" si="9"/>
        <v>0.48596210592465311</v>
      </c>
      <c r="H53" s="800" t="s">
        <v>420</v>
      </c>
      <c r="I53" s="798">
        <f t="shared" si="10"/>
        <v>23270.7185232745</v>
      </c>
      <c r="J53" s="209">
        <f t="shared" si="11"/>
        <v>0.51403789407534695</v>
      </c>
      <c r="K53" s="798">
        <f t="shared" si="12"/>
        <v>21999.715410655499</v>
      </c>
      <c r="L53" s="209">
        <f t="shared" si="13"/>
        <v>0.48596210592465305</v>
      </c>
    </row>
    <row r="54" spans="2:12" ht="18">
      <c r="B54" s="804" t="s">
        <v>650</v>
      </c>
      <c r="C54" s="798">
        <v>34610722554887</v>
      </c>
      <c r="D54" s="209">
        <f t="shared" si="8"/>
        <v>0.568873727967803</v>
      </c>
      <c r="E54" s="798">
        <v>26230059596413</v>
      </c>
      <c r="F54" s="209">
        <f t="shared" si="9"/>
        <v>0.431126272032197</v>
      </c>
      <c r="H54" s="800" t="s">
        <v>650</v>
      </c>
      <c r="I54" s="798">
        <f t="shared" si="10"/>
        <v>34610.722554886997</v>
      </c>
      <c r="J54" s="209">
        <f t="shared" si="11"/>
        <v>0.568873727967803</v>
      </c>
      <c r="K54" s="798">
        <f t="shared" si="12"/>
        <v>26230.059596413001</v>
      </c>
      <c r="L54" s="209">
        <f t="shared" si="13"/>
        <v>0.43112627203219706</v>
      </c>
    </row>
    <row r="55" spans="2:12" ht="18">
      <c r="B55" s="804" t="s">
        <v>674</v>
      </c>
      <c r="C55" s="798">
        <v>24105251169702</v>
      </c>
      <c r="D55" s="209">
        <f t="shared" si="8"/>
        <v>0.5139509124230387</v>
      </c>
      <c r="E55" s="798">
        <v>22796603826638</v>
      </c>
      <c r="F55" s="209">
        <f t="shared" si="9"/>
        <v>0.4860490875769613</v>
      </c>
      <c r="H55" s="800" t="s">
        <v>674</v>
      </c>
      <c r="I55" s="798">
        <f t="shared" si="10"/>
        <v>24105.251169702002</v>
      </c>
      <c r="J55" s="209">
        <f t="shared" si="11"/>
        <v>0.5139509124230387</v>
      </c>
      <c r="K55" s="798">
        <f t="shared" si="12"/>
        <v>22796.603826637998</v>
      </c>
      <c r="L55" s="209">
        <f t="shared" si="13"/>
        <v>0.48604908757696125</v>
      </c>
    </row>
    <row r="56" spans="2:12" ht="20.25" customHeight="1">
      <c r="B56" s="804" t="s">
        <v>729</v>
      </c>
      <c r="C56" s="798">
        <v>27868243011392.5</v>
      </c>
      <c r="D56" s="209">
        <f t="shared" si="8"/>
        <v>0.52726181439703068</v>
      </c>
      <c r="E56" s="798">
        <v>24986415244605.5</v>
      </c>
      <c r="F56" s="209">
        <f t="shared" si="9"/>
        <v>0.47273818560296937</v>
      </c>
      <c r="H56" s="800" t="s">
        <v>729</v>
      </c>
      <c r="I56" s="798">
        <f t="shared" si="10"/>
        <v>27868.2430113925</v>
      </c>
      <c r="J56" s="209">
        <f t="shared" si="11"/>
        <v>0.52726181439703057</v>
      </c>
      <c r="K56" s="798">
        <f t="shared" si="12"/>
        <v>24986.415244605501</v>
      </c>
      <c r="L56" s="209">
        <f t="shared" si="13"/>
        <v>0.47273818560296937</v>
      </c>
    </row>
    <row r="57" spans="2:12" ht="20.25" customHeight="1">
      <c r="B57" s="804" t="s">
        <v>759</v>
      </c>
      <c r="C57" s="798">
        <v>21663636967848.5</v>
      </c>
      <c r="D57" s="209">
        <f t="shared" si="8"/>
        <v>0.45808422414236</v>
      </c>
      <c r="E57" s="798">
        <v>25628183675850.5</v>
      </c>
      <c r="F57" s="209">
        <f t="shared" si="9"/>
        <v>0.54191577585764006</v>
      </c>
      <c r="H57" s="800" t="s">
        <v>759</v>
      </c>
      <c r="I57" s="798">
        <f t="shared" si="10"/>
        <v>21663.636967848499</v>
      </c>
      <c r="J57" s="209">
        <f t="shared" si="11"/>
        <v>0.45808422414235994</v>
      </c>
      <c r="K57" s="798">
        <f t="shared" si="12"/>
        <v>25628.183675850501</v>
      </c>
      <c r="L57" s="209">
        <f t="shared" si="13"/>
        <v>0.54191577585764006</v>
      </c>
    </row>
    <row r="58" spans="2:12" ht="20.25" customHeight="1">
      <c r="B58" s="804" t="s">
        <v>782</v>
      </c>
      <c r="C58" s="798">
        <v>31187864790494.5</v>
      </c>
      <c r="D58" s="209">
        <f t="shared" si="8"/>
        <v>0.50264924232996666</v>
      </c>
      <c r="E58" s="798">
        <v>30859109847181.5</v>
      </c>
      <c r="F58" s="209">
        <f t="shared" si="9"/>
        <v>0.49735075767003334</v>
      </c>
      <c r="H58" s="800" t="s">
        <v>782</v>
      </c>
      <c r="I58" s="798">
        <f t="shared" si="10"/>
        <v>31187.864790494499</v>
      </c>
      <c r="J58" s="209">
        <f t="shared" si="11"/>
        <v>0.50264924232996666</v>
      </c>
      <c r="K58" s="798">
        <f t="shared" si="12"/>
        <v>30859.109847181498</v>
      </c>
      <c r="L58" s="209">
        <f t="shared" si="13"/>
        <v>0.49735075767003328</v>
      </c>
    </row>
    <row r="59" spans="2:12" ht="20.25" customHeight="1">
      <c r="B59" s="804" t="s">
        <v>811</v>
      </c>
      <c r="C59" s="798">
        <v>34207324004147</v>
      </c>
      <c r="D59" s="209">
        <f t="shared" si="8"/>
        <v>0.51506361358166264</v>
      </c>
      <c r="E59" s="798">
        <v>32206460821916</v>
      </c>
      <c r="F59" s="209">
        <f t="shared" si="9"/>
        <v>0.48493638641833742</v>
      </c>
      <c r="H59" s="800" t="s">
        <v>811</v>
      </c>
      <c r="I59" s="798">
        <f t="shared" si="10"/>
        <v>34207.324004146998</v>
      </c>
      <c r="J59" s="209">
        <f t="shared" si="11"/>
        <v>0.51506361358166264</v>
      </c>
      <c r="K59" s="798">
        <f t="shared" si="12"/>
        <v>32206.460821916</v>
      </c>
      <c r="L59" s="209">
        <f t="shared" si="13"/>
        <v>0.48493638641833742</v>
      </c>
    </row>
    <row r="60" spans="2:12" ht="21" customHeight="1">
      <c r="B60" s="804" t="s">
        <v>840</v>
      </c>
      <c r="C60" s="798">
        <v>37854144376963</v>
      </c>
      <c r="D60" s="209">
        <f t="shared" si="8"/>
        <v>0.56300228370368566</v>
      </c>
      <c r="E60" s="798">
        <v>29382073792422</v>
      </c>
      <c r="F60" s="209">
        <f t="shared" si="9"/>
        <v>0.43699771629631429</v>
      </c>
      <c r="H60" s="800" t="s">
        <v>840</v>
      </c>
      <c r="I60" s="798">
        <f t="shared" si="10"/>
        <v>37854.144376962999</v>
      </c>
      <c r="J60" s="209">
        <f t="shared" si="11"/>
        <v>0.56300228370368566</v>
      </c>
      <c r="K60" s="798">
        <f t="shared" si="12"/>
        <v>29382.073792422001</v>
      </c>
      <c r="L60" s="209">
        <f t="shared" si="13"/>
        <v>0.43699771629631434</v>
      </c>
    </row>
    <row r="61" spans="2:12" ht="23.25" customHeight="1">
      <c r="B61" s="804" t="s">
        <v>861</v>
      </c>
      <c r="C61" s="798">
        <v>73487503364038</v>
      </c>
      <c r="D61" s="209">
        <f t="shared" si="8"/>
        <v>0.77047314222048802</v>
      </c>
      <c r="E61" s="798">
        <v>21892204684251</v>
      </c>
      <c r="F61" s="209">
        <f t="shared" si="9"/>
        <v>0.22952685777951196</v>
      </c>
      <c r="H61" s="800" t="s">
        <v>861</v>
      </c>
      <c r="I61" s="798">
        <f t="shared" si="10"/>
        <v>73487.503364037999</v>
      </c>
      <c r="J61" s="209">
        <f t="shared" si="11"/>
        <v>0.77047314222048802</v>
      </c>
      <c r="K61" s="798">
        <f t="shared" si="12"/>
        <v>21892.204684250999</v>
      </c>
      <c r="L61" s="209">
        <f t="shared" si="13"/>
        <v>0.22952685777951193</v>
      </c>
    </row>
    <row r="62" spans="2:12" ht="22.5" customHeight="1">
      <c r="B62" s="804" t="s">
        <v>933</v>
      </c>
      <c r="C62" s="798">
        <v>9411673012572.5</v>
      </c>
      <c r="D62" s="209">
        <f t="shared" si="8"/>
        <v>0.42712202046760317</v>
      </c>
      <c r="E62" s="798">
        <v>12623418978865.5</v>
      </c>
      <c r="F62" s="209">
        <f t="shared" si="9"/>
        <v>0.57287797953239683</v>
      </c>
      <c r="H62" s="800" t="s">
        <v>933</v>
      </c>
      <c r="I62" s="798">
        <f t="shared" si="10"/>
        <v>9411.6730125725007</v>
      </c>
      <c r="J62" s="209">
        <f t="shared" si="11"/>
        <v>0.42712202046760323</v>
      </c>
      <c r="K62" s="798">
        <f t="shared" si="12"/>
        <v>12623.4189788655</v>
      </c>
      <c r="L62" s="209">
        <f t="shared" si="13"/>
        <v>0.57287797953239683</v>
      </c>
    </row>
    <row r="63" spans="2:12" ht="18.75" customHeight="1">
      <c r="B63" s="804" t="s">
        <v>934</v>
      </c>
      <c r="C63" s="798">
        <v>36464560332602.5</v>
      </c>
      <c r="D63" s="209">
        <f t="shared" si="8"/>
        <v>0.62890037722528347</v>
      </c>
      <c r="E63" s="798">
        <v>21516896911046.5</v>
      </c>
      <c r="F63" s="209">
        <f t="shared" si="9"/>
        <v>0.37109962277471653</v>
      </c>
      <c r="H63" s="800" t="s">
        <v>934</v>
      </c>
      <c r="I63" s="798">
        <f t="shared" si="10"/>
        <v>36464.560332602501</v>
      </c>
      <c r="J63" s="209">
        <f t="shared" si="11"/>
        <v>0.62890037722528347</v>
      </c>
      <c r="K63" s="798">
        <f t="shared" si="12"/>
        <v>21516.8969110465</v>
      </c>
      <c r="L63" s="209">
        <f t="shared" si="13"/>
        <v>0.37109962277471659</v>
      </c>
    </row>
    <row r="64" spans="2:12" ht="21.75" customHeight="1">
      <c r="B64" s="804" t="s">
        <v>1000</v>
      </c>
      <c r="C64" s="798">
        <v>37733549336817</v>
      </c>
      <c r="D64" s="209">
        <f t="shared" si="8"/>
        <v>0.52261098371406411</v>
      </c>
      <c r="E64" s="798">
        <v>34468433615501</v>
      </c>
      <c r="F64" s="209">
        <f t="shared" si="9"/>
        <v>0.47738901628593583</v>
      </c>
      <c r="H64" s="800" t="s">
        <v>1000</v>
      </c>
      <c r="I64" s="798">
        <f t="shared" si="10"/>
        <v>37733.549336816999</v>
      </c>
      <c r="J64" s="209">
        <f t="shared" si="11"/>
        <v>0.52261098371406411</v>
      </c>
      <c r="K64" s="798">
        <f t="shared" si="12"/>
        <v>34468.433615501002</v>
      </c>
      <c r="L64" s="209">
        <f t="shared" si="13"/>
        <v>0.47738901628593583</v>
      </c>
    </row>
    <row r="65" spans="2:12" ht="21.75" customHeight="1">
      <c r="B65" s="804" t="s">
        <v>1099</v>
      </c>
      <c r="C65" s="798">
        <v>46930436778121</v>
      </c>
      <c r="D65" s="209">
        <f t="shared" si="8"/>
        <v>0.44918230043230245</v>
      </c>
      <c r="E65" s="798">
        <v>57549273871551</v>
      </c>
      <c r="F65" s="209">
        <f t="shared" si="9"/>
        <v>0.55081769956769755</v>
      </c>
      <c r="H65" s="800" t="s">
        <v>1099</v>
      </c>
      <c r="I65" s="798">
        <f t="shared" si="10"/>
        <v>46930.436778121002</v>
      </c>
      <c r="J65" s="209">
        <f t="shared" si="11"/>
        <v>0.44918230043230251</v>
      </c>
      <c r="K65" s="798">
        <f t="shared" si="12"/>
        <v>57549.273871550999</v>
      </c>
      <c r="L65" s="209">
        <f t="shared" si="13"/>
        <v>0.55081769956769755</v>
      </c>
    </row>
    <row r="66" spans="2:12" ht="21.75" customHeight="1">
      <c r="B66" s="804" t="s">
        <v>1269</v>
      </c>
      <c r="C66" s="798">
        <v>77154879446495.5</v>
      </c>
      <c r="D66" s="209">
        <f t="shared" si="8"/>
        <v>0.45947134611566426</v>
      </c>
      <c r="E66" s="798">
        <v>90766102131043.5</v>
      </c>
      <c r="F66" s="209">
        <f t="shared" si="9"/>
        <v>0.5405286538843358</v>
      </c>
      <c r="H66" s="800" t="s">
        <v>1269</v>
      </c>
      <c r="I66" s="798">
        <f t="shared" si="10"/>
        <v>77154.879446495499</v>
      </c>
      <c r="J66" s="209">
        <f t="shared" si="11"/>
        <v>0.4594713461156642</v>
      </c>
      <c r="K66" s="798">
        <f t="shared" si="12"/>
        <v>90766.102131043503</v>
      </c>
      <c r="L66" s="209">
        <f t="shared" si="13"/>
        <v>0.5405286538843358</v>
      </c>
    </row>
    <row r="67" spans="2:12" ht="18.75" customHeight="1">
      <c r="B67" s="804" t="s">
        <v>1707</v>
      </c>
      <c r="C67" s="798">
        <v>80133590108979</v>
      </c>
      <c r="D67" s="209">
        <f t="shared" si="8"/>
        <v>0.36744415218847715</v>
      </c>
      <c r="E67" s="798">
        <v>137950136715105</v>
      </c>
      <c r="F67" s="209">
        <f t="shared" si="9"/>
        <v>0.63255584781152285</v>
      </c>
      <c r="H67" s="800" t="s">
        <v>1707</v>
      </c>
      <c r="I67" s="798">
        <f t="shared" si="10"/>
        <v>80133.590108978999</v>
      </c>
      <c r="J67" s="209">
        <f t="shared" si="11"/>
        <v>0.36744415218847715</v>
      </c>
      <c r="K67" s="798">
        <f t="shared" si="12"/>
        <v>137950.13671510501</v>
      </c>
      <c r="L67" s="209">
        <f t="shared" si="13"/>
        <v>0.63255584781152285</v>
      </c>
    </row>
    <row r="68" spans="2:12" ht="18.75" customHeight="1"/>
    <row r="69" spans="2:12" ht="18.75" customHeight="1"/>
    <row r="70" spans="2:12" ht="24" customHeight="1">
      <c r="B70" s="696" t="s">
        <v>387</v>
      </c>
      <c r="C70" s="697" t="s">
        <v>286</v>
      </c>
      <c r="D70" s="697" t="s">
        <v>329</v>
      </c>
      <c r="E70" s="697" t="s">
        <v>320</v>
      </c>
      <c r="F70" s="698" t="s">
        <v>329</v>
      </c>
      <c r="H70" s="991" t="s">
        <v>1708</v>
      </c>
      <c r="I70" s="992"/>
      <c r="J70" s="992"/>
      <c r="K70" s="992"/>
      <c r="L70" s="993"/>
    </row>
    <row r="71" spans="2:12" ht="19.5">
      <c r="B71" s="804" t="s">
        <v>388</v>
      </c>
      <c r="C71" s="798">
        <v>16901978182644</v>
      </c>
      <c r="D71" s="209">
        <f t="shared" ref="D71:D100" si="14">C71/(C71+E71)</f>
        <v>0.95136088492827053</v>
      </c>
      <c r="E71" s="798">
        <v>864127666787</v>
      </c>
      <c r="F71" s="209">
        <f t="shared" ref="F71:F100" si="15">E71/(E71+C71)</f>
        <v>4.8639115071729445E-2</v>
      </c>
      <c r="H71" s="807" t="s">
        <v>387</v>
      </c>
      <c r="I71" s="806" t="s">
        <v>319</v>
      </c>
      <c r="J71" s="806" t="s">
        <v>329</v>
      </c>
      <c r="K71" s="806" t="s">
        <v>320</v>
      </c>
      <c r="L71" s="805" t="s">
        <v>329</v>
      </c>
    </row>
    <row r="72" spans="2:12" ht="18">
      <c r="B72" s="804" t="s">
        <v>389</v>
      </c>
      <c r="C72" s="798">
        <v>38500840561319</v>
      </c>
      <c r="D72" s="209">
        <f t="shared" si="14"/>
        <v>0.96143016471719522</v>
      </c>
      <c r="E72" s="798">
        <v>1544543881808</v>
      </c>
      <c r="F72" s="209">
        <f t="shared" si="15"/>
        <v>3.8569835282804742E-2</v>
      </c>
      <c r="H72" s="800" t="s">
        <v>388</v>
      </c>
      <c r="I72" s="798">
        <f t="shared" ref="I72:I101" si="16">C71/10^9</f>
        <v>16901.978182644001</v>
      </c>
      <c r="J72" s="209">
        <f t="shared" ref="J72:J101" si="17">I72/(I72+K72)</f>
        <v>0.95136088492827053</v>
      </c>
      <c r="K72" s="798">
        <f t="shared" ref="K72:K101" si="18">E71/10^9</f>
        <v>864.12766678699995</v>
      </c>
      <c r="L72" s="209">
        <f t="shared" ref="L72:L101" si="19">K72/(K72+I72)</f>
        <v>4.8639115071729438E-2</v>
      </c>
    </row>
    <row r="73" spans="2:12" ht="18">
      <c r="B73" s="804" t="s">
        <v>390</v>
      </c>
      <c r="C73" s="798">
        <v>22138937423520</v>
      </c>
      <c r="D73" s="209">
        <f t="shared" si="14"/>
        <v>0.95596829675732298</v>
      </c>
      <c r="E73" s="798">
        <v>1019714906914</v>
      </c>
      <c r="F73" s="209">
        <f t="shared" si="15"/>
        <v>4.4031703242677002E-2</v>
      </c>
      <c r="H73" s="800" t="s">
        <v>389</v>
      </c>
      <c r="I73" s="798">
        <f t="shared" si="16"/>
        <v>38500.840561318997</v>
      </c>
      <c r="J73" s="209">
        <f t="shared" si="17"/>
        <v>0.96143016471719522</v>
      </c>
      <c r="K73" s="798">
        <f t="shared" si="18"/>
        <v>1544.5438818079999</v>
      </c>
      <c r="L73" s="209">
        <f t="shared" si="19"/>
        <v>3.8569835282804749E-2</v>
      </c>
    </row>
    <row r="74" spans="2:12" ht="18">
      <c r="B74" s="804" t="s">
        <v>391</v>
      </c>
      <c r="C74" s="798">
        <v>15942614822242</v>
      </c>
      <c r="D74" s="209">
        <f t="shared" si="14"/>
        <v>0.94485726511459167</v>
      </c>
      <c r="E74" s="798">
        <v>930425594406</v>
      </c>
      <c r="F74" s="209">
        <f t="shared" si="15"/>
        <v>5.5142734885408308E-2</v>
      </c>
      <c r="H74" s="800" t="s">
        <v>390</v>
      </c>
      <c r="I74" s="798">
        <f t="shared" si="16"/>
        <v>22138.937423520001</v>
      </c>
      <c r="J74" s="209">
        <f t="shared" si="17"/>
        <v>0.95596829675732298</v>
      </c>
      <c r="K74" s="798">
        <f t="shared" si="18"/>
        <v>1019.714906914</v>
      </c>
      <c r="L74" s="209">
        <f t="shared" si="19"/>
        <v>4.4031703242677002E-2</v>
      </c>
    </row>
    <row r="75" spans="2:12" ht="18">
      <c r="B75" s="804" t="s">
        <v>392</v>
      </c>
      <c r="C75" s="798">
        <v>19865753761760.5</v>
      </c>
      <c r="D75" s="209">
        <f t="shared" si="14"/>
        <v>0.9536518385025623</v>
      </c>
      <c r="E75" s="798">
        <v>965489842775.5</v>
      </c>
      <c r="F75" s="209">
        <f t="shared" si="15"/>
        <v>4.6348161497437666E-2</v>
      </c>
      <c r="H75" s="800" t="s">
        <v>391</v>
      </c>
      <c r="I75" s="798">
        <f t="shared" si="16"/>
        <v>15942.614822242</v>
      </c>
      <c r="J75" s="209">
        <f t="shared" si="17"/>
        <v>0.94485726511459167</v>
      </c>
      <c r="K75" s="798">
        <f t="shared" si="18"/>
        <v>930.42559440599996</v>
      </c>
      <c r="L75" s="209">
        <f t="shared" si="19"/>
        <v>5.5142734885408308E-2</v>
      </c>
    </row>
    <row r="76" spans="2:12" ht="18">
      <c r="B76" s="804" t="s">
        <v>393</v>
      </c>
      <c r="C76" s="798">
        <v>18263098120477.5</v>
      </c>
      <c r="D76" s="209">
        <f t="shared" si="14"/>
        <v>0.94291070055482873</v>
      </c>
      <c r="E76" s="798">
        <v>1105754210640.5</v>
      </c>
      <c r="F76" s="209">
        <f t="shared" si="15"/>
        <v>5.708929944517132E-2</v>
      </c>
      <c r="H76" s="800" t="s">
        <v>392</v>
      </c>
      <c r="I76" s="798">
        <f t="shared" si="16"/>
        <v>19865.753761760501</v>
      </c>
      <c r="J76" s="209">
        <f t="shared" si="17"/>
        <v>0.9536518385025623</v>
      </c>
      <c r="K76" s="798">
        <f t="shared" si="18"/>
        <v>965.48984277550005</v>
      </c>
      <c r="L76" s="209">
        <f t="shared" si="19"/>
        <v>4.6348161497437666E-2</v>
      </c>
    </row>
    <row r="77" spans="2:12" ht="18">
      <c r="B77" s="804" t="s">
        <v>394</v>
      </c>
      <c r="C77" s="798">
        <v>31141475401024</v>
      </c>
      <c r="D77" s="209">
        <f t="shared" si="14"/>
        <v>0.96698625452475184</v>
      </c>
      <c r="E77" s="798">
        <v>1063196852905</v>
      </c>
      <c r="F77" s="209">
        <f t="shared" si="15"/>
        <v>3.3013745475248206E-2</v>
      </c>
      <c r="H77" s="800" t="s">
        <v>393</v>
      </c>
      <c r="I77" s="798">
        <f t="shared" si="16"/>
        <v>18263.098120477502</v>
      </c>
      <c r="J77" s="209">
        <f t="shared" si="17"/>
        <v>0.94291070055482862</v>
      </c>
      <c r="K77" s="798">
        <f t="shared" si="18"/>
        <v>1105.7542106405001</v>
      </c>
      <c r="L77" s="209">
        <f t="shared" si="19"/>
        <v>5.7089299445171313E-2</v>
      </c>
    </row>
    <row r="78" spans="2:12" ht="18">
      <c r="B78" s="804" t="s">
        <v>395</v>
      </c>
      <c r="C78" s="798">
        <v>34944309221063</v>
      </c>
      <c r="D78" s="209">
        <f t="shared" si="14"/>
        <v>0.96487034746023348</v>
      </c>
      <c r="E78" s="798">
        <v>1272276056995</v>
      </c>
      <c r="F78" s="209">
        <f t="shared" si="15"/>
        <v>3.5129652539766493E-2</v>
      </c>
      <c r="H78" s="800" t="s">
        <v>394</v>
      </c>
      <c r="I78" s="798">
        <f t="shared" si="16"/>
        <v>31141.475401023999</v>
      </c>
      <c r="J78" s="209">
        <f t="shared" si="17"/>
        <v>0.96698625452475184</v>
      </c>
      <c r="K78" s="798">
        <f t="shared" si="18"/>
        <v>1063.196852905</v>
      </c>
      <c r="L78" s="209">
        <f t="shared" si="19"/>
        <v>3.3013745475248206E-2</v>
      </c>
    </row>
    <row r="79" spans="2:12" ht="18">
      <c r="B79" s="804" t="s">
        <v>396</v>
      </c>
      <c r="C79" s="798">
        <v>24888488913866.5</v>
      </c>
      <c r="D79" s="209">
        <f t="shared" si="14"/>
        <v>0.94974562390663708</v>
      </c>
      <c r="E79" s="798">
        <v>1316937347000.5</v>
      </c>
      <c r="F79" s="209">
        <f t="shared" si="15"/>
        <v>5.0254376093362939E-2</v>
      </c>
      <c r="H79" s="800" t="s">
        <v>395</v>
      </c>
      <c r="I79" s="798">
        <f t="shared" si="16"/>
        <v>34944.309221062998</v>
      </c>
      <c r="J79" s="209">
        <f t="shared" si="17"/>
        <v>0.96487034746023359</v>
      </c>
      <c r="K79" s="798">
        <f t="shared" si="18"/>
        <v>1272.2760569950001</v>
      </c>
      <c r="L79" s="209">
        <f t="shared" si="19"/>
        <v>3.51296525397665E-2</v>
      </c>
    </row>
    <row r="80" spans="2:12" ht="18">
      <c r="B80" s="804" t="s">
        <v>397</v>
      </c>
      <c r="C80" s="798">
        <v>28322671785371</v>
      </c>
      <c r="D80" s="209">
        <f t="shared" si="14"/>
        <v>0.96236289931108498</v>
      </c>
      <c r="E80" s="798">
        <v>1107672844130</v>
      </c>
      <c r="F80" s="209">
        <f t="shared" si="15"/>
        <v>3.7637100688915071E-2</v>
      </c>
      <c r="H80" s="800" t="s">
        <v>396</v>
      </c>
      <c r="I80" s="798">
        <f t="shared" si="16"/>
        <v>24888.488913866498</v>
      </c>
      <c r="J80" s="209">
        <f t="shared" si="17"/>
        <v>0.94974562390663697</v>
      </c>
      <c r="K80" s="798">
        <f t="shared" si="18"/>
        <v>1316.9373470005</v>
      </c>
      <c r="L80" s="209">
        <f t="shared" si="19"/>
        <v>5.0254376093362946E-2</v>
      </c>
    </row>
    <row r="81" spans="2:12" ht="18">
      <c r="B81" s="804" t="s">
        <v>398</v>
      </c>
      <c r="C81" s="798">
        <v>52835509066880</v>
      </c>
      <c r="D81" s="209">
        <f t="shared" si="14"/>
        <v>0.96475714421976233</v>
      </c>
      <c r="E81" s="798">
        <v>1930096332819</v>
      </c>
      <c r="F81" s="209">
        <f t="shared" si="15"/>
        <v>3.5242855780237718E-2</v>
      </c>
      <c r="H81" s="800" t="s">
        <v>397</v>
      </c>
      <c r="I81" s="798">
        <f t="shared" si="16"/>
        <v>28322.671785371</v>
      </c>
      <c r="J81" s="209">
        <f t="shared" si="17"/>
        <v>0.96236289931108487</v>
      </c>
      <c r="K81" s="798">
        <f t="shared" si="18"/>
        <v>1107.6728441299999</v>
      </c>
      <c r="L81" s="209">
        <f t="shared" si="19"/>
        <v>3.7637100688915071E-2</v>
      </c>
    </row>
    <row r="82" spans="2:12" ht="18">
      <c r="B82" s="804" t="s">
        <v>399</v>
      </c>
      <c r="C82" s="798">
        <v>33140359813428</v>
      </c>
      <c r="D82" s="209">
        <f t="shared" si="14"/>
        <v>0.94330632689030636</v>
      </c>
      <c r="E82" s="798">
        <v>1991769452235</v>
      </c>
      <c r="F82" s="209">
        <f t="shared" si="15"/>
        <v>5.6693673109693657E-2</v>
      </c>
      <c r="H82" s="800" t="s">
        <v>398</v>
      </c>
      <c r="I82" s="798">
        <f t="shared" si="16"/>
        <v>52835.509066879997</v>
      </c>
      <c r="J82" s="209">
        <f t="shared" si="17"/>
        <v>0.96475714421976233</v>
      </c>
      <c r="K82" s="798">
        <f t="shared" si="18"/>
        <v>1930.0963328190001</v>
      </c>
      <c r="L82" s="209">
        <f t="shared" si="19"/>
        <v>3.5242855780237725E-2</v>
      </c>
    </row>
    <row r="83" spans="2:12" ht="18">
      <c r="B83" s="803" t="s">
        <v>400</v>
      </c>
      <c r="C83" s="798">
        <v>16367360108624</v>
      </c>
      <c r="D83" s="209">
        <f t="shared" si="14"/>
        <v>0.95112036926514387</v>
      </c>
      <c r="E83" s="798">
        <v>841145394491</v>
      </c>
      <c r="F83" s="209">
        <f t="shared" si="15"/>
        <v>4.8879630734856086E-2</v>
      </c>
      <c r="H83" s="800" t="s">
        <v>399</v>
      </c>
      <c r="I83" s="798">
        <f t="shared" si="16"/>
        <v>33140.359813427996</v>
      </c>
      <c r="J83" s="209">
        <f t="shared" si="17"/>
        <v>0.94330632689030636</v>
      </c>
      <c r="K83" s="798">
        <f t="shared" si="18"/>
        <v>1991.769452235</v>
      </c>
      <c r="L83" s="209">
        <f t="shared" si="19"/>
        <v>5.6693673109693664E-2</v>
      </c>
    </row>
    <row r="84" spans="2:12" ht="18">
      <c r="B84" s="803" t="s">
        <v>401</v>
      </c>
      <c r="C84" s="798">
        <v>20278784327570.5</v>
      </c>
      <c r="D84" s="209">
        <f t="shared" si="14"/>
        <v>0.94157313465256987</v>
      </c>
      <c r="E84" s="798">
        <v>1258347076516.5</v>
      </c>
      <c r="F84" s="209">
        <f t="shared" si="15"/>
        <v>5.8426865347430135E-2</v>
      </c>
      <c r="H84" s="800" t="s">
        <v>400</v>
      </c>
      <c r="I84" s="798">
        <f t="shared" si="16"/>
        <v>16367.360108624</v>
      </c>
      <c r="J84" s="209">
        <f t="shared" si="17"/>
        <v>0.95112036926514387</v>
      </c>
      <c r="K84" s="798">
        <f t="shared" si="18"/>
        <v>841.14539449100005</v>
      </c>
      <c r="L84" s="209">
        <f t="shared" si="19"/>
        <v>4.8879630734856086E-2</v>
      </c>
    </row>
    <row r="85" spans="2:12" ht="18">
      <c r="B85" s="803" t="s">
        <v>402</v>
      </c>
      <c r="C85" s="798">
        <v>18974799449568.5</v>
      </c>
      <c r="D85" s="209">
        <f t="shared" si="14"/>
        <v>0.93805641853972865</v>
      </c>
      <c r="E85" s="798">
        <v>1252981177002.5</v>
      </c>
      <c r="F85" s="209">
        <f t="shared" si="15"/>
        <v>6.1943581460271381E-2</v>
      </c>
      <c r="H85" s="800" t="s">
        <v>401</v>
      </c>
      <c r="I85" s="798">
        <f t="shared" si="16"/>
        <v>20278.784327570502</v>
      </c>
      <c r="J85" s="209">
        <f t="shared" si="17"/>
        <v>0.94157313465256987</v>
      </c>
      <c r="K85" s="798">
        <f t="shared" si="18"/>
        <v>1258.3470765165</v>
      </c>
      <c r="L85" s="209">
        <f t="shared" si="19"/>
        <v>5.8426865347430128E-2</v>
      </c>
    </row>
    <row r="86" spans="2:12" ht="18">
      <c r="B86" s="803" t="s">
        <v>420</v>
      </c>
      <c r="C86" s="798">
        <v>19000478868982</v>
      </c>
      <c r="D86" s="209">
        <f t="shared" si="14"/>
        <v>0.94583645995654286</v>
      </c>
      <c r="E86" s="798">
        <v>1088066744765</v>
      </c>
      <c r="F86" s="209">
        <f t="shared" si="15"/>
        <v>5.4163540043457095E-2</v>
      </c>
      <c r="H86" s="800" t="s">
        <v>402</v>
      </c>
      <c r="I86" s="798">
        <f t="shared" si="16"/>
        <v>18974.799449568502</v>
      </c>
      <c r="J86" s="209">
        <f t="shared" si="17"/>
        <v>0.93805641853972854</v>
      </c>
      <c r="K86" s="798">
        <f t="shared" si="18"/>
        <v>1252.9811770025001</v>
      </c>
      <c r="L86" s="209">
        <f t="shared" si="19"/>
        <v>6.1943581460271374E-2</v>
      </c>
    </row>
    <row r="87" spans="2:12" ht="18">
      <c r="B87" s="803" t="s">
        <v>650</v>
      </c>
      <c r="C87" s="798">
        <v>18535850000000</v>
      </c>
      <c r="D87" s="209">
        <f t="shared" si="14"/>
        <v>0.93567687745059847</v>
      </c>
      <c r="E87" s="798">
        <v>1274247317467</v>
      </c>
      <c r="F87" s="209">
        <f t="shared" si="15"/>
        <v>6.4323122549401507E-2</v>
      </c>
      <c r="H87" s="800" t="s">
        <v>420</v>
      </c>
      <c r="I87" s="798">
        <f t="shared" si="16"/>
        <v>19000.478868982002</v>
      </c>
      <c r="J87" s="209">
        <f t="shared" si="17"/>
        <v>0.94583645995654286</v>
      </c>
      <c r="K87" s="798">
        <f t="shared" si="18"/>
        <v>1088.0667447650001</v>
      </c>
      <c r="L87" s="209">
        <f t="shared" si="19"/>
        <v>5.4163540043457088E-2</v>
      </c>
    </row>
    <row r="88" spans="2:12" ht="18">
      <c r="B88" s="803" t="s">
        <v>674</v>
      </c>
      <c r="C88" s="798">
        <v>30483977633765</v>
      </c>
      <c r="D88" s="209">
        <f t="shared" si="14"/>
        <v>0.95108714207235689</v>
      </c>
      <c r="E88" s="798">
        <v>1567741168092</v>
      </c>
      <c r="F88" s="209">
        <f t="shared" si="15"/>
        <v>4.8912857927643147E-2</v>
      </c>
      <c r="H88" s="800" t="s">
        <v>650</v>
      </c>
      <c r="I88" s="798">
        <f t="shared" si="16"/>
        <v>18535.849999999999</v>
      </c>
      <c r="J88" s="209">
        <f t="shared" si="17"/>
        <v>0.93567687745059847</v>
      </c>
      <c r="K88" s="798">
        <f t="shared" si="18"/>
        <v>1274.2473174669999</v>
      </c>
      <c r="L88" s="209">
        <f t="shared" si="19"/>
        <v>6.4323122549401507E-2</v>
      </c>
    </row>
    <row r="89" spans="2:12" ht="18">
      <c r="B89" s="803" t="s">
        <v>729</v>
      </c>
      <c r="C89" s="798">
        <v>33458639088449</v>
      </c>
      <c r="D89" s="209">
        <f t="shared" si="14"/>
        <v>0.95578468426859531</v>
      </c>
      <c r="E89" s="798">
        <v>1547821717159</v>
      </c>
      <c r="F89" s="209">
        <f t="shared" si="15"/>
        <v>4.4215315731404657E-2</v>
      </c>
      <c r="H89" s="800" t="s">
        <v>674</v>
      </c>
      <c r="I89" s="798">
        <f t="shared" si="16"/>
        <v>30483.977633765</v>
      </c>
      <c r="J89" s="209">
        <f t="shared" si="17"/>
        <v>0.95108714207235678</v>
      </c>
      <c r="K89" s="798">
        <f t="shared" si="18"/>
        <v>1567.741168092</v>
      </c>
      <c r="L89" s="209">
        <f t="shared" si="19"/>
        <v>4.891285792764314E-2</v>
      </c>
    </row>
    <row r="90" spans="2:12" ht="18">
      <c r="B90" s="803" t="s">
        <v>759</v>
      </c>
      <c r="C90" s="798">
        <v>44236195881681</v>
      </c>
      <c r="D90" s="209">
        <f t="shared" si="14"/>
        <v>0.96903860440644618</v>
      </c>
      <c r="E90" s="798">
        <v>1413374404300</v>
      </c>
      <c r="F90" s="209">
        <f t="shared" si="15"/>
        <v>3.0961395593553875E-2</v>
      </c>
      <c r="H90" s="800" t="s">
        <v>729</v>
      </c>
      <c r="I90" s="798">
        <f t="shared" si="16"/>
        <v>33458.639088449003</v>
      </c>
      <c r="J90" s="209">
        <f t="shared" si="17"/>
        <v>0.95578468426859531</v>
      </c>
      <c r="K90" s="798">
        <f t="shared" si="18"/>
        <v>1547.8217171589999</v>
      </c>
      <c r="L90" s="209">
        <f t="shared" si="19"/>
        <v>4.421531573140465E-2</v>
      </c>
    </row>
    <row r="91" spans="2:12" ht="18">
      <c r="B91" s="803" t="s">
        <v>782</v>
      </c>
      <c r="C91" s="798">
        <v>43599639252492.5</v>
      </c>
      <c r="D91" s="209">
        <f t="shared" si="14"/>
        <v>0.97498149712276694</v>
      </c>
      <c r="E91" s="798">
        <v>1118788103470.5</v>
      </c>
      <c r="F91" s="209">
        <f t="shared" si="15"/>
        <v>2.5018502877233107E-2</v>
      </c>
      <c r="H91" s="800" t="s">
        <v>759</v>
      </c>
      <c r="I91" s="798">
        <f t="shared" si="16"/>
        <v>44236.195881681</v>
      </c>
      <c r="J91" s="209">
        <f t="shared" si="17"/>
        <v>0.96903860440644618</v>
      </c>
      <c r="K91" s="798">
        <f t="shared" si="18"/>
        <v>1413.3744042999999</v>
      </c>
      <c r="L91" s="209">
        <f t="shared" si="19"/>
        <v>3.0961395593553875E-2</v>
      </c>
    </row>
    <row r="92" spans="2:12" ht="18">
      <c r="B92" s="803" t="s">
        <v>811</v>
      </c>
      <c r="C92" s="798">
        <v>26589918701375</v>
      </c>
      <c r="D92" s="209">
        <f t="shared" si="14"/>
        <v>0.95960170051620164</v>
      </c>
      <c r="E92" s="798">
        <v>1119409749243</v>
      </c>
      <c r="F92" s="209">
        <f t="shared" si="15"/>
        <v>4.0398299483798347E-2</v>
      </c>
      <c r="H92" s="800" t="s">
        <v>782</v>
      </c>
      <c r="I92" s="798">
        <f t="shared" si="16"/>
        <v>43599.639252492503</v>
      </c>
      <c r="J92" s="209">
        <f t="shared" si="17"/>
        <v>0.97498149712276694</v>
      </c>
      <c r="K92" s="798">
        <f t="shared" si="18"/>
        <v>1118.7881034704999</v>
      </c>
      <c r="L92" s="209">
        <f t="shared" si="19"/>
        <v>2.5018502877233104E-2</v>
      </c>
    </row>
    <row r="93" spans="2:12" ht="18">
      <c r="B93" s="803" t="s">
        <v>840</v>
      </c>
      <c r="C93" s="798">
        <v>32103081100867.5</v>
      </c>
      <c r="D93" s="209">
        <f t="shared" si="14"/>
        <v>0.96966845595171836</v>
      </c>
      <c r="E93" s="798">
        <v>1004194797221.5</v>
      </c>
      <c r="F93" s="209">
        <f t="shared" si="15"/>
        <v>3.0331544048281651E-2</v>
      </c>
      <c r="H93" s="800" t="s">
        <v>811</v>
      </c>
      <c r="I93" s="798">
        <f t="shared" si="16"/>
        <v>26589.918701375002</v>
      </c>
      <c r="J93" s="209">
        <f t="shared" si="17"/>
        <v>0.95960170051620164</v>
      </c>
      <c r="K93" s="798">
        <f t="shared" si="18"/>
        <v>1119.4097492430001</v>
      </c>
      <c r="L93" s="209">
        <f t="shared" si="19"/>
        <v>4.0398299483798347E-2</v>
      </c>
    </row>
    <row r="94" spans="2:12" ht="18">
      <c r="B94" s="803" t="s">
        <v>861</v>
      </c>
      <c r="C94" s="798">
        <v>134018957380565.5</v>
      </c>
      <c r="D94" s="209">
        <f t="shared" si="14"/>
        <v>0.98513491893214666</v>
      </c>
      <c r="E94" s="798">
        <v>2022263781138.5</v>
      </c>
      <c r="F94" s="209">
        <f t="shared" si="15"/>
        <v>1.4865081067853374E-2</v>
      </c>
      <c r="H94" s="800" t="s">
        <v>840</v>
      </c>
      <c r="I94" s="798">
        <f t="shared" si="16"/>
        <v>32103.081100867501</v>
      </c>
      <c r="J94" s="209">
        <f t="shared" si="17"/>
        <v>0.96966845595171836</v>
      </c>
      <c r="K94" s="798">
        <f t="shared" si="18"/>
        <v>1004.1947972215</v>
      </c>
      <c r="L94" s="209">
        <f t="shared" si="19"/>
        <v>3.0331544048281655E-2</v>
      </c>
    </row>
    <row r="95" spans="2:12" ht="18">
      <c r="B95" s="803" t="s">
        <v>933</v>
      </c>
      <c r="C95" s="798">
        <v>22223523985040.5</v>
      </c>
      <c r="D95" s="209">
        <f t="shared" si="14"/>
        <v>0.93959221665138049</v>
      </c>
      <c r="E95" s="798">
        <v>1428783464081.5</v>
      </c>
      <c r="F95" s="209">
        <f t="shared" si="15"/>
        <v>6.0407783348619459E-2</v>
      </c>
      <c r="H95" s="800" t="s">
        <v>861</v>
      </c>
      <c r="I95" s="798">
        <f t="shared" si="16"/>
        <v>134018.95738056549</v>
      </c>
      <c r="J95" s="209">
        <f t="shared" si="17"/>
        <v>0.98513491893214666</v>
      </c>
      <c r="K95" s="798">
        <f t="shared" si="18"/>
        <v>2022.2637811385</v>
      </c>
      <c r="L95" s="209">
        <f t="shared" si="19"/>
        <v>1.4865081067853376E-2</v>
      </c>
    </row>
    <row r="96" spans="2:12" ht="18">
      <c r="B96" s="803" t="s">
        <v>934</v>
      </c>
      <c r="C96" s="798">
        <v>44061666875300</v>
      </c>
      <c r="D96" s="209">
        <f t="shared" si="14"/>
        <v>0.95842916183217663</v>
      </c>
      <c r="E96" s="798">
        <v>1911127599223</v>
      </c>
      <c r="F96" s="209">
        <f t="shared" si="15"/>
        <v>4.1570838167823372E-2</v>
      </c>
      <c r="H96" s="800" t="s">
        <v>933</v>
      </c>
      <c r="I96" s="798">
        <f t="shared" si="16"/>
        <v>22223.523985040501</v>
      </c>
      <c r="J96" s="209">
        <f t="shared" si="17"/>
        <v>0.93959221665138049</v>
      </c>
      <c r="K96" s="798">
        <f t="shared" si="18"/>
        <v>1428.7834640814999</v>
      </c>
      <c r="L96" s="209">
        <f t="shared" si="19"/>
        <v>6.0407783348619452E-2</v>
      </c>
    </row>
    <row r="97" spans="1:16382" ht="18">
      <c r="B97" s="803" t="s">
        <v>1000</v>
      </c>
      <c r="C97" s="798">
        <v>29460897977002</v>
      </c>
      <c r="D97" s="209">
        <f t="shared" si="14"/>
        <v>0.93199967653572624</v>
      </c>
      <c r="E97" s="798">
        <v>2149518548580</v>
      </c>
      <c r="F97" s="209">
        <f t="shared" si="15"/>
        <v>6.8000323464273732E-2</v>
      </c>
      <c r="H97" s="800" t="s">
        <v>934</v>
      </c>
      <c r="I97" s="798">
        <f t="shared" si="16"/>
        <v>44061.666875299998</v>
      </c>
      <c r="J97" s="209">
        <f t="shared" si="17"/>
        <v>0.95842916183217663</v>
      </c>
      <c r="K97" s="798">
        <f t="shared" si="18"/>
        <v>1911.1275992230001</v>
      </c>
      <c r="L97" s="209">
        <f t="shared" si="19"/>
        <v>4.1570838167823372E-2</v>
      </c>
    </row>
    <row r="98" spans="1:16382" ht="18">
      <c r="A98" s="490"/>
      <c r="B98" s="803" t="s">
        <v>1099</v>
      </c>
      <c r="C98" s="798">
        <v>41609922070898.5</v>
      </c>
      <c r="D98" s="209">
        <f t="shared" si="14"/>
        <v>0.93562826979005465</v>
      </c>
      <c r="E98" s="798">
        <v>2862785108241.5</v>
      </c>
      <c r="F98" s="209">
        <f t="shared" si="15"/>
        <v>6.4371730209945355E-2</v>
      </c>
      <c r="G98" s="490"/>
      <c r="H98" s="800" t="s">
        <v>1000</v>
      </c>
      <c r="I98" s="798">
        <f t="shared" si="16"/>
        <v>29460.897977002001</v>
      </c>
      <c r="J98" s="209">
        <f t="shared" si="17"/>
        <v>0.93199967653572624</v>
      </c>
      <c r="K98" s="798">
        <f t="shared" si="18"/>
        <v>2149.5185485799998</v>
      </c>
      <c r="L98" s="209">
        <f t="shared" si="19"/>
        <v>6.8000323464273732E-2</v>
      </c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90"/>
      <c r="X98" s="490"/>
      <c r="Y98" s="490"/>
      <c r="Z98" s="490"/>
      <c r="AA98" s="490"/>
      <c r="AB98" s="490"/>
      <c r="AC98" s="490"/>
      <c r="AD98" s="490"/>
      <c r="AE98" s="490"/>
      <c r="AF98" s="490"/>
      <c r="AG98" s="490"/>
      <c r="AH98" s="490"/>
      <c r="AI98" s="490"/>
      <c r="AJ98" s="490"/>
      <c r="AK98" s="490"/>
      <c r="AL98" s="490"/>
      <c r="AM98" s="490"/>
      <c r="AN98" s="490"/>
      <c r="AO98" s="490"/>
      <c r="AP98" s="490"/>
      <c r="AQ98" s="490"/>
      <c r="AR98" s="490"/>
      <c r="AS98" s="490"/>
      <c r="AT98" s="490"/>
      <c r="AU98" s="490"/>
      <c r="AV98" s="490"/>
      <c r="AW98" s="490"/>
      <c r="AX98" s="490"/>
      <c r="AY98" s="490"/>
      <c r="AZ98" s="490"/>
      <c r="BA98" s="490"/>
      <c r="BB98" s="490"/>
      <c r="BC98" s="490"/>
      <c r="BD98" s="490"/>
      <c r="BE98" s="490"/>
      <c r="BF98" s="490"/>
      <c r="BG98" s="490"/>
      <c r="BH98" s="490"/>
      <c r="BI98" s="490"/>
      <c r="BJ98" s="490"/>
      <c r="BK98" s="490"/>
      <c r="BL98" s="490"/>
      <c r="BM98" s="490"/>
      <c r="BN98" s="490"/>
      <c r="BO98" s="490"/>
      <c r="BP98" s="490"/>
      <c r="BQ98" s="490"/>
      <c r="BR98" s="490"/>
      <c r="BS98" s="490"/>
      <c r="BT98" s="490"/>
      <c r="BU98" s="490"/>
      <c r="BV98" s="490"/>
      <c r="BW98" s="490"/>
      <c r="BX98" s="490"/>
      <c r="BY98" s="490"/>
      <c r="BZ98" s="490"/>
      <c r="CA98" s="490"/>
      <c r="CB98" s="490"/>
      <c r="CC98" s="490"/>
      <c r="CD98" s="490"/>
      <c r="CE98" s="490"/>
      <c r="CF98" s="490"/>
      <c r="CG98" s="490"/>
      <c r="CH98" s="490"/>
      <c r="CI98" s="490"/>
      <c r="CJ98" s="490"/>
      <c r="CK98" s="490"/>
      <c r="CL98" s="490"/>
      <c r="CM98" s="490"/>
      <c r="CN98" s="490"/>
      <c r="CO98" s="490"/>
      <c r="CP98" s="490"/>
      <c r="CQ98" s="490"/>
      <c r="CR98" s="490"/>
      <c r="CS98" s="490"/>
      <c r="CT98" s="490"/>
      <c r="CU98" s="490"/>
      <c r="CV98" s="490"/>
      <c r="CW98" s="490"/>
      <c r="CX98" s="490"/>
      <c r="CY98" s="490"/>
      <c r="CZ98" s="490"/>
      <c r="DA98" s="490"/>
      <c r="DB98" s="490"/>
      <c r="DC98" s="490"/>
      <c r="DD98" s="490"/>
      <c r="DE98" s="490"/>
      <c r="DF98" s="490"/>
      <c r="DG98" s="490"/>
      <c r="DH98" s="490"/>
      <c r="DI98" s="490"/>
      <c r="DJ98" s="490"/>
      <c r="DK98" s="490"/>
      <c r="DL98" s="490"/>
      <c r="DM98" s="490"/>
      <c r="DN98" s="490"/>
      <c r="DO98" s="490"/>
      <c r="DP98" s="490"/>
      <c r="DQ98" s="490"/>
      <c r="DR98" s="490"/>
      <c r="DS98" s="490"/>
      <c r="DT98" s="490"/>
      <c r="DU98" s="490"/>
      <c r="DV98" s="490"/>
      <c r="DW98" s="490"/>
      <c r="DX98" s="490"/>
      <c r="DY98" s="490"/>
      <c r="DZ98" s="490"/>
      <c r="EA98" s="490"/>
      <c r="EB98" s="490"/>
      <c r="EC98" s="490"/>
      <c r="ED98" s="490"/>
      <c r="EE98" s="490"/>
      <c r="EF98" s="490"/>
      <c r="EG98" s="490"/>
      <c r="EH98" s="490"/>
      <c r="EI98" s="490"/>
      <c r="EJ98" s="490"/>
      <c r="EK98" s="490"/>
      <c r="EL98" s="490"/>
      <c r="EM98" s="490"/>
      <c r="EN98" s="490"/>
      <c r="EO98" s="490"/>
      <c r="EP98" s="490"/>
      <c r="EQ98" s="490"/>
      <c r="ER98" s="490"/>
      <c r="ES98" s="490"/>
      <c r="ET98" s="490"/>
      <c r="EU98" s="490"/>
      <c r="EV98" s="490"/>
      <c r="EW98" s="490"/>
      <c r="EX98" s="490"/>
      <c r="EY98" s="490"/>
      <c r="EZ98" s="490"/>
      <c r="FA98" s="490"/>
      <c r="FB98" s="490"/>
      <c r="FC98" s="490"/>
      <c r="FD98" s="490"/>
      <c r="FE98" s="490"/>
      <c r="FF98" s="490"/>
      <c r="FG98" s="490"/>
      <c r="FH98" s="490"/>
      <c r="FI98" s="490"/>
      <c r="FJ98" s="490"/>
      <c r="FK98" s="490"/>
      <c r="FL98" s="490"/>
      <c r="FM98" s="490"/>
      <c r="FN98" s="490"/>
      <c r="FO98" s="490"/>
      <c r="FP98" s="490"/>
      <c r="FQ98" s="490"/>
      <c r="FR98" s="490"/>
      <c r="FS98" s="490"/>
      <c r="FT98" s="490"/>
      <c r="FU98" s="490"/>
      <c r="FV98" s="490"/>
      <c r="FW98" s="490"/>
      <c r="FX98" s="490"/>
      <c r="FY98" s="490"/>
      <c r="FZ98" s="490"/>
      <c r="GA98" s="490"/>
      <c r="GB98" s="490"/>
      <c r="GC98" s="490"/>
      <c r="GD98" s="490"/>
      <c r="GE98" s="490"/>
      <c r="GF98" s="490"/>
      <c r="GG98" s="490"/>
      <c r="GH98" s="490"/>
      <c r="GI98" s="490"/>
      <c r="GJ98" s="490"/>
      <c r="GK98" s="490"/>
      <c r="GL98" s="490"/>
      <c r="GM98" s="490"/>
      <c r="GN98" s="490"/>
      <c r="GO98" s="490"/>
      <c r="GP98" s="490"/>
      <c r="GQ98" s="490"/>
      <c r="GR98" s="490"/>
      <c r="GS98" s="490"/>
      <c r="GT98" s="490"/>
      <c r="GU98" s="490"/>
      <c r="GV98" s="490"/>
      <c r="GW98" s="490"/>
      <c r="GX98" s="490"/>
      <c r="GY98" s="490"/>
      <c r="GZ98" s="490"/>
      <c r="HA98" s="490"/>
      <c r="HB98" s="490"/>
      <c r="HC98" s="490"/>
      <c r="HD98" s="490"/>
      <c r="HE98" s="490"/>
      <c r="HF98" s="490"/>
      <c r="HG98" s="490"/>
      <c r="HH98" s="490"/>
      <c r="HI98" s="490"/>
      <c r="HJ98" s="490"/>
      <c r="HK98" s="490"/>
      <c r="HL98" s="490"/>
      <c r="HM98" s="490"/>
      <c r="HN98" s="490"/>
      <c r="HO98" s="490"/>
      <c r="HP98" s="490"/>
      <c r="HQ98" s="490"/>
      <c r="HR98" s="490"/>
      <c r="HS98" s="490"/>
      <c r="HT98" s="490"/>
      <c r="HU98" s="490"/>
      <c r="HV98" s="490"/>
      <c r="HW98" s="490"/>
      <c r="HX98" s="490"/>
      <c r="HY98" s="490"/>
      <c r="HZ98" s="490"/>
      <c r="IA98" s="490"/>
      <c r="IB98" s="490"/>
      <c r="IC98" s="490"/>
      <c r="ID98" s="490"/>
      <c r="IE98" s="490"/>
      <c r="IF98" s="490"/>
      <c r="IG98" s="490"/>
      <c r="IH98" s="490"/>
      <c r="II98" s="490"/>
      <c r="IJ98" s="490"/>
      <c r="IK98" s="490"/>
      <c r="IL98" s="490"/>
      <c r="IM98" s="490"/>
      <c r="IN98" s="490"/>
      <c r="IO98" s="490"/>
      <c r="IP98" s="490"/>
      <c r="IQ98" s="490"/>
      <c r="IR98" s="490"/>
      <c r="IS98" s="490"/>
      <c r="IT98" s="490"/>
      <c r="IU98" s="490"/>
      <c r="IV98" s="490"/>
      <c r="IW98" s="490"/>
      <c r="IX98" s="490"/>
      <c r="IY98" s="490"/>
      <c r="IZ98" s="490"/>
      <c r="JA98" s="490"/>
      <c r="JB98" s="490"/>
      <c r="JC98" s="490"/>
      <c r="JD98" s="490"/>
      <c r="JE98" s="490"/>
      <c r="JF98" s="490"/>
      <c r="JG98" s="490"/>
      <c r="JH98" s="490"/>
      <c r="JI98" s="490"/>
      <c r="JJ98" s="490"/>
      <c r="JK98" s="490"/>
      <c r="JL98" s="490"/>
      <c r="JM98" s="490"/>
      <c r="JN98" s="490"/>
      <c r="JO98" s="490"/>
      <c r="JP98" s="490"/>
      <c r="JQ98" s="490"/>
      <c r="JR98" s="490"/>
      <c r="JS98" s="490"/>
      <c r="JT98" s="490"/>
      <c r="JU98" s="490"/>
      <c r="JV98" s="490"/>
      <c r="JW98" s="490"/>
      <c r="JX98" s="490"/>
      <c r="JY98" s="490"/>
      <c r="JZ98" s="490"/>
      <c r="KA98" s="490"/>
      <c r="KB98" s="490"/>
      <c r="KC98" s="490"/>
      <c r="KD98" s="490"/>
      <c r="KE98" s="490"/>
      <c r="KF98" s="490"/>
      <c r="KG98" s="490"/>
      <c r="KH98" s="490"/>
      <c r="KI98" s="490"/>
      <c r="KJ98" s="490"/>
      <c r="KK98" s="490"/>
      <c r="KL98" s="490"/>
      <c r="KM98" s="490"/>
      <c r="KN98" s="490"/>
      <c r="KO98" s="490"/>
      <c r="KP98" s="490"/>
      <c r="KQ98" s="490"/>
      <c r="KR98" s="490"/>
      <c r="KS98" s="490"/>
      <c r="KT98" s="490"/>
      <c r="KU98" s="490"/>
      <c r="KV98" s="490"/>
      <c r="KW98" s="490"/>
      <c r="KX98" s="490"/>
      <c r="KY98" s="490"/>
      <c r="KZ98" s="490"/>
      <c r="LA98" s="490"/>
      <c r="LB98" s="490"/>
      <c r="LC98" s="490"/>
      <c r="LD98" s="490"/>
      <c r="LE98" s="490"/>
      <c r="LF98" s="490"/>
      <c r="LG98" s="490"/>
      <c r="LH98" s="490"/>
      <c r="LI98" s="490"/>
      <c r="LJ98" s="490"/>
      <c r="LK98" s="490"/>
      <c r="LL98" s="490"/>
      <c r="LM98" s="490"/>
      <c r="LN98" s="490"/>
      <c r="LO98" s="490"/>
      <c r="LP98" s="490"/>
      <c r="LQ98" s="490"/>
      <c r="LR98" s="490"/>
      <c r="LS98" s="490"/>
      <c r="LT98" s="490"/>
      <c r="LU98" s="490"/>
      <c r="LV98" s="490"/>
      <c r="LW98" s="490"/>
      <c r="LX98" s="490"/>
      <c r="LY98" s="490"/>
      <c r="LZ98" s="490"/>
      <c r="MA98" s="490"/>
      <c r="MB98" s="490"/>
      <c r="MC98" s="490"/>
      <c r="MD98" s="490"/>
      <c r="ME98" s="490"/>
      <c r="MF98" s="490"/>
      <c r="MG98" s="490"/>
      <c r="MH98" s="490"/>
      <c r="MI98" s="490"/>
      <c r="MJ98" s="490"/>
      <c r="MK98" s="490"/>
      <c r="ML98" s="490"/>
      <c r="MM98" s="490"/>
      <c r="MN98" s="490"/>
      <c r="MO98" s="490"/>
      <c r="MP98" s="490"/>
      <c r="MQ98" s="490"/>
      <c r="MR98" s="490"/>
      <c r="MS98" s="490"/>
      <c r="MT98" s="490"/>
      <c r="MU98" s="490"/>
      <c r="MV98" s="490"/>
      <c r="MW98" s="490"/>
      <c r="MX98" s="490"/>
      <c r="MY98" s="490"/>
      <c r="MZ98" s="490"/>
      <c r="NA98" s="490"/>
      <c r="NB98" s="490"/>
      <c r="NC98" s="490"/>
      <c r="ND98" s="490"/>
      <c r="NE98" s="490"/>
      <c r="NF98" s="490"/>
      <c r="NG98" s="490"/>
      <c r="NH98" s="490"/>
      <c r="NI98" s="490"/>
      <c r="NJ98" s="490"/>
      <c r="NK98" s="490"/>
      <c r="NL98" s="490"/>
      <c r="NM98" s="490"/>
      <c r="NN98" s="490"/>
      <c r="NO98" s="490"/>
      <c r="NP98" s="490"/>
      <c r="NQ98" s="490"/>
      <c r="NR98" s="490"/>
      <c r="NS98" s="490"/>
      <c r="NT98" s="490"/>
      <c r="NU98" s="490"/>
      <c r="NV98" s="490"/>
      <c r="NW98" s="490"/>
      <c r="NX98" s="490"/>
      <c r="NY98" s="490"/>
      <c r="NZ98" s="490"/>
      <c r="OA98" s="490"/>
      <c r="OB98" s="490"/>
      <c r="OC98" s="490"/>
      <c r="OD98" s="490"/>
      <c r="OE98" s="490"/>
      <c r="OF98" s="490"/>
      <c r="OG98" s="490"/>
      <c r="OH98" s="490"/>
      <c r="OI98" s="490"/>
      <c r="OJ98" s="490"/>
      <c r="OK98" s="490"/>
      <c r="OL98" s="490"/>
      <c r="OM98" s="490"/>
      <c r="ON98" s="490"/>
      <c r="OO98" s="490"/>
      <c r="OP98" s="490"/>
      <c r="OQ98" s="490"/>
      <c r="OR98" s="490"/>
      <c r="OS98" s="490"/>
      <c r="OT98" s="490"/>
      <c r="OU98" s="490"/>
      <c r="OV98" s="490"/>
      <c r="OW98" s="490"/>
      <c r="OX98" s="490"/>
      <c r="OY98" s="490"/>
      <c r="OZ98" s="490"/>
      <c r="PA98" s="490"/>
      <c r="PB98" s="490"/>
      <c r="PC98" s="490"/>
      <c r="PD98" s="490"/>
      <c r="PE98" s="490"/>
      <c r="PF98" s="490"/>
      <c r="PG98" s="490"/>
      <c r="PH98" s="490"/>
      <c r="PI98" s="490"/>
      <c r="PJ98" s="490"/>
      <c r="PK98" s="490"/>
      <c r="PL98" s="490"/>
      <c r="PM98" s="490"/>
      <c r="PN98" s="490"/>
      <c r="PO98" s="490"/>
      <c r="PP98" s="490"/>
      <c r="PQ98" s="490"/>
      <c r="PR98" s="490"/>
      <c r="PS98" s="490"/>
      <c r="PT98" s="490"/>
      <c r="PU98" s="490"/>
      <c r="PV98" s="490"/>
      <c r="PW98" s="490"/>
      <c r="PX98" s="490"/>
      <c r="PY98" s="490"/>
      <c r="PZ98" s="490"/>
      <c r="QA98" s="490"/>
      <c r="QB98" s="490"/>
      <c r="QC98" s="490"/>
      <c r="QD98" s="490"/>
      <c r="QE98" s="490"/>
      <c r="QF98" s="490"/>
      <c r="QG98" s="490"/>
      <c r="QH98" s="490"/>
      <c r="QI98" s="490"/>
      <c r="QJ98" s="490"/>
      <c r="QK98" s="490"/>
      <c r="QL98" s="490"/>
      <c r="QM98" s="490"/>
      <c r="QN98" s="490"/>
      <c r="QO98" s="490"/>
      <c r="QP98" s="490"/>
      <c r="QQ98" s="490"/>
      <c r="QR98" s="490"/>
      <c r="QS98" s="490"/>
      <c r="QT98" s="490"/>
      <c r="QU98" s="490"/>
      <c r="QV98" s="490"/>
      <c r="QW98" s="490"/>
      <c r="QX98" s="490"/>
      <c r="QY98" s="490"/>
      <c r="QZ98" s="490"/>
      <c r="RA98" s="490"/>
      <c r="RB98" s="490"/>
      <c r="RC98" s="490"/>
      <c r="RD98" s="490"/>
      <c r="RE98" s="490"/>
      <c r="RF98" s="490"/>
      <c r="RG98" s="490"/>
      <c r="RH98" s="490"/>
      <c r="RI98" s="490"/>
      <c r="RJ98" s="490"/>
      <c r="RK98" s="490"/>
      <c r="RL98" s="490"/>
      <c r="RM98" s="490"/>
      <c r="RN98" s="490"/>
      <c r="RO98" s="490"/>
      <c r="RP98" s="490"/>
      <c r="RQ98" s="490"/>
      <c r="RR98" s="490"/>
      <c r="RS98" s="490"/>
      <c r="RT98" s="490"/>
      <c r="RU98" s="490"/>
      <c r="RV98" s="490"/>
      <c r="RW98" s="490"/>
      <c r="RX98" s="490"/>
      <c r="RY98" s="490"/>
      <c r="RZ98" s="490"/>
      <c r="SA98" s="490"/>
      <c r="SB98" s="490"/>
      <c r="SC98" s="490"/>
      <c r="SD98" s="490"/>
      <c r="SE98" s="490"/>
      <c r="SF98" s="490"/>
      <c r="SG98" s="490"/>
      <c r="SH98" s="490"/>
      <c r="SI98" s="490"/>
      <c r="SJ98" s="490"/>
      <c r="SK98" s="490"/>
      <c r="SL98" s="490"/>
      <c r="SM98" s="490"/>
      <c r="SN98" s="490"/>
      <c r="SO98" s="490"/>
      <c r="SP98" s="490"/>
      <c r="SQ98" s="490"/>
      <c r="SR98" s="490"/>
      <c r="SS98" s="490"/>
      <c r="ST98" s="490"/>
      <c r="SU98" s="490"/>
      <c r="SV98" s="490"/>
      <c r="SW98" s="490"/>
      <c r="SX98" s="490"/>
      <c r="SY98" s="490"/>
      <c r="SZ98" s="490"/>
      <c r="TA98" s="490"/>
      <c r="TB98" s="490"/>
      <c r="TC98" s="490"/>
      <c r="TD98" s="490"/>
      <c r="TE98" s="490"/>
      <c r="TF98" s="490"/>
      <c r="TG98" s="490"/>
      <c r="TH98" s="490"/>
      <c r="TI98" s="490"/>
      <c r="TJ98" s="490"/>
      <c r="TK98" s="490"/>
      <c r="TL98" s="490"/>
      <c r="TM98" s="490"/>
      <c r="TN98" s="490"/>
      <c r="TO98" s="490"/>
      <c r="TP98" s="490"/>
      <c r="TQ98" s="490"/>
      <c r="TR98" s="490"/>
      <c r="TS98" s="490"/>
      <c r="TT98" s="490"/>
      <c r="TU98" s="490"/>
      <c r="TV98" s="490"/>
      <c r="TW98" s="490"/>
      <c r="TX98" s="490"/>
      <c r="TY98" s="490"/>
      <c r="TZ98" s="490"/>
      <c r="UA98" s="490"/>
      <c r="UB98" s="490"/>
      <c r="UC98" s="490"/>
      <c r="UD98" s="490"/>
      <c r="UE98" s="490"/>
      <c r="UF98" s="490"/>
      <c r="UG98" s="490"/>
      <c r="UH98" s="490"/>
      <c r="UI98" s="490"/>
      <c r="UJ98" s="490"/>
      <c r="UK98" s="490"/>
      <c r="UL98" s="490"/>
      <c r="UM98" s="490"/>
      <c r="UN98" s="490"/>
      <c r="UO98" s="490"/>
      <c r="UP98" s="490"/>
      <c r="UQ98" s="490"/>
      <c r="UR98" s="490"/>
      <c r="US98" s="490"/>
      <c r="UT98" s="490"/>
      <c r="UU98" s="490"/>
      <c r="UV98" s="490"/>
      <c r="UW98" s="490"/>
      <c r="UX98" s="490"/>
      <c r="UY98" s="490"/>
      <c r="UZ98" s="490"/>
      <c r="VA98" s="490"/>
      <c r="VB98" s="490"/>
      <c r="VC98" s="490"/>
      <c r="VD98" s="490"/>
      <c r="VE98" s="490"/>
      <c r="VF98" s="490"/>
      <c r="VG98" s="490"/>
      <c r="VH98" s="490"/>
      <c r="VI98" s="490"/>
      <c r="VJ98" s="490"/>
      <c r="VK98" s="490"/>
      <c r="VL98" s="490"/>
      <c r="VM98" s="490"/>
      <c r="VN98" s="490"/>
      <c r="VO98" s="490"/>
      <c r="VP98" s="490"/>
      <c r="VQ98" s="490"/>
      <c r="VR98" s="490"/>
      <c r="VS98" s="490"/>
      <c r="VT98" s="490"/>
      <c r="VU98" s="490"/>
      <c r="VV98" s="490"/>
      <c r="VW98" s="490"/>
      <c r="VX98" s="490"/>
      <c r="VY98" s="490"/>
      <c r="VZ98" s="490"/>
      <c r="WA98" s="490"/>
      <c r="WB98" s="490"/>
      <c r="WC98" s="490"/>
      <c r="WD98" s="490"/>
      <c r="WE98" s="490"/>
      <c r="WF98" s="490"/>
      <c r="WG98" s="490"/>
      <c r="WH98" s="490"/>
      <c r="WI98" s="490"/>
      <c r="WJ98" s="490"/>
      <c r="WK98" s="490"/>
      <c r="WL98" s="490"/>
      <c r="WM98" s="490"/>
      <c r="WN98" s="490"/>
      <c r="WO98" s="490"/>
      <c r="WP98" s="490"/>
      <c r="WQ98" s="490"/>
      <c r="WR98" s="490"/>
      <c r="WS98" s="490"/>
      <c r="WT98" s="490"/>
      <c r="WU98" s="490"/>
      <c r="WV98" s="490"/>
      <c r="WW98" s="490"/>
      <c r="WX98" s="490"/>
      <c r="WY98" s="490"/>
      <c r="WZ98" s="490"/>
      <c r="XA98" s="490"/>
      <c r="XB98" s="490"/>
      <c r="XC98" s="490"/>
      <c r="XD98" s="490"/>
      <c r="XE98" s="490"/>
      <c r="XF98" s="490"/>
      <c r="XG98" s="490"/>
      <c r="XH98" s="490"/>
      <c r="XI98" s="490"/>
      <c r="XJ98" s="490"/>
      <c r="XK98" s="490"/>
      <c r="XL98" s="490"/>
      <c r="XM98" s="490"/>
      <c r="XN98" s="490"/>
      <c r="XO98" s="490"/>
      <c r="XP98" s="490"/>
      <c r="XQ98" s="490"/>
      <c r="XR98" s="490"/>
      <c r="XS98" s="490"/>
      <c r="XT98" s="490"/>
      <c r="XU98" s="490"/>
      <c r="XV98" s="490"/>
      <c r="XW98" s="490"/>
      <c r="XX98" s="490"/>
      <c r="XY98" s="490"/>
      <c r="XZ98" s="490"/>
      <c r="YA98" s="490"/>
      <c r="YB98" s="490"/>
      <c r="YC98" s="490"/>
      <c r="YD98" s="490"/>
      <c r="YE98" s="490"/>
      <c r="YF98" s="490"/>
      <c r="YG98" s="490"/>
      <c r="YH98" s="490"/>
      <c r="YI98" s="490"/>
      <c r="YJ98" s="490"/>
      <c r="YK98" s="490"/>
      <c r="YL98" s="490"/>
      <c r="YM98" s="490"/>
      <c r="YN98" s="490"/>
      <c r="YO98" s="490"/>
      <c r="YP98" s="490"/>
      <c r="YQ98" s="490"/>
      <c r="YR98" s="490"/>
      <c r="YS98" s="490"/>
      <c r="YT98" s="490"/>
      <c r="YU98" s="490"/>
      <c r="YV98" s="490"/>
      <c r="YW98" s="490"/>
      <c r="YX98" s="490"/>
      <c r="YY98" s="490"/>
      <c r="YZ98" s="490"/>
      <c r="ZA98" s="490"/>
      <c r="ZB98" s="490"/>
      <c r="ZC98" s="490"/>
      <c r="ZD98" s="490"/>
      <c r="ZE98" s="490"/>
      <c r="ZF98" s="490"/>
      <c r="ZG98" s="490"/>
      <c r="ZH98" s="490"/>
      <c r="ZI98" s="490"/>
      <c r="ZJ98" s="490"/>
      <c r="ZK98" s="490"/>
      <c r="ZL98" s="490"/>
      <c r="ZM98" s="490"/>
      <c r="ZN98" s="490"/>
      <c r="ZO98" s="490"/>
      <c r="ZP98" s="490"/>
      <c r="ZQ98" s="490"/>
      <c r="ZR98" s="490"/>
      <c r="ZS98" s="490"/>
      <c r="ZT98" s="490"/>
      <c r="ZU98" s="490"/>
      <c r="ZV98" s="490"/>
      <c r="ZW98" s="490"/>
      <c r="ZX98" s="490"/>
      <c r="ZY98" s="490"/>
      <c r="ZZ98" s="490"/>
      <c r="AAA98" s="490"/>
      <c r="AAB98" s="490"/>
      <c r="AAC98" s="490"/>
      <c r="AAD98" s="490"/>
      <c r="AAE98" s="490"/>
      <c r="AAF98" s="490"/>
      <c r="AAG98" s="490"/>
      <c r="AAH98" s="490"/>
      <c r="AAI98" s="490"/>
      <c r="AAJ98" s="490"/>
      <c r="AAK98" s="490"/>
      <c r="AAL98" s="490"/>
      <c r="AAM98" s="490"/>
      <c r="AAN98" s="490"/>
      <c r="AAO98" s="490"/>
      <c r="AAP98" s="490"/>
      <c r="AAQ98" s="490"/>
      <c r="AAR98" s="490"/>
      <c r="AAS98" s="490"/>
      <c r="AAT98" s="490"/>
      <c r="AAU98" s="490"/>
      <c r="AAV98" s="490"/>
      <c r="AAW98" s="490"/>
      <c r="AAX98" s="490"/>
      <c r="AAY98" s="490"/>
      <c r="AAZ98" s="490"/>
      <c r="ABA98" s="490"/>
      <c r="ABB98" s="490"/>
      <c r="ABC98" s="490"/>
      <c r="ABD98" s="490"/>
      <c r="ABE98" s="490"/>
      <c r="ABF98" s="490"/>
      <c r="ABG98" s="490"/>
      <c r="ABH98" s="490"/>
      <c r="ABI98" s="490"/>
      <c r="ABJ98" s="490"/>
      <c r="ABK98" s="490"/>
      <c r="ABL98" s="490"/>
      <c r="ABM98" s="490"/>
      <c r="ABN98" s="490"/>
      <c r="ABO98" s="490"/>
      <c r="ABP98" s="490"/>
      <c r="ABQ98" s="490"/>
      <c r="ABR98" s="490"/>
      <c r="ABS98" s="490"/>
      <c r="ABT98" s="490"/>
      <c r="ABU98" s="490"/>
      <c r="ABV98" s="490"/>
      <c r="ABW98" s="490"/>
      <c r="ABX98" s="490"/>
      <c r="ABY98" s="490"/>
      <c r="ABZ98" s="490"/>
      <c r="ACA98" s="490"/>
      <c r="ACB98" s="490"/>
      <c r="ACC98" s="490"/>
      <c r="ACD98" s="490"/>
      <c r="ACE98" s="490"/>
      <c r="ACF98" s="490"/>
      <c r="ACG98" s="490"/>
      <c r="ACH98" s="490"/>
      <c r="ACI98" s="490"/>
      <c r="ACJ98" s="490"/>
      <c r="ACK98" s="490"/>
      <c r="ACL98" s="490"/>
      <c r="ACM98" s="490"/>
      <c r="ACN98" s="490"/>
      <c r="ACO98" s="490"/>
      <c r="ACP98" s="490"/>
      <c r="ACQ98" s="490"/>
      <c r="ACR98" s="490"/>
      <c r="ACS98" s="490"/>
      <c r="ACT98" s="490"/>
      <c r="ACU98" s="490"/>
      <c r="ACV98" s="490"/>
      <c r="ACW98" s="490"/>
      <c r="ACX98" s="490"/>
      <c r="ACY98" s="490"/>
      <c r="ACZ98" s="490"/>
      <c r="ADA98" s="490"/>
      <c r="ADB98" s="490"/>
      <c r="ADC98" s="490"/>
      <c r="ADD98" s="490"/>
      <c r="ADE98" s="490"/>
      <c r="ADF98" s="490"/>
      <c r="ADG98" s="490"/>
      <c r="ADH98" s="490"/>
      <c r="ADI98" s="490"/>
      <c r="ADJ98" s="490"/>
      <c r="ADK98" s="490"/>
      <c r="ADL98" s="490"/>
      <c r="ADM98" s="490"/>
      <c r="ADN98" s="490"/>
      <c r="ADO98" s="490"/>
      <c r="ADP98" s="490"/>
      <c r="ADQ98" s="490"/>
      <c r="ADR98" s="490"/>
      <c r="ADS98" s="490"/>
      <c r="ADT98" s="490"/>
      <c r="ADU98" s="490"/>
      <c r="ADV98" s="490"/>
      <c r="ADW98" s="490"/>
      <c r="ADX98" s="490"/>
      <c r="ADY98" s="490"/>
      <c r="ADZ98" s="490"/>
      <c r="AEA98" s="490"/>
      <c r="AEB98" s="490"/>
      <c r="AEC98" s="490"/>
      <c r="AED98" s="490"/>
      <c r="AEE98" s="490"/>
      <c r="AEF98" s="490"/>
      <c r="AEG98" s="490"/>
      <c r="AEH98" s="490"/>
      <c r="AEI98" s="490"/>
      <c r="AEJ98" s="490"/>
      <c r="AEK98" s="490"/>
      <c r="AEL98" s="490"/>
      <c r="AEM98" s="490"/>
      <c r="AEN98" s="490"/>
      <c r="AEO98" s="490"/>
      <c r="AEP98" s="490"/>
      <c r="AEQ98" s="490"/>
      <c r="AER98" s="490"/>
      <c r="AES98" s="490"/>
      <c r="AET98" s="490"/>
      <c r="AEU98" s="490"/>
      <c r="AEV98" s="490"/>
      <c r="AEW98" s="490"/>
      <c r="AEX98" s="490"/>
      <c r="AEY98" s="490"/>
      <c r="AEZ98" s="490"/>
      <c r="AFA98" s="490"/>
      <c r="AFB98" s="490"/>
      <c r="AFC98" s="490"/>
      <c r="AFD98" s="490"/>
      <c r="AFE98" s="490"/>
      <c r="AFF98" s="490"/>
      <c r="AFG98" s="490"/>
      <c r="AFH98" s="490"/>
      <c r="AFI98" s="490"/>
      <c r="AFJ98" s="490"/>
      <c r="AFK98" s="490"/>
      <c r="AFL98" s="490"/>
      <c r="AFM98" s="490"/>
      <c r="AFN98" s="490"/>
      <c r="AFO98" s="490"/>
      <c r="AFP98" s="490"/>
      <c r="AFQ98" s="490"/>
      <c r="AFR98" s="490"/>
      <c r="AFS98" s="490"/>
      <c r="AFT98" s="490"/>
      <c r="AFU98" s="490"/>
      <c r="AFV98" s="490"/>
      <c r="AFW98" s="490"/>
      <c r="AFX98" s="490"/>
      <c r="AFY98" s="490"/>
      <c r="AFZ98" s="490"/>
      <c r="AGA98" s="490"/>
      <c r="AGB98" s="490"/>
      <c r="AGC98" s="490"/>
      <c r="AGD98" s="490"/>
      <c r="AGE98" s="490"/>
      <c r="AGF98" s="490"/>
      <c r="AGG98" s="490"/>
      <c r="AGH98" s="490"/>
      <c r="AGI98" s="490"/>
      <c r="AGJ98" s="490"/>
      <c r="AGK98" s="490"/>
      <c r="AGL98" s="490"/>
      <c r="AGM98" s="490"/>
      <c r="AGN98" s="490"/>
      <c r="AGO98" s="490"/>
      <c r="AGP98" s="490"/>
      <c r="AGQ98" s="490"/>
      <c r="AGR98" s="490"/>
      <c r="AGS98" s="490"/>
      <c r="AGT98" s="490"/>
      <c r="AGU98" s="490"/>
      <c r="AGV98" s="490"/>
      <c r="AGW98" s="490"/>
      <c r="AGX98" s="490"/>
      <c r="AGY98" s="490"/>
      <c r="AGZ98" s="490"/>
      <c r="AHA98" s="490"/>
      <c r="AHB98" s="490"/>
      <c r="AHC98" s="490"/>
      <c r="AHD98" s="490"/>
      <c r="AHE98" s="490"/>
      <c r="AHF98" s="490"/>
      <c r="AHG98" s="490"/>
      <c r="AHH98" s="490"/>
      <c r="AHI98" s="490"/>
      <c r="AHJ98" s="490"/>
      <c r="AHK98" s="490"/>
      <c r="AHL98" s="490"/>
      <c r="AHM98" s="490"/>
      <c r="AHN98" s="490"/>
      <c r="AHO98" s="490"/>
      <c r="AHP98" s="490"/>
      <c r="AHQ98" s="490"/>
      <c r="AHR98" s="490"/>
      <c r="AHS98" s="490"/>
      <c r="AHT98" s="490"/>
      <c r="AHU98" s="490"/>
      <c r="AHV98" s="490"/>
      <c r="AHW98" s="490"/>
      <c r="AHX98" s="490"/>
      <c r="AHY98" s="490"/>
      <c r="AHZ98" s="490"/>
      <c r="AIA98" s="490"/>
      <c r="AIB98" s="490"/>
      <c r="AIC98" s="490"/>
      <c r="AID98" s="490"/>
      <c r="AIE98" s="490"/>
      <c r="AIF98" s="490"/>
      <c r="AIG98" s="490"/>
      <c r="AIH98" s="490"/>
      <c r="AII98" s="490"/>
      <c r="AIJ98" s="490"/>
      <c r="AIK98" s="490"/>
      <c r="AIL98" s="490"/>
      <c r="AIM98" s="490"/>
      <c r="AIN98" s="490"/>
      <c r="AIO98" s="490"/>
      <c r="AIP98" s="490"/>
      <c r="AIQ98" s="490"/>
      <c r="AIR98" s="490"/>
      <c r="AIS98" s="490"/>
      <c r="AIT98" s="490"/>
      <c r="AIU98" s="490"/>
      <c r="AIV98" s="490"/>
      <c r="AIW98" s="490"/>
      <c r="AIX98" s="490"/>
      <c r="AIY98" s="490"/>
      <c r="AIZ98" s="490"/>
      <c r="AJA98" s="490"/>
      <c r="AJB98" s="490"/>
      <c r="AJC98" s="490"/>
      <c r="AJD98" s="490"/>
      <c r="AJE98" s="490"/>
      <c r="AJF98" s="490"/>
      <c r="AJG98" s="490"/>
      <c r="AJH98" s="490"/>
      <c r="AJI98" s="490"/>
      <c r="AJJ98" s="490"/>
      <c r="AJK98" s="490"/>
      <c r="AJL98" s="490"/>
      <c r="AJM98" s="490"/>
      <c r="AJN98" s="490"/>
      <c r="AJO98" s="490"/>
      <c r="AJP98" s="490"/>
      <c r="AJQ98" s="490"/>
      <c r="AJR98" s="490"/>
      <c r="AJS98" s="490"/>
      <c r="AJT98" s="490"/>
      <c r="AJU98" s="490"/>
      <c r="AJV98" s="490"/>
      <c r="AJW98" s="490"/>
      <c r="AJX98" s="490"/>
      <c r="AJY98" s="490"/>
      <c r="AJZ98" s="490"/>
      <c r="AKA98" s="490"/>
      <c r="AKB98" s="490"/>
      <c r="AKC98" s="490"/>
      <c r="AKD98" s="490"/>
      <c r="AKE98" s="490"/>
      <c r="AKF98" s="490"/>
      <c r="AKG98" s="490"/>
      <c r="AKH98" s="490"/>
      <c r="AKI98" s="490"/>
      <c r="AKJ98" s="490"/>
      <c r="AKK98" s="490"/>
      <c r="AKL98" s="490"/>
      <c r="AKM98" s="490"/>
      <c r="AKN98" s="490"/>
      <c r="AKO98" s="490"/>
      <c r="AKP98" s="490"/>
      <c r="AKQ98" s="490"/>
      <c r="AKR98" s="490"/>
      <c r="AKS98" s="490"/>
      <c r="AKT98" s="490"/>
      <c r="AKU98" s="490"/>
      <c r="AKV98" s="490"/>
      <c r="AKW98" s="490"/>
      <c r="AKX98" s="490"/>
      <c r="AKY98" s="490"/>
      <c r="AKZ98" s="490"/>
      <c r="ALA98" s="490"/>
      <c r="ALB98" s="490"/>
      <c r="ALC98" s="490"/>
      <c r="ALD98" s="490"/>
      <c r="ALE98" s="490"/>
      <c r="ALF98" s="490"/>
      <c r="ALG98" s="490"/>
      <c r="ALH98" s="490"/>
      <c r="ALI98" s="490"/>
      <c r="ALJ98" s="490"/>
      <c r="ALK98" s="490"/>
      <c r="ALL98" s="490"/>
      <c r="ALM98" s="490"/>
      <c r="ALN98" s="490"/>
      <c r="ALO98" s="490"/>
      <c r="ALP98" s="490"/>
      <c r="ALQ98" s="490"/>
      <c r="ALR98" s="490"/>
      <c r="ALS98" s="490"/>
      <c r="ALT98" s="490"/>
      <c r="ALU98" s="490"/>
      <c r="ALV98" s="490"/>
      <c r="ALW98" s="490"/>
      <c r="ALX98" s="490"/>
      <c r="ALY98" s="490"/>
      <c r="ALZ98" s="490"/>
      <c r="AMA98" s="490"/>
      <c r="AMB98" s="490"/>
      <c r="AMC98" s="490"/>
      <c r="AMD98" s="490"/>
      <c r="AME98" s="490"/>
      <c r="AMF98" s="490"/>
      <c r="AMG98" s="490"/>
      <c r="AMH98" s="490"/>
      <c r="AMI98" s="490"/>
      <c r="AMJ98" s="490"/>
      <c r="AMK98" s="490"/>
      <c r="AML98" s="490"/>
      <c r="AMM98" s="490"/>
      <c r="AMN98" s="490"/>
      <c r="AMO98" s="490"/>
      <c r="AMP98" s="490"/>
      <c r="AMQ98" s="490"/>
      <c r="AMR98" s="490"/>
      <c r="AMS98" s="490"/>
      <c r="AMT98" s="490"/>
      <c r="AMU98" s="490"/>
      <c r="AMV98" s="490"/>
      <c r="AMW98" s="490"/>
      <c r="AMX98" s="490"/>
      <c r="AMY98" s="490"/>
      <c r="AMZ98" s="490"/>
      <c r="ANA98" s="490"/>
      <c r="ANB98" s="490"/>
      <c r="ANC98" s="490"/>
      <c r="AND98" s="490"/>
      <c r="ANE98" s="490"/>
      <c r="ANF98" s="490"/>
      <c r="ANG98" s="490"/>
      <c r="ANH98" s="490"/>
      <c r="ANI98" s="490"/>
      <c r="ANJ98" s="490"/>
      <c r="ANK98" s="490"/>
      <c r="ANL98" s="490"/>
      <c r="ANM98" s="490"/>
      <c r="ANN98" s="490"/>
      <c r="ANO98" s="490"/>
      <c r="ANP98" s="490"/>
      <c r="ANQ98" s="490"/>
      <c r="ANR98" s="490"/>
      <c r="ANS98" s="490"/>
      <c r="ANT98" s="490"/>
      <c r="ANU98" s="490"/>
      <c r="ANV98" s="490"/>
      <c r="ANW98" s="490"/>
      <c r="ANX98" s="490"/>
      <c r="ANY98" s="490"/>
      <c r="ANZ98" s="490"/>
      <c r="AOA98" s="490"/>
      <c r="AOB98" s="490"/>
      <c r="AOC98" s="490"/>
      <c r="AOD98" s="490"/>
      <c r="AOE98" s="490"/>
      <c r="AOF98" s="490"/>
      <c r="AOG98" s="490"/>
      <c r="AOH98" s="490"/>
      <c r="AOI98" s="490"/>
      <c r="AOJ98" s="490"/>
      <c r="AOK98" s="490"/>
      <c r="AOL98" s="490"/>
      <c r="AOM98" s="490"/>
      <c r="AON98" s="490"/>
      <c r="AOO98" s="490"/>
      <c r="AOP98" s="490"/>
      <c r="AOQ98" s="490"/>
      <c r="AOR98" s="490"/>
      <c r="AOS98" s="490"/>
      <c r="AOT98" s="490"/>
      <c r="AOU98" s="490"/>
      <c r="AOV98" s="490"/>
      <c r="AOW98" s="490"/>
      <c r="AOX98" s="490"/>
      <c r="AOY98" s="490"/>
      <c r="AOZ98" s="490"/>
      <c r="APA98" s="490"/>
      <c r="APB98" s="490"/>
      <c r="APC98" s="490"/>
      <c r="APD98" s="490"/>
      <c r="APE98" s="490"/>
      <c r="APF98" s="490"/>
      <c r="APG98" s="490"/>
      <c r="APH98" s="490"/>
      <c r="API98" s="490"/>
      <c r="APJ98" s="490"/>
      <c r="APK98" s="490"/>
      <c r="APL98" s="490"/>
      <c r="APM98" s="490"/>
      <c r="APN98" s="490"/>
      <c r="APO98" s="490"/>
      <c r="APP98" s="490"/>
      <c r="APQ98" s="490"/>
      <c r="APR98" s="490"/>
      <c r="APS98" s="490"/>
      <c r="APT98" s="490"/>
      <c r="APU98" s="490"/>
      <c r="APV98" s="490"/>
      <c r="APW98" s="490"/>
      <c r="APX98" s="490"/>
      <c r="APY98" s="490"/>
      <c r="APZ98" s="490"/>
      <c r="AQA98" s="490"/>
      <c r="AQB98" s="490"/>
      <c r="AQC98" s="490"/>
      <c r="AQD98" s="490"/>
      <c r="AQE98" s="490"/>
      <c r="AQF98" s="490"/>
      <c r="AQG98" s="490"/>
      <c r="AQH98" s="490"/>
      <c r="AQI98" s="490"/>
      <c r="AQJ98" s="490"/>
      <c r="AQK98" s="490"/>
      <c r="AQL98" s="490"/>
      <c r="AQM98" s="490"/>
      <c r="AQN98" s="490"/>
      <c r="AQO98" s="490"/>
      <c r="AQP98" s="490"/>
      <c r="AQQ98" s="490"/>
      <c r="AQR98" s="490"/>
      <c r="AQS98" s="490"/>
      <c r="AQT98" s="490"/>
      <c r="AQU98" s="490"/>
      <c r="AQV98" s="490"/>
      <c r="AQW98" s="490"/>
      <c r="AQX98" s="490"/>
      <c r="AQY98" s="490"/>
      <c r="AQZ98" s="490"/>
      <c r="ARA98" s="490"/>
      <c r="ARB98" s="490"/>
      <c r="ARC98" s="490"/>
      <c r="ARD98" s="490"/>
      <c r="ARE98" s="490"/>
      <c r="ARF98" s="490"/>
      <c r="ARG98" s="490"/>
      <c r="ARH98" s="490"/>
      <c r="ARI98" s="490"/>
      <c r="ARJ98" s="490"/>
      <c r="ARK98" s="490"/>
      <c r="ARL98" s="490"/>
      <c r="ARM98" s="490"/>
      <c r="ARN98" s="490"/>
      <c r="ARO98" s="490"/>
      <c r="ARP98" s="490"/>
      <c r="ARQ98" s="490"/>
      <c r="ARR98" s="490"/>
      <c r="ARS98" s="490"/>
      <c r="ART98" s="490"/>
      <c r="ARU98" s="490"/>
      <c r="ARV98" s="490"/>
      <c r="ARW98" s="490"/>
      <c r="ARX98" s="490"/>
      <c r="ARY98" s="490"/>
      <c r="ARZ98" s="490"/>
      <c r="ASA98" s="490"/>
      <c r="ASB98" s="490"/>
      <c r="ASC98" s="490"/>
      <c r="ASD98" s="490"/>
      <c r="ASE98" s="490"/>
      <c r="ASF98" s="490"/>
      <c r="ASG98" s="490"/>
      <c r="ASH98" s="490"/>
      <c r="ASI98" s="490"/>
      <c r="ASJ98" s="490"/>
      <c r="ASK98" s="490"/>
      <c r="ASL98" s="490"/>
      <c r="ASM98" s="490"/>
      <c r="ASN98" s="490"/>
      <c r="ASO98" s="490"/>
      <c r="ASP98" s="490"/>
      <c r="ASQ98" s="490"/>
      <c r="ASR98" s="490"/>
      <c r="ASS98" s="490"/>
      <c r="AST98" s="490"/>
      <c r="ASU98" s="490"/>
      <c r="ASV98" s="490"/>
      <c r="ASW98" s="490"/>
      <c r="ASX98" s="490"/>
      <c r="ASY98" s="490"/>
      <c r="ASZ98" s="490"/>
      <c r="ATA98" s="490"/>
      <c r="ATB98" s="490"/>
      <c r="ATC98" s="490"/>
      <c r="ATD98" s="490"/>
      <c r="ATE98" s="490"/>
      <c r="ATF98" s="490"/>
      <c r="ATG98" s="490"/>
      <c r="ATH98" s="490"/>
      <c r="ATI98" s="490"/>
      <c r="ATJ98" s="490"/>
      <c r="ATK98" s="490"/>
      <c r="ATL98" s="490"/>
      <c r="ATM98" s="490"/>
      <c r="ATN98" s="490"/>
      <c r="ATO98" s="490"/>
      <c r="ATP98" s="490"/>
      <c r="ATQ98" s="490"/>
      <c r="ATR98" s="490"/>
      <c r="ATS98" s="490"/>
      <c r="ATT98" s="490"/>
      <c r="ATU98" s="490"/>
      <c r="ATV98" s="490"/>
      <c r="ATW98" s="490"/>
      <c r="ATX98" s="490"/>
      <c r="ATY98" s="490"/>
      <c r="ATZ98" s="490"/>
      <c r="AUA98" s="490"/>
      <c r="AUB98" s="490"/>
      <c r="AUC98" s="490"/>
      <c r="AUD98" s="490"/>
      <c r="AUE98" s="490"/>
      <c r="AUF98" s="490"/>
      <c r="AUG98" s="490"/>
      <c r="AUH98" s="490"/>
      <c r="AUI98" s="490"/>
      <c r="AUJ98" s="490"/>
      <c r="AUK98" s="490"/>
      <c r="AUL98" s="490"/>
      <c r="AUM98" s="490"/>
      <c r="AUN98" s="490"/>
      <c r="AUO98" s="490"/>
      <c r="AUP98" s="490"/>
      <c r="AUQ98" s="490"/>
      <c r="AUR98" s="490"/>
      <c r="AUS98" s="490"/>
      <c r="AUT98" s="490"/>
      <c r="AUU98" s="490"/>
      <c r="AUV98" s="490"/>
      <c r="AUW98" s="490"/>
      <c r="AUX98" s="490"/>
      <c r="AUY98" s="490"/>
      <c r="AUZ98" s="490"/>
      <c r="AVA98" s="490"/>
      <c r="AVB98" s="490"/>
      <c r="AVC98" s="490"/>
      <c r="AVD98" s="490"/>
      <c r="AVE98" s="490"/>
      <c r="AVF98" s="490"/>
      <c r="AVG98" s="490"/>
      <c r="AVH98" s="490"/>
      <c r="AVI98" s="490"/>
      <c r="AVJ98" s="490"/>
      <c r="AVK98" s="490"/>
      <c r="AVL98" s="490"/>
      <c r="AVM98" s="490"/>
      <c r="AVN98" s="490"/>
      <c r="AVO98" s="490"/>
      <c r="AVP98" s="490"/>
      <c r="AVQ98" s="490"/>
      <c r="AVR98" s="490"/>
      <c r="AVS98" s="490"/>
      <c r="AVT98" s="490"/>
      <c r="AVU98" s="490"/>
      <c r="AVV98" s="490"/>
      <c r="AVW98" s="490"/>
      <c r="AVX98" s="490"/>
      <c r="AVY98" s="490"/>
      <c r="AVZ98" s="490"/>
      <c r="AWA98" s="490"/>
      <c r="AWB98" s="490"/>
      <c r="AWC98" s="490"/>
      <c r="AWD98" s="490"/>
      <c r="AWE98" s="490"/>
      <c r="AWF98" s="490"/>
      <c r="AWG98" s="490"/>
      <c r="AWH98" s="490"/>
      <c r="AWI98" s="490"/>
      <c r="AWJ98" s="490"/>
      <c r="AWK98" s="490"/>
      <c r="AWL98" s="490"/>
      <c r="AWM98" s="490"/>
      <c r="AWN98" s="490"/>
      <c r="AWO98" s="490"/>
      <c r="AWP98" s="490"/>
      <c r="AWQ98" s="490"/>
      <c r="AWR98" s="490"/>
      <c r="AWS98" s="490"/>
      <c r="AWT98" s="490"/>
      <c r="AWU98" s="490"/>
      <c r="AWV98" s="490"/>
      <c r="AWW98" s="490"/>
      <c r="AWX98" s="490"/>
      <c r="AWY98" s="490"/>
      <c r="AWZ98" s="490"/>
      <c r="AXA98" s="490"/>
      <c r="AXB98" s="490"/>
      <c r="AXC98" s="490"/>
      <c r="AXD98" s="490"/>
      <c r="AXE98" s="490"/>
      <c r="AXF98" s="490"/>
      <c r="AXG98" s="490"/>
      <c r="AXH98" s="490"/>
      <c r="AXI98" s="490"/>
      <c r="AXJ98" s="490"/>
      <c r="AXK98" s="490"/>
      <c r="AXL98" s="490"/>
      <c r="AXM98" s="490"/>
      <c r="AXN98" s="490"/>
      <c r="AXO98" s="490"/>
      <c r="AXP98" s="490"/>
      <c r="AXQ98" s="490"/>
      <c r="AXR98" s="490"/>
      <c r="AXS98" s="490"/>
      <c r="AXT98" s="490"/>
      <c r="AXU98" s="490"/>
      <c r="AXV98" s="490"/>
      <c r="AXW98" s="490"/>
      <c r="AXX98" s="490"/>
      <c r="AXY98" s="490"/>
      <c r="AXZ98" s="490"/>
      <c r="AYA98" s="490"/>
      <c r="AYB98" s="490"/>
      <c r="AYC98" s="490"/>
      <c r="AYD98" s="490"/>
      <c r="AYE98" s="490"/>
      <c r="AYF98" s="490"/>
      <c r="AYG98" s="490"/>
      <c r="AYH98" s="490"/>
      <c r="AYI98" s="490"/>
      <c r="AYJ98" s="490"/>
      <c r="AYK98" s="490"/>
      <c r="AYL98" s="490"/>
      <c r="AYM98" s="490"/>
      <c r="AYN98" s="490"/>
      <c r="AYO98" s="490"/>
      <c r="AYP98" s="490"/>
      <c r="AYQ98" s="490"/>
      <c r="AYR98" s="490"/>
      <c r="AYS98" s="490"/>
      <c r="AYT98" s="490"/>
      <c r="AYU98" s="490"/>
      <c r="AYV98" s="490"/>
      <c r="AYW98" s="490"/>
      <c r="AYX98" s="490"/>
      <c r="AYY98" s="490"/>
      <c r="AYZ98" s="490"/>
      <c r="AZA98" s="490"/>
      <c r="AZB98" s="490"/>
      <c r="AZC98" s="490"/>
      <c r="AZD98" s="490"/>
      <c r="AZE98" s="490"/>
      <c r="AZF98" s="490"/>
      <c r="AZG98" s="490"/>
      <c r="AZH98" s="490"/>
      <c r="AZI98" s="490"/>
      <c r="AZJ98" s="490"/>
      <c r="AZK98" s="490"/>
      <c r="AZL98" s="490"/>
      <c r="AZM98" s="490"/>
      <c r="AZN98" s="490"/>
      <c r="AZO98" s="490"/>
      <c r="AZP98" s="490"/>
      <c r="AZQ98" s="490"/>
      <c r="AZR98" s="490"/>
      <c r="AZS98" s="490"/>
      <c r="AZT98" s="490"/>
      <c r="AZU98" s="490"/>
      <c r="AZV98" s="490"/>
      <c r="AZW98" s="490"/>
      <c r="AZX98" s="490"/>
      <c r="AZY98" s="490"/>
      <c r="AZZ98" s="490"/>
      <c r="BAA98" s="490"/>
      <c r="BAB98" s="490"/>
      <c r="BAC98" s="490"/>
      <c r="BAD98" s="490"/>
      <c r="BAE98" s="490"/>
      <c r="BAF98" s="490"/>
      <c r="BAG98" s="490"/>
      <c r="BAH98" s="490"/>
      <c r="BAI98" s="490"/>
      <c r="BAJ98" s="490"/>
      <c r="BAK98" s="490"/>
      <c r="BAL98" s="490"/>
      <c r="BAM98" s="490"/>
      <c r="BAN98" s="490"/>
      <c r="BAO98" s="490"/>
      <c r="BAP98" s="490"/>
      <c r="BAQ98" s="490"/>
      <c r="BAR98" s="490"/>
      <c r="BAS98" s="490"/>
      <c r="BAT98" s="490"/>
      <c r="BAU98" s="490"/>
      <c r="BAV98" s="490"/>
      <c r="BAW98" s="490"/>
      <c r="BAX98" s="490"/>
      <c r="BAY98" s="490"/>
      <c r="BAZ98" s="490"/>
      <c r="BBA98" s="490"/>
      <c r="BBB98" s="490"/>
      <c r="BBC98" s="490"/>
      <c r="BBD98" s="490"/>
      <c r="BBE98" s="490"/>
      <c r="BBF98" s="490"/>
      <c r="BBG98" s="490"/>
      <c r="BBH98" s="490"/>
      <c r="BBI98" s="490"/>
      <c r="BBJ98" s="490"/>
      <c r="BBK98" s="490"/>
      <c r="BBL98" s="490"/>
      <c r="BBM98" s="490"/>
      <c r="BBN98" s="490"/>
      <c r="BBO98" s="490"/>
      <c r="BBP98" s="490"/>
      <c r="BBQ98" s="490"/>
      <c r="BBR98" s="490"/>
      <c r="BBS98" s="490"/>
      <c r="BBT98" s="490"/>
      <c r="BBU98" s="490"/>
      <c r="BBV98" s="490"/>
      <c r="BBW98" s="490"/>
      <c r="BBX98" s="490"/>
      <c r="BBY98" s="490"/>
      <c r="BBZ98" s="490"/>
      <c r="BCA98" s="490"/>
      <c r="BCB98" s="490"/>
      <c r="BCC98" s="490"/>
      <c r="BCD98" s="490"/>
      <c r="BCE98" s="490"/>
      <c r="BCF98" s="490"/>
      <c r="BCG98" s="490"/>
      <c r="BCH98" s="490"/>
      <c r="BCI98" s="490"/>
      <c r="BCJ98" s="490"/>
      <c r="BCK98" s="490"/>
      <c r="BCL98" s="490"/>
      <c r="BCM98" s="490"/>
      <c r="BCN98" s="490"/>
      <c r="BCO98" s="490"/>
      <c r="BCP98" s="490"/>
      <c r="BCQ98" s="490"/>
      <c r="BCR98" s="490"/>
      <c r="BCS98" s="490"/>
      <c r="BCT98" s="490"/>
      <c r="BCU98" s="490"/>
      <c r="BCV98" s="490"/>
      <c r="BCW98" s="490"/>
      <c r="BCX98" s="490"/>
      <c r="BCY98" s="490"/>
      <c r="BCZ98" s="490"/>
      <c r="BDA98" s="490"/>
      <c r="BDB98" s="490"/>
      <c r="BDC98" s="490"/>
      <c r="BDD98" s="490"/>
      <c r="BDE98" s="490"/>
      <c r="BDF98" s="490"/>
      <c r="BDG98" s="490"/>
      <c r="BDH98" s="490"/>
      <c r="BDI98" s="490"/>
      <c r="BDJ98" s="490"/>
      <c r="BDK98" s="490"/>
      <c r="BDL98" s="490"/>
      <c r="BDM98" s="490"/>
      <c r="BDN98" s="490"/>
      <c r="BDO98" s="490"/>
      <c r="BDP98" s="490"/>
      <c r="BDQ98" s="490"/>
      <c r="BDR98" s="490"/>
      <c r="BDS98" s="490"/>
      <c r="BDT98" s="490"/>
      <c r="BDU98" s="490"/>
      <c r="BDV98" s="490"/>
      <c r="BDW98" s="490"/>
      <c r="BDX98" s="490"/>
      <c r="BDY98" s="490"/>
      <c r="BDZ98" s="490"/>
      <c r="BEA98" s="490"/>
      <c r="BEB98" s="490"/>
      <c r="BEC98" s="490"/>
      <c r="BED98" s="490"/>
      <c r="BEE98" s="490"/>
      <c r="BEF98" s="490"/>
      <c r="BEG98" s="490"/>
      <c r="BEH98" s="490"/>
      <c r="BEI98" s="490"/>
      <c r="BEJ98" s="490"/>
      <c r="BEK98" s="490"/>
      <c r="BEL98" s="490"/>
      <c r="BEM98" s="490"/>
      <c r="BEN98" s="490"/>
      <c r="BEO98" s="490"/>
      <c r="BEP98" s="490"/>
      <c r="BEQ98" s="490"/>
      <c r="BER98" s="490"/>
      <c r="BES98" s="490"/>
      <c r="BET98" s="490"/>
      <c r="BEU98" s="490"/>
      <c r="BEV98" s="490"/>
      <c r="BEW98" s="490"/>
      <c r="BEX98" s="490"/>
      <c r="BEY98" s="490"/>
      <c r="BEZ98" s="490"/>
      <c r="BFA98" s="490"/>
      <c r="BFB98" s="490"/>
      <c r="BFC98" s="490"/>
      <c r="BFD98" s="490"/>
      <c r="BFE98" s="490"/>
      <c r="BFF98" s="490"/>
      <c r="BFG98" s="490"/>
      <c r="BFH98" s="490"/>
      <c r="BFI98" s="490"/>
      <c r="BFJ98" s="490"/>
      <c r="BFK98" s="490"/>
      <c r="BFL98" s="490"/>
      <c r="BFM98" s="490"/>
      <c r="BFN98" s="490"/>
      <c r="BFO98" s="490"/>
      <c r="BFP98" s="490"/>
      <c r="BFQ98" s="490"/>
      <c r="BFR98" s="490"/>
      <c r="BFS98" s="490"/>
      <c r="BFT98" s="490"/>
      <c r="BFU98" s="490"/>
      <c r="BFV98" s="490"/>
      <c r="BFW98" s="490"/>
      <c r="BFX98" s="490"/>
      <c r="BFY98" s="490"/>
      <c r="BFZ98" s="490"/>
      <c r="BGA98" s="490"/>
      <c r="BGB98" s="490"/>
      <c r="BGC98" s="490"/>
      <c r="BGD98" s="490"/>
      <c r="BGE98" s="490"/>
      <c r="BGF98" s="490"/>
      <c r="BGG98" s="490"/>
      <c r="BGH98" s="490"/>
      <c r="BGI98" s="490"/>
      <c r="BGJ98" s="490"/>
      <c r="BGK98" s="490"/>
      <c r="BGL98" s="490"/>
      <c r="BGM98" s="490"/>
      <c r="BGN98" s="490"/>
      <c r="BGO98" s="490"/>
      <c r="BGP98" s="490"/>
      <c r="BGQ98" s="490"/>
      <c r="BGR98" s="490"/>
      <c r="BGS98" s="490"/>
      <c r="BGT98" s="490"/>
      <c r="BGU98" s="490"/>
      <c r="BGV98" s="490"/>
      <c r="BGW98" s="490"/>
      <c r="BGX98" s="490"/>
      <c r="BGY98" s="490"/>
      <c r="BGZ98" s="490"/>
      <c r="BHA98" s="490"/>
      <c r="BHB98" s="490"/>
      <c r="BHC98" s="490"/>
      <c r="BHD98" s="490"/>
      <c r="BHE98" s="490"/>
      <c r="BHF98" s="490"/>
      <c r="BHG98" s="490"/>
      <c r="BHH98" s="490"/>
      <c r="BHI98" s="490"/>
      <c r="BHJ98" s="490"/>
      <c r="BHK98" s="490"/>
      <c r="BHL98" s="490"/>
      <c r="BHM98" s="490"/>
      <c r="BHN98" s="490"/>
      <c r="BHO98" s="490"/>
      <c r="BHP98" s="490"/>
      <c r="BHQ98" s="490"/>
      <c r="BHR98" s="490"/>
      <c r="BHS98" s="490"/>
      <c r="BHT98" s="490"/>
      <c r="BHU98" s="490"/>
      <c r="BHV98" s="490"/>
      <c r="BHW98" s="490"/>
      <c r="BHX98" s="490"/>
      <c r="BHY98" s="490"/>
      <c r="BHZ98" s="490"/>
      <c r="BIA98" s="490"/>
      <c r="BIB98" s="490"/>
      <c r="BIC98" s="490"/>
      <c r="BID98" s="490"/>
      <c r="BIE98" s="490"/>
      <c r="BIF98" s="490"/>
      <c r="BIG98" s="490"/>
      <c r="BIH98" s="490"/>
      <c r="BII98" s="490"/>
      <c r="BIJ98" s="490"/>
      <c r="BIK98" s="490"/>
      <c r="BIL98" s="490"/>
      <c r="BIM98" s="490"/>
      <c r="BIN98" s="490"/>
      <c r="BIO98" s="490"/>
      <c r="BIP98" s="490"/>
      <c r="BIQ98" s="490"/>
      <c r="BIR98" s="490"/>
      <c r="BIS98" s="490"/>
      <c r="BIT98" s="490"/>
      <c r="BIU98" s="490"/>
      <c r="BIV98" s="490"/>
      <c r="BIW98" s="490"/>
      <c r="BIX98" s="490"/>
      <c r="BIY98" s="490"/>
      <c r="BIZ98" s="490"/>
      <c r="BJA98" s="490"/>
      <c r="BJB98" s="490"/>
      <c r="BJC98" s="490"/>
      <c r="BJD98" s="490"/>
      <c r="BJE98" s="490"/>
      <c r="BJF98" s="490"/>
      <c r="BJG98" s="490"/>
      <c r="BJH98" s="490"/>
      <c r="BJI98" s="490"/>
      <c r="BJJ98" s="490"/>
      <c r="BJK98" s="490"/>
      <c r="BJL98" s="490"/>
      <c r="BJM98" s="490"/>
      <c r="BJN98" s="490"/>
      <c r="BJO98" s="490"/>
      <c r="BJP98" s="490"/>
      <c r="BJQ98" s="490"/>
      <c r="BJR98" s="490"/>
      <c r="BJS98" s="490"/>
      <c r="BJT98" s="490"/>
      <c r="BJU98" s="490"/>
      <c r="BJV98" s="490"/>
      <c r="BJW98" s="490"/>
      <c r="BJX98" s="490"/>
      <c r="BJY98" s="490"/>
      <c r="BJZ98" s="490"/>
      <c r="BKA98" s="490"/>
      <c r="BKB98" s="490"/>
      <c r="BKC98" s="490"/>
      <c r="BKD98" s="490"/>
      <c r="BKE98" s="490"/>
      <c r="BKF98" s="490"/>
      <c r="BKG98" s="490"/>
      <c r="BKH98" s="490"/>
      <c r="BKI98" s="490"/>
      <c r="BKJ98" s="490"/>
      <c r="BKK98" s="490"/>
      <c r="BKL98" s="490"/>
      <c r="BKM98" s="490"/>
      <c r="BKN98" s="490"/>
      <c r="BKO98" s="490"/>
      <c r="BKP98" s="490"/>
      <c r="BKQ98" s="490"/>
      <c r="BKR98" s="490"/>
      <c r="BKS98" s="490"/>
      <c r="BKT98" s="490"/>
      <c r="BKU98" s="490"/>
      <c r="BKV98" s="490"/>
      <c r="BKW98" s="490"/>
      <c r="BKX98" s="490"/>
      <c r="BKY98" s="490"/>
      <c r="BKZ98" s="490"/>
      <c r="BLA98" s="490"/>
      <c r="BLB98" s="490"/>
      <c r="BLC98" s="490"/>
      <c r="BLD98" s="490"/>
      <c r="BLE98" s="490"/>
      <c r="BLF98" s="490"/>
      <c r="BLG98" s="490"/>
      <c r="BLH98" s="490"/>
      <c r="BLI98" s="490"/>
      <c r="BLJ98" s="490"/>
      <c r="BLK98" s="490"/>
      <c r="BLL98" s="490"/>
      <c r="BLM98" s="490"/>
      <c r="BLN98" s="490"/>
      <c r="BLO98" s="490"/>
      <c r="BLP98" s="490"/>
      <c r="BLQ98" s="490"/>
      <c r="BLR98" s="490"/>
      <c r="BLS98" s="490"/>
      <c r="BLT98" s="490"/>
      <c r="BLU98" s="490"/>
      <c r="BLV98" s="490"/>
      <c r="BLW98" s="490"/>
      <c r="BLX98" s="490"/>
      <c r="BLY98" s="490"/>
      <c r="BLZ98" s="490"/>
      <c r="BMA98" s="490"/>
      <c r="BMB98" s="490"/>
      <c r="BMC98" s="490"/>
      <c r="BMD98" s="490"/>
      <c r="BME98" s="490"/>
      <c r="BMF98" s="490"/>
      <c r="BMG98" s="490"/>
      <c r="BMH98" s="490"/>
      <c r="BMI98" s="490"/>
      <c r="BMJ98" s="490"/>
      <c r="BMK98" s="490"/>
      <c r="BML98" s="490"/>
      <c r="BMM98" s="490"/>
      <c r="BMN98" s="490"/>
      <c r="BMO98" s="490"/>
      <c r="BMP98" s="490"/>
      <c r="BMQ98" s="490"/>
      <c r="BMR98" s="490"/>
      <c r="BMS98" s="490"/>
      <c r="BMT98" s="490"/>
      <c r="BMU98" s="490"/>
      <c r="BMV98" s="490"/>
      <c r="BMW98" s="490"/>
      <c r="BMX98" s="490"/>
      <c r="BMY98" s="490"/>
      <c r="BMZ98" s="490"/>
      <c r="BNA98" s="490"/>
      <c r="BNB98" s="490"/>
      <c r="BNC98" s="490"/>
      <c r="BND98" s="490"/>
      <c r="BNE98" s="490"/>
      <c r="BNF98" s="490"/>
      <c r="BNG98" s="490"/>
      <c r="BNH98" s="490"/>
      <c r="BNI98" s="490"/>
      <c r="BNJ98" s="490"/>
      <c r="BNK98" s="490"/>
      <c r="BNL98" s="490"/>
      <c r="BNM98" s="490"/>
      <c r="BNN98" s="490"/>
      <c r="BNO98" s="490"/>
      <c r="BNP98" s="490"/>
      <c r="BNQ98" s="490"/>
      <c r="BNR98" s="490"/>
      <c r="BNS98" s="490"/>
      <c r="BNT98" s="490"/>
      <c r="BNU98" s="490"/>
      <c r="BNV98" s="490"/>
      <c r="BNW98" s="490"/>
      <c r="BNX98" s="490"/>
      <c r="BNY98" s="490"/>
      <c r="BNZ98" s="490"/>
      <c r="BOA98" s="490"/>
      <c r="BOB98" s="490"/>
      <c r="BOC98" s="490"/>
      <c r="BOD98" s="490"/>
      <c r="BOE98" s="490"/>
      <c r="BOF98" s="490"/>
      <c r="BOG98" s="490"/>
      <c r="BOH98" s="490"/>
      <c r="BOI98" s="490"/>
      <c r="BOJ98" s="490"/>
      <c r="BOK98" s="490"/>
      <c r="BOL98" s="490"/>
      <c r="BOM98" s="490"/>
      <c r="BON98" s="490"/>
      <c r="BOO98" s="490"/>
      <c r="BOP98" s="490"/>
      <c r="BOQ98" s="490"/>
      <c r="BOR98" s="490"/>
      <c r="BOS98" s="490"/>
      <c r="BOT98" s="490"/>
      <c r="BOU98" s="490"/>
      <c r="BOV98" s="490"/>
      <c r="BOW98" s="490"/>
      <c r="BOX98" s="490"/>
      <c r="BOY98" s="490"/>
      <c r="BOZ98" s="490"/>
      <c r="BPA98" s="490"/>
      <c r="BPB98" s="490"/>
      <c r="BPC98" s="490"/>
      <c r="BPD98" s="490"/>
      <c r="BPE98" s="490"/>
      <c r="BPF98" s="490"/>
      <c r="BPG98" s="490"/>
      <c r="BPH98" s="490"/>
      <c r="BPI98" s="490"/>
      <c r="BPJ98" s="490"/>
      <c r="BPK98" s="490"/>
      <c r="BPL98" s="490"/>
      <c r="BPM98" s="490"/>
      <c r="BPN98" s="490"/>
      <c r="BPO98" s="490"/>
      <c r="BPP98" s="490"/>
      <c r="BPQ98" s="490"/>
      <c r="BPR98" s="490"/>
      <c r="BPS98" s="490"/>
      <c r="BPT98" s="490"/>
      <c r="BPU98" s="490"/>
      <c r="BPV98" s="490"/>
      <c r="BPW98" s="490"/>
      <c r="BPX98" s="490"/>
      <c r="BPY98" s="490"/>
      <c r="BPZ98" s="490"/>
      <c r="BQA98" s="490"/>
      <c r="BQB98" s="490"/>
      <c r="BQC98" s="490"/>
      <c r="BQD98" s="490"/>
      <c r="BQE98" s="490"/>
      <c r="BQF98" s="490"/>
      <c r="BQG98" s="490"/>
      <c r="BQH98" s="490"/>
      <c r="BQI98" s="490"/>
      <c r="BQJ98" s="490"/>
      <c r="BQK98" s="490"/>
      <c r="BQL98" s="490"/>
      <c r="BQM98" s="490"/>
      <c r="BQN98" s="490"/>
      <c r="BQO98" s="490"/>
      <c r="BQP98" s="490"/>
      <c r="BQQ98" s="490"/>
      <c r="BQR98" s="490"/>
      <c r="BQS98" s="490"/>
      <c r="BQT98" s="490"/>
      <c r="BQU98" s="490"/>
      <c r="BQV98" s="490"/>
      <c r="BQW98" s="490"/>
      <c r="BQX98" s="490"/>
      <c r="BQY98" s="490"/>
      <c r="BQZ98" s="490"/>
      <c r="BRA98" s="490"/>
      <c r="BRB98" s="490"/>
      <c r="BRC98" s="490"/>
      <c r="BRD98" s="490"/>
      <c r="BRE98" s="490"/>
      <c r="BRF98" s="490"/>
      <c r="BRG98" s="490"/>
      <c r="BRH98" s="490"/>
      <c r="BRI98" s="490"/>
      <c r="BRJ98" s="490"/>
      <c r="BRK98" s="490"/>
      <c r="BRL98" s="490"/>
      <c r="BRM98" s="490"/>
      <c r="BRN98" s="490"/>
      <c r="BRO98" s="490"/>
      <c r="BRP98" s="490"/>
      <c r="BRQ98" s="490"/>
      <c r="BRR98" s="490"/>
      <c r="BRS98" s="490"/>
      <c r="BRT98" s="490"/>
      <c r="BRU98" s="490"/>
      <c r="BRV98" s="490"/>
      <c r="BRW98" s="490"/>
      <c r="BRX98" s="490"/>
      <c r="BRY98" s="490"/>
      <c r="BRZ98" s="490"/>
      <c r="BSA98" s="490"/>
      <c r="BSB98" s="490"/>
      <c r="BSC98" s="490"/>
      <c r="BSD98" s="490"/>
      <c r="BSE98" s="490"/>
      <c r="BSF98" s="490"/>
      <c r="BSG98" s="490"/>
      <c r="BSH98" s="490"/>
      <c r="BSI98" s="490"/>
      <c r="BSJ98" s="490"/>
      <c r="BSK98" s="490"/>
      <c r="BSL98" s="490"/>
      <c r="BSM98" s="490"/>
      <c r="BSN98" s="490"/>
      <c r="BSO98" s="490"/>
      <c r="BSP98" s="490"/>
      <c r="BSQ98" s="490"/>
      <c r="BSR98" s="490"/>
      <c r="BSS98" s="490"/>
      <c r="BST98" s="490"/>
      <c r="BSU98" s="490"/>
      <c r="BSV98" s="490"/>
      <c r="BSW98" s="490"/>
      <c r="BSX98" s="490"/>
      <c r="BSY98" s="490"/>
      <c r="BSZ98" s="490"/>
      <c r="BTA98" s="490"/>
      <c r="BTB98" s="490"/>
      <c r="BTC98" s="490"/>
      <c r="BTD98" s="490"/>
      <c r="BTE98" s="490"/>
      <c r="BTF98" s="490"/>
      <c r="BTG98" s="490"/>
      <c r="BTH98" s="490"/>
      <c r="BTI98" s="490"/>
      <c r="BTJ98" s="490"/>
      <c r="BTK98" s="490"/>
      <c r="BTL98" s="490"/>
      <c r="BTM98" s="490"/>
      <c r="BTN98" s="490"/>
      <c r="BTO98" s="490"/>
      <c r="BTP98" s="490"/>
      <c r="BTQ98" s="490"/>
      <c r="BTR98" s="490"/>
      <c r="BTS98" s="490"/>
      <c r="BTT98" s="490"/>
      <c r="BTU98" s="490"/>
      <c r="BTV98" s="490"/>
      <c r="BTW98" s="490"/>
      <c r="BTX98" s="490"/>
      <c r="BTY98" s="490"/>
      <c r="BTZ98" s="490"/>
      <c r="BUA98" s="490"/>
      <c r="BUB98" s="490"/>
      <c r="BUC98" s="490"/>
      <c r="BUD98" s="490"/>
      <c r="BUE98" s="490"/>
      <c r="BUF98" s="490"/>
      <c r="BUG98" s="490"/>
      <c r="BUH98" s="490"/>
      <c r="BUI98" s="490"/>
      <c r="BUJ98" s="490"/>
      <c r="BUK98" s="490"/>
      <c r="BUL98" s="490"/>
      <c r="BUM98" s="490"/>
      <c r="BUN98" s="490"/>
      <c r="BUO98" s="490"/>
      <c r="BUP98" s="490"/>
      <c r="BUQ98" s="490"/>
      <c r="BUR98" s="490"/>
      <c r="BUS98" s="490"/>
      <c r="BUT98" s="490"/>
      <c r="BUU98" s="490"/>
      <c r="BUV98" s="490"/>
      <c r="BUW98" s="490"/>
      <c r="BUX98" s="490"/>
      <c r="BUY98" s="490"/>
      <c r="BUZ98" s="490"/>
      <c r="BVA98" s="490"/>
      <c r="BVB98" s="490"/>
      <c r="BVC98" s="490"/>
      <c r="BVD98" s="490"/>
      <c r="BVE98" s="490"/>
      <c r="BVF98" s="490"/>
      <c r="BVG98" s="490"/>
      <c r="BVH98" s="490"/>
      <c r="BVI98" s="490"/>
      <c r="BVJ98" s="490"/>
      <c r="BVK98" s="490"/>
      <c r="BVL98" s="490"/>
      <c r="BVM98" s="490"/>
      <c r="BVN98" s="490"/>
      <c r="BVO98" s="490"/>
      <c r="BVP98" s="490"/>
      <c r="BVQ98" s="490"/>
      <c r="BVR98" s="490"/>
      <c r="BVS98" s="490"/>
      <c r="BVT98" s="490"/>
      <c r="BVU98" s="490"/>
      <c r="BVV98" s="490"/>
      <c r="BVW98" s="490"/>
      <c r="BVX98" s="490"/>
      <c r="BVY98" s="490"/>
      <c r="BVZ98" s="490"/>
      <c r="BWA98" s="490"/>
      <c r="BWB98" s="490"/>
      <c r="BWC98" s="490"/>
      <c r="BWD98" s="490"/>
      <c r="BWE98" s="490"/>
      <c r="BWF98" s="490"/>
      <c r="BWG98" s="490"/>
      <c r="BWH98" s="490"/>
      <c r="BWI98" s="490"/>
      <c r="BWJ98" s="490"/>
      <c r="BWK98" s="490"/>
      <c r="BWL98" s="490"/>
      <c r="BWM98" s="490"/>
      <c r="BWN98" s="490"/>
      <c r="BWO98" s="490"/>
      <c r="BWP98" s="490"/>
      <c r="BWQ98" s="490"/>
      <c r="BWR98" s="490"/>
      <c r="BWS98" s="490"/>
      <c r="BWT98" s="490"/>
      <c r="BWU98" s="490"/>
      <c r="BWV98" s="490"/>
      <c r="BWW98" s="490"/>
      <c r="BWX98" s="490"/>
      <c r="BWY98" s="490"/>
      <c r="BWZ98" s="490"/>
      <c r="BXA98" s="490"/>
      <c r="BXB98" s="490"/>
      <c r="BXC98" s="490"/>
      <c r="BXD98" s="490"/>
      <c r="BXE98" s="490"/>
      <c r="BXF98" s="490"/>
      <c r="BXG98" s="490"/>
      <c r="BXH98" s="490"/>
      <c r="BXI98" s="490"/>
      <c r="BXJ98" s="490"/>
      <c r="BXK98" s="490"/>
      <c r="BXL98" s="490"/>
      <c r="BXM98" s="490"/>
      <c r="BXN98" s="490"/>
      <c r="BXO98" s="490"/>
      <c r="BXP98" s="490"/>
      <c r="BXQ98" s="490"/>
      <c r="BXR98" s="490"/>
      <c r="BXS98" s="490"/>
      <c r="BXT98" s="490"/>
      <c r="BXU98" s="490"/>
      <c r="BXV98" s="490"/>
      <c r="BXW98" s="490"/>
      <c r="BXX98" s="490"/>
      <c r="BXY98" s="490"/>
      <c r="BXZ98" s="490"/>
      <c r="BYA98" s="490"/>
      <c r="BYB98" s="490"/>
      <c r="BYC98" s="490"/>
      <c r="BYD98" s="490"/>
      <c r="BYE98" s="490"/>
      <c r="BYF98" s="490"/>
      <c r="BYG98" s="490"/>
      <c r="BYH98" s="490"/>
      <c r="BYI98" s="490"/>
      <c r="BYJ98" s="490"/>
      <c r="BYK98" s="490"/>
      <c r="BYL98" s="490"/>
      <c r="BYM98" s="490"/>
      <c r="BYN98" s="490"/>
      <c r="BYO98" s="490"/>
      <c r="BYP98" s="490"/>
      <c r="BYQ98" s="490"/>
      <c r="BYR98" s="490"/>
      <c r="BYS98" s="490"/>
      <c r="BYT98" s="490"/>
      <c r="BYU98" s="490"/>
      <c r="BYV98" s="490"/>
      <c r="BYW98" s="490"/>
      <c r="BYX98" s="490"/>
      <c r="BYY98" s="490"/>
      <c r="BYZ98" s="490"/>
      <c r="BZA98" s="490"/>
      <c r="BZB98" s="490"/>
      <c r="BZC98" s="490"/>
      <c r="BZD98" s="490"/>
      <c r="BZE98" s="490"/>
      <c r="BZF98" s="490"/>
      <c r="BZG98" s="490"/>
      <c r="BZH98" s="490"/>
      <c r="BZI98" s="490"/>
      <c r="BZJ98" s="490"/>
      <c r="BZK98" s="490"/>
      <c r="BZL98" s="490"/>
      <c r="BZM98" s="490"/>
      <c r="BZN98" s="490"/>
      <c r="BZO98" s="490"/>
      <c r="BZP98" s="490"/>
      <c r="BZQ98" s="490"/>
      <c r="BZR98" s="490"/>
      <c r="BZS98" s="490"/>
      <c r="BZT98" s="490"/>
      <c r="BZU98" s="490"/>
      <c r="BZV98" s="490"/>
      <c r="BZW98" s="490"/>
      <c r="BZX98" s="490"/>
      <c r="BZY98" s="490"/>
      <c r="BZZ98" s="490"/>
      <c r="CAA98" s="490"/>
      <c r="CAB98" s="490"/>
      <c r="CAC98" s="490"/>
      <c r="CAD98" s="490"/>
      <c r="CAE98" s="490"/>
      <c r="CAF98" s="490"/>
      <c r="CAG98" s="490"/>
      <c r="CAH98" s="490"/>
      <c r="CAI98" s="490"/>
      <c r="CAJ98" s="490"/>
      <c r="CAK98" s="490"/>
      <c r="CAL98" s="490"/>
      <c r="CAM98" s="490"/>
      <c r="CAN98" s="490"/>
      <c r="CAO98" s="490"/>
      <c r="CAP98" s="490"/>
      <c r="CAQ98" s="490"/>
      <c r="CAR98" s="490"/>
      <c r="CAS98" s="490"/>
      <c r="CAT98" s="490"/>
      <c r="CAU98" s="490"/>
      <c r="CAV98" s="490"/>
      <c r="CAW98" s="490"/>
      <c r="CAX98" s="490"/>
      <c r="CAY98" s="490"/>
      <c r="CAZ98" s="490"/>
      <c r="CBA98" s="490"/>
      <c r="CBB98" s="490"/>
      <c r="CBC98" s="490"/>
      <c r="CBD98" s="490"/>
      <c r="CBE98" s="490"/>
      <c r="CBF98" s="490"/>
      <c r="CBG98" s="490"/>
      <c r="CBH98" s="490"/>
      <c r="CBI98" s="490"/>
      <c r="CBJ98" s="490"/>
      <c r="CBK98" s="490"/>
      <c r="CBL98" s="490"/>
      <c r="CBM98" s="490"/>
      <c r="CBN98" s="490"/>
      <c r="CBO98" s="490"/>
      <c r="CBP98" s="490"/>
      <c r="CBQ98" s="490"/>
      <c r="CBR98" s="490"/>
      <c r="CBS98" s="490"/>
      <c r="CBT98" s="490"/>
      <c r="CBU98" s="490"/>
      <c r="CBV98" s="490"/>
      <c r="CBW98" s="490"/>
      <c r="CBX98" s="490"/>
      <c r="CBY98" s="490"/>
      <c r="CBZ98" s="490"/>
      <c r="CCA98" s="490"/>
      <c r="CCB98" s="490"/>
      <c r="CCC98" s="490"/>
      <c r="CCD98" s="490"/>
      <c r="CCE98" s="490"/>
      <c r="CCF98" s="490"/>
      <c r="CCG98" s="490"/>
      <c r="CCH98" s="490"/>
      <c r="CCI98" s="490"/>
      <c r="CCJ98" s="490"/>
      <c r="CCK98" s="490"/>
      <c r="CCL98" s="490"/>
      <c r="CCM98" s="490"/>
      <c r="CCN98" s="490"/>
      <c r="CCO98" s="490"/>
      <c r="CCP98" s="490"/>
      <c r="CCQ98" s="490"/>
      <c r="CCR98" s="490"/>
      <c r="CCS98" s="490"/>
      <c r="CCT98" s="490"/>
      <c r="CCU98" s="490"/>
      <c r="CCV98" s="490"/>
      <c r="CCW98" s="490"/>
      <c r="CCX98" s="490"/>
      <c r="CCY98" s="490"/>
      <c r="CCZ98" s="490"/>
      <c r="CDA98" s="490"/>
      <c r="CDB98" s="490"/>
      <c r="CDC98" s="490"/>
      <c r="CDD98" s="490"/>
      <c r="CDE98" s="490"/>
      <c r="CDF98" s="490"/>
      <c r="CDG98" s="490"/>
      <c r="CDH98" s="490"/>
      <c r="CDI98" s="490"/>
      <c r="CDJ98" s="490"/>
      <c r="CDK98" s="490"/>
      <c r="CDL98" s="490"/>
      <c r="CDM98" s="490"/>
      <c r="CDN98" s="490"/>
      <c r="CDO98" s="490"/>
      <c r="CDP98" s="490"/>
      <c r="CDQ98" s="490"/>
      <c r="CDR98" s="490"/>
      <c r="CDS98" s="490"/>
      <c r="CDT98" s="490"/>
      <c r="CDU98" s="490"/>
      <c r="CDV98" s="490"/>
      <c r="CDW98" s="490"/>
      <c r="CDX98" s="490"/>
      <c r="CDY98" s="490"/>
      <c r="CDZ98" s="490"/>
      <c r="CEA98" s="490"/>
      <c r="CEB98" s="490"/>
      <c r="CEC98" s="490"/>
      <c r="CED98" s="490"/>
      <c r="CEE98" s="490"/>
      <c r="CEF98" s="490"/>
      <c r="CEG98" s="490"/>
      <c r="CEH98" s="490"/>
      <c r="CEI98" s="490"/>
      <c r="CEJ98" s="490"/>
      <c r="CEK98" s="490"/>
      <c r="CEL98" s="490"/>
      <c r="CEM98" s="490"/>
      <c r="CEN98" s="490"/>
      <c r="CEO98" s="490"/>
      <c r="CEP98" s="490"/>
      <c r="CEQ98" s="490"/>
      <c r="CER98" s="490"/>
      <c r="CES98" s="490"/>
      <c r="CET98" s="490"/>
      <c r="CEU98" s="490"/>
      <c r="CEV98" s="490"/>
      <c r="CEW98" s="490"/>
      <c r="CEX98" s="490"/>
      <c r="CEY98" s="490"/>
      <c r="CEZ98" s="490"/>
      <c r="CFA98" s="490"/>
      <c r="CFB98" s="490"/>
      <c r="CFC98" s="490"/>
      <c r="CFD98" s="490"/>
      <c r="CFE98" s="490"/>
      <c r="CFF98" s="490"/>
      <c r="CFG98" s="490"/>
      <c r="CFH98" s="490"/>
      <c r="CFI98" s="490"/>
      <c r="CFJ98" s="490"/>
      <c r="CFK98" s="490"/>
      <c r="CFL98" s="490"/>
      <c r="CFM98" s="490"/>
      <c r="CFN98" s="490"/>
      <c r="CFO98" s="490"/>
      <c r="CFP98" s="490"/>
      <c r="CFQ98" s="490"/>
      <c r="CFR98" s="490"/>
      <c r="CFS98" s="490"/>
      <c r="CFT98" s="490"/>
      <c r="CFU98" s="490"/>
      <c r="CFV98" s="490"/>
      <c r="CFW98" s="490"/>
      <c r="CFX98" s="490"/>
      <c r="CFY98" s="490"/>
      <c r="CFZ98" s="490"/>
      <c r="CGA98" s="490"/>
      <c r="CGB98" s="490"/>
      <c r="CGC98" s="490"/>
      <c r="CGD98" s="490"/>
      <c r="CGE98" s="490"/>
      <c r="CGF98" s="490"/>
      <c r="CGG98" s="490"/>
      <c r="CGH98" s="490"/>
      <c r="CGI98" s="490"/>
      <c r="CGJ98" s="490"/>
      <c r="CGK98" s="490"/>
      <c r="CGL98" s="490"/>
      <c r="CGM98" s="490"/>
      <c r="CGN98" s="490"/>
      <c r="CGO98" s="490"/>
      <c r="CGP98" s="490"/>
      <c r="CGQ98" s="490"/>
      <c r="CGR98" s="490"/>
      <c r="CGS98" s="490"/>
      <c r="CGT98" s="490"/>
      <c r="CGU98" s="490"/>
      <c r="CGV98" s="490"/>
      <c r="CGW98" s="490"/>
      <c r="CGX98" s="490"/>
      <c r="CGY98" s="490"/>
      <c r="CGZ98" s="490"/>
      <c r="CHA98" s="490"/>
      <c r="CHB98" s="490"/>
      <c r="CHC98" s="490"/>
      <c r="CHD98" s="490"/>
      <c r="CHE98" s="490"/>
      <c r="CHF98" s="490"/>
      <c r="CHG98" s="490"/>
      <c r="CHH98" s="490"/>
      <c r="CHI98" s="490"/>
      <c r="CHJ98" s="490"/>
      <c r="CHK98" s="490"/>
      <c r="CHL98" s="490"/>
      <c r="CHM98" s="490"/>
      <c r="CHN98" s="490"/>
      <c r="CHO98" s="490"/>
      <c r="CHP98" s="490"/>
      <c r="CHQ98" s="490"/>
      <c r="CHR98" s="490"/>
      <c r="CHS98" s="490"/>
      <c r="CHT98" s="490"/>
      <c r="CHU98" s="490"/>
      <c r="CHV98" s="490"/>
      <c r="CHW98" s="490"/>
      <c r="CHX98" s="490"/>
      <c r="CHY98" s="490"/>
      <c r="CHZ98" s="490"/>
      <c r="CIA98" s="490"/>
      <c r="CIB98" s="490"/>
      <c r="CIC98" s="490"/>
      <c r="CID98" s="490"/>
      <c r="CIE98" s="490"/>
      <c r="CIF98" s="490"/>
      <c r="CIG98" s="490"/>
      <c r="CIH98" s="490"/>
      <c r="CII98" s="490"/>
      <c r="CIJ98" s="490"/>
      <c r="CIK98" s="490"/>
      <c r="CIL98" s="490"/>
      <c r="CIM98" s="490"/>
      <c r="CIN98" s="490"/>
      <c r="CIO98" s="490"/>
      <c r="CIP98" s="490"/>
      <c r="CIQ98" s="490"/>
      <c r="CIR98" s="490"/>
      <c r="CIS98" s="490"/>
      <c r="CIT98" s="490"/>
      <c r="CIU98" s="490"/>
      <c r="CIV98" s="490"/>
      <c r="CIW98" s="490"/>
      <c r="CIX98" s="490"/>
      <c r="CIY98" s="490"/>
      <c r="CIZ98" s="490"/>
      <c r="CJA98" s="490"/>
      <c r="CJB98" s="490"/>
      <c r="CJC98" s="490"/>
      <c r="CJD98" s="490"/>
      <c r="CJE98" s="490"/>
      <c r="CJF98" s="490"/>
      <c r="CJG98" s="490"/>
      <c r="CJH98" s="490"/>
      <c r="CJI98" s="490"/>
      <c r="CJJ98" s="490"/>
      <c r="CJK98" s="490"/>
      <c r="CJL98" s="490"/>
      <c r="CJM98" s="490"/>
      <c r="CJN98" s="490"/>
      <c r="CJO98" s="490"/>
      <c r="CJP98" s="490"/>
      <c r="CJQ98" s="490"/>
      <c r="CJR98" s="490"/>
      <c r="CJS98" s="490"/>
      <c r="CJT98" s="490"/>
      <c r="CJU98" s="490"/>
      <c r="CJV98" s="490"/>
      <c r="CJW98" s="490"/>
      <c r="CJX98" s="490"/>
      <c r="CJY98" s="490"/>
      <c r="CJZ98" s="490"/>
      <c r="CKA98" s="490"/>
      <c r="CKB98" s="490"/>
      <c r="CKC98" s="490"/>
      <c r="CKD98" s="490"/>
      <c r="CKE98" s="490"/>
      <c r="CKF98" s="490"/>
      <c r="CKG98" s="490"/>
      <c r="CKH98" s="490"/>
      <c r="CKI98" s="490"/>
      <c r="CKJ98" s="490"/>
      <c r="CKK98" s="490"/>
      <c r="CKL98" s="490"/>
      <c r="CKM98" s="490"/>
      <c r="CKN98" s="490"/>
      <c r="CKO98" s="490"/>
      <c r="CKP98" s="490"/>
      <c r="CKQ98" s="490"/>
      <c r="CKR98" s="490"/>
      <c r="CKS98" s="490"/>
      <c r="CKT98" s="490"/>
      <c r="CKU98" s="490"/>
      <c r="CKV98" s="490"/>
      <c r="CKW98" s="490"/>
      <c r="CKX98" s="490"/>
      <c r="CKY98" s="490"/>
      <c r="CKZ98" s="490"/>
      <c r="CLA98" s="490"/>
      <c r="CLB98" s="490"/>
      <c r="CLC98" s="490"/>
      <c r="CLD98" s="490"/>
      <c r="CLE98" s="490"/>
      <c r="CLF98" s="490"/>
      <c r="CLG98" s="490"/>
      <c r="CLH98" s="490"/>
      <c r="CLI98" s="490"/>
      <c r="CLJ98" s="490"/>
      <c r="CLK98" s="490"/>
      <c r="CLL98" s="490"/>
      <c r="CLM98" s="490"/>
      <c r="CLN98" s="490"/>
      <c r="CLO98" s="490"/>
      <c r="CLP98" s="490"/>
      <c r="CLQ98" s="490"/>
      <c r="CLR98" s="490"/>
      <c r="CLS98" s="490"/>
      <c r="CLT98" s="490"/>
      <c r="CLU98" s="490"/>
      <c r="CLV98" s="490"/>
      <c r="CLW98" s="490"/>
      <c r="CLX98" s="490"/>
      <c r="CLY98" s="490"/>
      <c r="CLZ98" s="490"/>
      <c r="CMA98" s="490"/>
      <c r="CMB98" s="490"/>
      <c r="CMC98" s="490"/>
      <c r="CMD98" s="490"/>
      <c r="CME98" s="490"/>
      <c r="CMF98" s="490"/>
      <c r="CMG98" s="490"/>
      <c r="CMH98" s="490"/>
      <c r="CMI98" s="490"/>
      <c r="CMJ98" s="490"/>
      <c r="CMK98" s="490"/>
      <c r="CML98" s="490"/>
      <c r="CMM98" s="490"/>
      <c r="CMN98" s="490"/>
      <c r="CMO98" s="490"/>
      <c r="CMP98" s="490"/>
      <c r="CMQ98" s="490"/>
      <c r="CMR98" s="490"/>
      <c r="CMS98" s="490"/>
      <c r="CMT98" s="490"/>
      <c r="CMU98" s="490"/>
      <c r="CMV98" s="490"/>
      <c r="CMW98" s="490"/>
      <c r="CMX98" s="490"/>
      <c r="CMY98" s="490"/>
      <c r="CMZ98" s="490"/>
      <c r="CNA98" s="490"/>
      <c r="CNB98" s="490"/>
      <c r="CNC98" s="490"/>
      <c r="CND98" s="490"/>
      <c r="CNE98" s="490"/>
      <c r="CNF98" s="490"/>
      <c r="CNG98" s="490"/>
      <c r="CNH98" s="490"/>
      <c r="CNI98" s="490"/>
      <c r="CNJ98" s="490"/>
      <c r="CNK98" s="490"/>
      <c r="CNL98" s="490"/>
      <c r="CNM98" s="490"/>
      <c r="CNN98" s="490"/>
      <c r="CNO98" s="490"/>
      <c r="CNP98" s="490"/>
      <c r="CNQ98" s="490"/>
      <c r="CNR98" s="490"/>
      <c r="CNS98" s="490"/>
      <c r="CNT98" s="490"/>
      <c r="CNU98" s="490"/>
      <c r="CNV98" s="490"/>
      <c r="CNW98" s="490"/>
      <c r="CNX98" s="490"/>
      <c r="CNY98" s="490"/>
      <c r="CNZ98" s="490"/>
      <c r="COA98" s="490"/>
      <c r="COB98" s="490"/>
      <c r="COC98" s="490"/>
      <c r="COD98" s="490"/>
      <c r="COE98" s="490"/>
      <c r="COF98" s="490"/>
      <c r="COG98" s="490"/>
      <c r="COH98" s="490"/>
      <c r="COI98" s="490"/>
      <c r="COJ98" s="490"/>
      <c r="COK98" s="490"/>
      <c r="COL98" s="490"/>
      <c r="COM98" s="490"/>
      <c r="CON98" s="490"/>
      <c r="COO98" s="490"/>
      <c r="COP98" s="490"/>
      <c r="COQ98" s="490"/>
      <c r="COR98" s="490"/>
      <c r="COS98" s="490"/>
      <c r="COT98" s="490"/>
      <c r="COU98" s="490"/>
      <c r="COV98" s="490"/>
      <c r="COW98" s="490"/>
      <c r="COX98" s="490"/>
      <c r="COY98" s="490"/>
      <c r="COZ98" s="490"/>
      <c r="CPA98" s="490"/>
      <c r="CPB98" s="490"/>
      <c r="CPC98" s="490"/>
      <c r="CPD98" s="490"/>
      <c r="CPE98" s="490"/>
      <c r="CPF98" s="490"/>
      <c r="CPG98" s="490"/>
      <c r="CPH98" s="490"/>
      <c r="CPI98" s="490"/>
      <c r="CPJ98" s="490"/>
      <c r="CPK98" s="490"/>
      <c r="CPL98" s="490"/>
      <c r="CPM98" s="490"/>
      <c r="CPN98" s="490"/>
      <c r="CPO98" s="490"/>
      <c r="CPP98" s="490"/>
      <c r="CPQ98" s="490"/>
      <c r="CPR98" s="490"/>
      <c r="CPS98" s="490"/>
      <c r="CPT98" s="490"/>
      <c r="CPU98" s="490"/>
      <c r="CPV98" s="490"/>
      <c r="CPW98" s="490"/>
      <c r="CPX98" s="490"/>
      <c r="CPY98" s="490"/>
      <c r="CPZ98" s="490"/>
      <c r="CQA98" s="490"/>
      <c r="CQB98" s="490"/>
      <c r="CQC98" s="490"/>
      <c r="CQD98" s="490"/>
      <c r="CQE98" s="490"/>
      <c r="CQF98" s="490"/>
      <c r="CQG98" s="490"/>
      <c r="CQH98" s="490"/>
      <c r="CQI98" s="490"/>
      <c r="CQJ98" s="490"/>
      <c r="CQK98" s="490"/>
      <c r="CQL98" s="490"/>
      <c r="CQM98" s="490"/>
      <c r="CQN98" s="490"/>
      <c r="CQO98" s="490"/>
      <c r="CQP98" s="490"/>
      <c r="CQQ98" s="490"/>
      <c r="CQR98" s="490"/>
      <c r="CQS98" s="490"/>
      <c r="CQT98" s="490"/>
      <c r="CQU98" s="490"/>
      <c r="CQV98" s="490"/>
      <c r="CQW98" s="490"/>
      <c r="CQX98" s="490"/>
      <c r="CQY98" s="490"/>
      <c r="CQZ98" s="490"/>
      <c r="CRA98" s="490"/>
      <c r="CRB98" s="490"/>
      <c r="CRC98" s="490"/>
      <c r="CRD98" s="490"/>
      <c r="CRE98" s="490"/>
      <c r="CRF98" s="490"/>
      <c r="CRG98" s="490"/>
      <c r="CRH98" s="490"/>
      <c r="CRI98" s="490"/>
      <c r="CRJ98" s="490"/>
      <c r="CRK98" s="490"/>
      <c r="CRL98" s="490"/>
      <c r="CRM98" s="490"/>
      <c r="CRN98" s="490"/>
      <c r="CRO98" s="490"/>
      <c r="CRP98" s="490"/>
      <c r="CRQ98" s="490"/>
      <c r="CRR98" s="490"/>
      <c r="CRS98" s="490"/>
      <c r="CRT98" s="490"/>
      <c r="CRU98" s="490"/>
      <c r="CRV98" s="490"/>
      <c r="CRW98" s="490"/>
      <c r="CRX98" s="490"/>
      <c r="CRY98" s="490"/>
      <c r="CRZ98" s="490"/>
      <c r="CSA98" s="490"/>
      <c r="CSB98" s="490"/>
      <c r="CSC98" s="490"/>
      <c r="CSD98" s="490"/>
      <c r="CSE98" s="490"/>
      <c r="CSF98" s="490"/>
      <c r="CSG98" s="490"/>
      <c r="CSH98" s="490"/>
      <c r="CSI98" s="490"/>
      <c r="CSJ98" s="490"/>
      <c r="CSK98" s="490"/>
      <c r="CSL98" s="490"/>
      <c r="CSM98" s="490"/>
      <c r="CSN98" s="490"/>
      <c r="CSO98" s="490"/>
      <c r="CSP98" s="490"/>
      <c r="CSQ98" s="490"/>
      <c r="CSR98" s="490"/>
      <c r="CSS98" s="490"/>
      <c r="CST98" s="490"/>
      <c r="CSU98" s="490"/>
      <c r="CSV98" s="490"/>
      <c r="CSW98" s="490"/>
      <c r="CSX98" s="490"/>
      <c r="CSY98" s="490"/>
      <c r="CSZ98" s="490"/>
      <c r="CTA98" s="490"/>
      <c r="CTB98" s="490"/>
      <c r="CTC98" s="490"/>
      <c r="CTD98" s="490"/>
      <c r="CTE98" s="490"/>
      <c r="CTF98" s="490"/>
      <c r="CTG98" s="490"/>
      <c r="CTH98" s="490"/>
      <c r="CTI98" s="490"/>
      <c r="CTJ98" s="490"/>
      <c r="CTK98" s="490"/>
      <c r="CTL98" s="490"/>
      <c r="CTM98" s="490"/>
      <c r="CTN98" s="490"/>
      <c r="CTO98" s="490"/>
      <c r="CTP98" s="490"/>
      <c r="CTQ98" s="490"/>
      <c r="CTR98" s="490"/>
      <c r="CTS98" s="490"/>
      <c r="CTT98" s="490"/>
      <c r="CTU98" s="490"/>
      <c r="CTV98" s="490"/>
      <c r="CTW98" s="490"/>
      <c r="CTX98" s="490"/>
      <c r="CTY98" s="490"/>
      <c r="CTZ98" s="490"/>
      <c r="CUA98" s="490"/>
      <c r="CUB98" s="490"/>
      <c r="CUC98" s="490"/>
      <c r="CUD98" s="490"/>
      <c r="CUE98" s="490"/>
      <c r="CUF98" s="490"/>
      <c r="CUG98" s="490"/>
      <c r="CUH98" s="490"/>
      <c r="CUI98" s="490"/>
      <c r="CUJ98" s="490"/>
      <c r="CUK98" s="490"/>
      <c r="CUL98" s="490"/>
      <c r="CUM98" s="490"/>
      <c r="CUN98" s="490"/>
      <c r="CUO98" s="490"/>
      <c r="CUP98" s="490"/>
      <c r="CUQ98" s="490"/>
      <c r="CUR98" s="490"/>
      <c r="CUS98" s="490"/>
      <c r="CUT98" s="490"/>
      <c r="CUU98" s="490"/>
      <c r="CUV98" s="490"/>
      <c r="CUW98" s="490"/>
      <c r="CUX98" s="490"/>
      <c r="CUY98" s="490"/>
      <c r="CUZ98" s="490"/>
      <c r="CVA98" s="490"/>
      <c r="CVB98" s="490"/>
      <c r="CVC98" s="490"/>
      <c r="CVD98" s="490"/>
      <c r="CVE98" s="490"/>
      <c r="CVF98" s="490"/>
      <c r="CVG98" s="490"/>
      <c r="CVH98" s="490"/>
      <c r="CVI98" s="490"/>
      <c r="CVJ98" s="490"/>
      <c r="CVK98" s="490"/>
      <c r="CVL98" s="490"/>
      <c r="CVM98" s="490"/>
      <c r="CVN98" s="490"/>
      <c r="CVO98" s="490"/>
      <c r="CVP98" s="490"/>
      <c r="CVQ98" s="490"/>
      <c r="CVR98" s="490"/>
      <c r="CVS98" s="490"/>
      <c r="CVT98" s="490"/>
      <c r="CVU98" s="490"/>
      <c r="CVV98" s="490"/>
      <c r="CVW98" s="490"/>
      <c r="CVX98" s="490"/>
      <c r="CVY98" s="490"/>
      <c r="CVZ98" s="490"/>
      <c r="CWA98" s="490"/>
      <c r="CWB98" s="490"/>
      <c r="CWC98" s="490"/>
      <c r="CWD98" s="490"/>
      <c r="CWE98" s="490"/>
      <c r="CWF98" s="490"/>
      <c r="CWG98" s="490"/>
      <c r="CWH98" s="490"/>
      <c r="CWI98" s="490"/>
      <c r="CWJ98" s="490"/>
      <c r="CWK98" s="490"/>
      <c r="CWL98" s="490"/>
      <c r="CWM98" s="490"/>
      <c r="CWN98" s="490"/>
      <c r="CWO98" s="490"/>
      <c r="CWP98" s="490"/>
      <c r="CWQ98" s="490"/>
      <c r="CWR98" s="490"/>
      <c r="CWS98" s="490"/>
      <c r="CWT98" s="490"/>
      <c r="CWU98" s="490"/>
      <c r="CWV98" s="490"/>
      <c r="CWW98" s="490"/>
      <c r="CWX98" s="490"/>
      <c r="CWY98" s="490"/>
      <c r="CWZ98" s="490"/>
      <c r="CXA98" s="490"/>
      <c r="CXB98" s="490"/>
      <c r="CXC98" s="490"/>
      <c r="CXD98" s="490"/>
      <c r="CXE98" s="490"/>
      <c r="CXF98" s="490"/>
      <c r="CXG98" s="490"/>
      <c r="CXH98" s="490"/>
      <c r="CXI98" s="490"/>
      <c r="CXJ98" s="490"/>
      <c r="CXK98" s="490"/>
      <c r="CXL98" s="490"/>
      <c r="CXM98" s="490"/>
      <c r="CXN98" s="490"/>
      <c r="CXO98" s="490"/>
      <c r="CXP98" s="490"/>
      <c r="CXQ98" s="490"/>
      <c r="CXR98" s="490"/>
      <c r="CXS98" s="490"/>
      <c r="CXT98" s="490"/>
      <c r="CXU98" s="490"/>
      <c r="CXV98" s="490"/>
      <c r="CXW98" s="490"/>
      <c r="CXX98" s="490"/>
      <c r="CXY98" s="490"/>
      <c r="CXZ98" s="490"/>
      <c r="CYA98" s="490"/>
      <c r="CYB98" s="490"/>
      <c r="CYC98" s="490"/>
      <c r="CYD98" s="490"/>
      <c r="CYE98" s="490"/>
      <c r="CYF98" s="490"/>
      <c r="CYG98" s="490"/>
      <c r="CYH98" s="490"/>
      <c r="CYI98" s="490"/>
      <c r="CYJ98" s="490"/>
      <c r="CYK98" s="490"/>
      <c r="CYL98" s="490"/>
      <c r="CYM98" s="490"/>
      <c r="CYN98" s="490"/>
      <c r="CYO98" s="490"/>
      <c r="CYP98" s="490"/>
      <c r="CYQ98" s="490"/>
      <c r="CYR98" s="490"/>
      <c r="CYS98" s="490"/>
      <c r="CYT98" s="490"/>
      <c r="CYU98" s="490"/>
      <c r="CYV98" s="490"/>
      <c r="CYW98" s="490"/>
      <c r="CYX98" s="490"/>
      <c r="CYY98" s="490"/>
      <c r="CYZ98" s="490"/>
      <c r="CZA98" s="490"/>
      <c r="CZB98" s="490"/>
      <c r="CZC98" s="490"/>
      <c r="CZD98" s="490"/>
      <c r="CZE98" s="490"/>
      <c r="CZF98" s="490"/>
      <c r="CZG98" s="490"/>
      <c r="CZH98" s="490"/>
      <c r="CZI98" s="490"/>
      <c r="CZJ98" s="490"/>
      <c r="CZK98" s="490"/>
      <c r="CZL98" s="490"/>
      <c r="CZM98" s="490"/>
      <c r="CZN98" s="490"/>
      <c r="CZO98" s="490"/>
      <c r="CZP98" s="490"/>
      <c r="CZQ98" s="490"/>
      <c r="CZR98" s="490"/>
      <c r="CZS98" s="490"/>
      <c r="CZT98" s="490"/>
      <c r="CZU98" s="490"/>
      <c r="CZV98" s="490"/>
      <c r="CZW98" s="490"/>
      <c r="CZX98" s="490"/>
      <c r="CZY98" s="490"/>
      <c r="CZZ98" s="490"/>
      <c r="DAA98" s="490"/>
      <c r="DAB98" s="490"/>
      <c r="DAC98" s="490"/>
      <c r="DAD98" s="490"/>
      <c r="DAE98" s="490"/>
      <c r="DAF98" s="490"/>
      <c r="DAG98" s="490"/>
      <c r="DAH98" s="490"/>
      <c r="DAI98" s="490"/>
      <c r="DAJ98" s="490"/>
      <c r="DAK98" s="490"/>
      <c r="DAL98" s="490"/>
      <c r="DAM98" s="490"/>
      <c r="DAN98" s="490"/>
      <c r="DAO98" s="490"/>
      <c r="DAP98" s="490"/>
      <c r="DAQ98" s="490"/>
      <c r="DAR98" s="490"/>
      <c r="DAS98" s="490"/>
      <c r="DAT98" s="490"/>
      <c r="DAU98" s="490"/>
      <c r="DAV98" s="490"/>
      <c r="DAW98" s="490"/>
      <c r="DAX98" s="490"/>
      <c r="DAY98" s="490"/>
      <c r="DAZ98" s="490"/>
      <c r="DBA98" s="490"/>
      <c r="DBB98" s="490"/>
      <c r="DBC98" s="490"/>
      <c r="DBD98" s="490"/>
      <c r="DBE98" s="490"/>
      <c r="DBF98" s="490"/>
      <c r="DBG98" s="490"/>
      <c r="DBH98" s="490"/>
      <c r="DBI98" s="490"/>
      <c r="DBJ98" s="490"/>
      <c r="DBK98" s="490"/>
      <c r="DBL98" s="490"/>
      <c r="DBM98" s="490"/>
      <c r="DBN98" s="490"/>
      <c r="DBO98" s="490"/>
      <c r="DBP98" s="490"/>
      <c r="DBQ98" s="490"/>
      <c r="DBR98" s="490"/>
      <c r="DBS98" s="490"/>
      <c r="DBT98" s="490"/>
      <c r="DBU98" s="490"/>
      <c r="DBV98" s="490"/>
      <c r="DBW98" s="490"/>
      <c r="DBX98" s="490"/>
      <c r="DBY98" s="490"/>
      <c r="DBZ98" s="490"/>
      <c r="DCA98" s="490"/>
      <c r="DCB98" s="490"/>
      <c r="DCC98" s="490"/>
      <c r="DCD98" s="490"/>
      <c r="DCE98" s="490"/>
      <c r="DCF98" s="490"/>
      <c r="DCG98" s="490"/>
      <c r="DCH98" s="490"/>
      <c r="DCI98" s="490"/>
      <c r="DCJ98" s="490"/>
      <c r="DCK98" s="490"/>
      <c r="DCL98" s="490"/>
      <c r="DCM98" s="490"/>
      <c r="DCN98" s="490"/>
      <c r="DCO98" s="490"/>
      <c r="DCP98" s="490"/>
      <c r="DCQ98" s="490"/>
      <c r="DCR98" s="490"/>
      <c r="DCS98" s="490"/>
      <c r="DCT98" s="490"/>
      <c r="DCU98" s="490"/>
      <c r="DCV98" s="490"/>
      <c r="DCW98" s="490"/>
      <c r="DCX98" s="490"/>
      <c r="DCY98" s="490"/>
      <c r="DCZ98" s="490"/>
      <c r="DDA98" s="490"/>
      <c r="DDB98" s="490"/>
      <c r="DDC98" s="490"/>
      <c r="DDD98" s="490"/>
      <c r="DDE98" s="490"/>
      <c r="DDF98" s="490"/>
      <c r="DDG98" s="490"/>
      <c r="DDH98" s="490"/>
      <c r="DDI98" s="490"/>
      <c r="DDJ98" s="490"/>
      <c r="DDK98" s="490"/>
      <c r="DDL98" s="490"/>
      <c r="DDM98" s="490"/>
      <c r="DDN98" s="490"/>
      <c r="DDO98" s="490"/>
      <c r="DDP98" s="490"/>
      <c r="DDQ98" s="490"/>
      <c r="DDR98" s="490"/>
      <c r="DDS98" s="490"/>
      <c r="DDT98" s="490"/>
      <c r="DDU98" s="490"/>
      <c r="DDV98" s="490"/>
      <c r="DDW98" s="490"/>
      <c r="DDX98" s="490"/>
      <c r="DDY98" s="490"/>
      <c r="DDZ98" s="490"/>
      <c r="DEA98" s="490"/>
      <c r="DEB98" s="490"/>
      <c r="DEC98" s="490"/>
      <c r="DED98" s="490"/>
      <c r="DEE98" s="490"/>
      <c r="DEF98" s="490"/>
      <c r="DEG98" s="490"/>
      <c r="DEH98" s="490"/>
      <c r="DEI98" s="490"/>
      <c r="DEJ98" s="490"/>
      <c r="DEK98" s="490"/>
      <c r="DEL98" s="490"/>
      <c r="DEM98" s="490"/>
      <c r="DEN98" s="490"/>
      <c r="DEO98" s="490"/>
      <c r="DEP98" s="490"/>
      <c r="DEQ98" s="490"/>
      <c r="DER98" s="490"/>
      <c r="DES98" s="490"/>
      <c r="DET98" s="490"/>
      <c r="DEU98" s="490"/>
      <c r="DEV98" s="490"/>
      <c r="DEW98" s="490"/>
      <c r="DEX98" s="490"/>
      <c r="DEY98" s="490"/>
      <c r="DEZ98" s="490"/>
      <c r="DFA98" s="490"/>
      <c r="DFB98" s="490"/>
      <c r="DFC98" s="490"/>
      <c r="DFD98" s="490"/>
      <c r="DFE98" s="490"/>
      <c r="DFF98" s="490"/>
      <c r="DFG98" s="490"/>
      <c r="DFH98" s="490"/>
      <c r="DFI98" s="490"/>
      <c r="DFJ98" s="490"/>
      <c r="DFK98" s="490"/>
      <c r="DFL98" s="490"/>
      <c r="DFM98" s="490"/>
      <c r="DFN98" s="490"/>
      <c r="DFO98" s="490"/>
      <c r="DFP98" s="490"/>
      <c r="DFQ98" s="490"/>
      <c r="DFR98" s="490"/>
      <c r="DFS98" s="490"/>
      <c r="DFT98" s="490"/>
      <c r="DFU98" s="490"/>
      <c r="DFV98" s="490"/>
      <c r="DFW98" s="490"/>
      <c r="DFX98" s="490"/>
      <c r="DFY98" s="490"/>
      <c r="DFZ98" s="490"/>
      <c r="DGA98" s="490"/>
      <c r="DGB98" s="490"/>
      <c r="DGC98" s="490"/>
      <c r="DGD98" s="490"/>
      <c r="DGE98" s="490"/>
      <c r="DGF98" s="490"/>
      <c r="DGG98" s="490"/>
      <c r="DGH98" s="490"/>
      <c r="DGI98" s="490"/>
      <c r="DGJ98" s="490"/>
      <c r="DGK98" s="490"/>
      <c r="DGL98" s="490"/>
      <c r="DGM98" s="490"/>
      <c r="DGN98" s="490"/>
      <c r="DGO98" s="490"/>
      <c r="DGP98" s="490"/>
      <c r="DGQ98" s="490"/>
      <c r="DGR98" s="490"/>
      <c r="DGS98" s="490"/>
      <c r="DGT98" s="490"/>
      <c r="DGU98" s="490"/>
      <c r="DGV98" s="490"/>
      <c r="DGW98" s="490"/>
      <c r="DGX98" s="490"/>
      <c r="DGY98" s="490"/>
      <c r="DGZ98" s="490"/>
      <c r="DHA98" s="490"/>
      <c r="DHB98" s="490"/>
      <c r="DHC98" s="490"/>
      <c r="DHD98" s="490"/>
      <c r="DHE98" s="490"/>
      <c r="DHF98" s="490"/>
      <c r="DHG98" s="490"/>
      <c r="DHH98" s="490"/>
      <c r="DHI98" s="490"/>
      <c r="DHJ98" s="490"/>
      <c r="DHK98" s="490"/>
      <c r="DHL98" s="490"/>
      <c r="DHM98" s="490"/>
      <c r="DHN98" s="490"/>
      <c r="DHO98" s="490"/>
      <c r="DHP98" s="490"/>
      <c r="DHQ98" s="490"/>
      <c r="DHR98" s="490"/>
      <c r="DHS98" s="490"/>
      <c r="DHT98" s="490"/>
      <c r="DHU98" s="490"/>
      <c r="DHV98" s="490"/>
      <c r="DHW98" s="490"/>
      <c r="DHX98" s="490"/>
      <c r="DHY98" s="490"/>
      <c r="DHZ98" s="490"/>
      <c r="DIA98" s="490"/>
      <c r="DIB98" s="490"/>
      <c r="DIC98" s="490"/>
      <c r="DID98" s="490"/>
      <c r="DIE98" s="490"/>
      <c r="DIF98" s="490"/>
      <c r="DIG98" s="490"/>
      <c r="DIH98" s="490"/>
      <c r="DII98" s="490"/>
      <c r="DIJ98" s="490"/>
      <c r="DIK98" s="490"/>
      <c r="DIL98" s="490"/>
      <c r="DIM98" s="490"/>
      <c r="DIN98" s="490"/>
      <c r="DIO98" s="490"/>
      <c r="DIP98" s="490"/>
      <c r="DIQ98" s="490"/>
      <c r="DIR98" s="490"/>
      <c r="DIS98" s="490"/>
      <c r="DIT98" s="490"/>
      <c r="DIU98" s="490"/>
      <c r="DIV98" s="490"/>
      <c r="DIW98" s="490"/>
      <c r="DIX98" s="490"/>
      <c r="DIY98" s="490"/>
      <c r="DIZ98" s="490"/>
      <c r="DJA98" s="490"/>
      <c r="DJB98" s="490"/>
      <c r="DJC98" s="490"/>
      <c r="DJD98" s="490"/>
      <c r="DJE98" s="490"/>
      <c r="DJF98" s="490"/>
      <c r="DJG98" s="490"/>
      <c r="DJH98" s="490"/>
      <c r="DJI98" s="490"/>
      <c r="DJJ98" s="490"/>
      <c r="DJK98" s="490"/>
      <c r="DJL98" s="490"/>
      <c r="DJM98" s="490"/>
      <c r="DJN98" s="490"/>
      <c r="DJO98" s="490"/>
      <c r="DJP98" s="490"/>
      <c r="DJQ98" s="490"/>
      <c r="DJR98" s="490"/>
      <c r="DJS98" s="490"/>
      <c r="DJT98" s="490"/>
      <c r="DJU98" s="490"/>
      <c r="DJV98" s="490"/>
      <c r="DJW98" s="490"/>
      <c r="DJX98" s="490"/>
      <c r="DJY98" s="490"/>
      <c r="DJZ98" s="490"/>
      <c r="DKA98" s="490"/>
      <c r="DKB98" s="490"/>
      <c r="DKC98" s="490"/>
      <c r="DKD98" s="490"/>
      <c r="DKE98" s="490"/>
      <c r="DKF98" s="490"/>
      <c r="DKG98" s="490"/>
      <c r="DKH98" s="490"/>
      <c r="DKI98" s="490"/>
      <c r="DKJ98" s="490"/>
      <c r="DKK98" s="490"/>
      <c r="DKL98" s="490"/>
      <c r="DKM98" s="490"/>
      <c r="DKN98" s="490"/>
      <c r="DKO98" s="490"/>
      <c r="DKP98" s="490"/>
      <c r="DKQ98" s="490"/>
      <c r="DKR98" s="490"/>
      <c r="DKS98" s="490"/>
      <c r="DKT98" s="490"/>
      <c r="DKU98" s="490"/>
      <c r="DKV98" s="490"/>
      <c r="DKW98" s="490"/>
      <c r="DKX98" s="490"/>
      <c r="DKY98" s="490"/>
      <c r="DKZ98" s="490"/>
      <c r="DLA98" s="490"/>
      <c r="DLB98" s="490"/>
      <c r="DLC98" s="490"/>
      <c r="DLD98" s="490"/>
      <c r="DLE98" s="490"/>
      <c r="DLF98" s="490"/>
      <c r="DLG98" s="490"/>
      <c r="DLH98" s="490"/>
      <c r="DLI98" s="490"/>
      <c r="DLJ98" s="490"/>
      <c r="DLK98" s="490"/>
      <c r="DLL98" s="490"/>
      <c r="DLM98" s="490"/>
      <c r="DLN98" s="490"/>
      <c r="DLO98" s="490"/>
      <c r="DLP98" s="490"/>
      <c r="DLQ98" s="490"/>
      <c r="DLR98" s="490"/>
      <c r="DLS98" s="490"/>
      <c r="DLT98" s="490"/>
      <c r="DLU98" s="490"/>
      <c r="DLV98" s="490"/>
      <c r="DLW98" s="490"/>
      <c r="DLX98" s="490"/>
      <c r="DLY98" s="490"/>
      <c r="DLZ98" s="490"/>
      <c r="DMA98" s="490"/>
      <c r="DMB98" s="490"/>
      <c r="DMC98" s="490"/>
      <c r="DMD98" s="490"/>
      <c r="DME98" s="490"/>
      <c r="DMF98" s="490"/>
      <c r="DMG98" s="490"/>
      <c r="DMH98" s="490"/>
      <c r="DMI98" s="490"/>
      <c r="DMJ98" s="490"/>
      <c r="DMK98" s="490"/>
      <c r="DML98" s="490"/>
      <c r="DMM98" s="490"/>
      <c r="DMN98" s="490"/>
      <c r="DMO98" s="490"/>
      <c r="DMP98" s="490"/>
      <c r="DMQ98" s="490"/>
      <c r="DMR98" s="490"/>
      <c r="DMS98" s="490"/>
      <c r="DMT98" s="490"/>
      <c r="DMU98" s="490"/>
      <c r="DMV98" s="490"/>
      <c r="DMW98" s="490"/>
      <c r="DMX98" s="490"/>
      <c r="DMY98" s="490"/>
      <c r="DMZ98" s="490"/>
      <c r="DNA98" s="490"/>
      <c r="DNB98" s="490"/>
      <c r="DNC98" s="490"/>
      <c r="DND98" s="490"/>
      <c r="DNE98" s="490"/>
      <c r="DNF98" s="490"/>
      <c r="DNG98" s="490"/>
      <c r="DNH98" s="490"/>
      <c r="DNI98" s="490"/>
      <c r="DNJ98" s="490"/>
      <c r="DNK98" s="490"/>
      <c r="DNL98" s="490"/>
      <c r="DNM98" s="490"/>
      <c r="DNN98" s="490"/>
      <c r="DNO98" s="490"/>
      <c r="DNP98" s="490"/>
      <c r="DNQ98" s="490"/>
      <c r="DNR98" s="490"/>
      <c r="DNS98" s="490"/>
      <c r="DNT98" s="490"/>
      <c r="DNU98" s="490"/>
      <c r="DNV98" s="490"/>
      <c r="DNW98" s="490"/>
      <c r="DNX98" s="490"/>
      <c r="DNY98" s="490"/>
      <c r="DNZ98" s="490"/>
      <c r="DOA98" s="490"/>
      <c r="DOB98" s="490"/>
      <c r="DOC98" s="490"/>
      <c r="DOD98" s="490"/>
      <c r="DOE98" s="490"/>
      <c r="DOF98" s="490"/>
      <c r="DOG98" s="490"/>
      <c r="DOH98" s="490"/>
      <c r="DOI98" s="490"/>
      <c r="DOJ98" s="490"/>
      <c r="DOK98" s="490"/>
      <c r="DOL98" s="490"/>
      <c r="DOM98" s="490"/>
      <c r="DON98" s="490"/>
      <c r="DOO98" s="490"/>
      <c r="DOP98" s="490"/>
      <c r="DOQ98" s="490"/>
      <c r="DOR98" s="490"/>
      <c r="DOS98" s="490"/>
      <c r="DOT98" s="490"/>
      <c r="DOU98" s="490"/>
      <c r="DOV98" s="490"/>
      <c r="DOW98" s="490"/>
      <c r="DOX98" s="490"/>
      <c r="DOY98" s="490"/>
      <c r="DOZ98" s="490"/>
      <c r="DPA98" s="490"/>
      <c r="DPB98" s="490"/>
      <c r="DPC98" s="490"/>
      <c r="DPD98" s="490"/>
      <c r="DPE98" s="490"/>
      <c r="DPF98" s="490"/>
      <c r="DPG98" s="490"/>
      <c r="DPH98" s="490"/>
      <c r="DPI98" s="490"/>
      <c r="DPJ98" s="490"/>
      <c r="DPK98" s="490"/>
      <c r="DPL98" s="490"/>
      <c r="DPM98" s="490"/>
      <c r="DPN98" s="490"/>
      <c r="DPO98" s="490"/>
      <c r="DPP98" s="490"/>
      <c r="DPQ98" s="490"/>
      <c r="DPR98" s="490"/>
      <c r="DPS98" s="490"/>
      <c r="DPT98" s="490"/>
      <c r="DPU98" s="490"/>
      <c r="DPV98" s="490"/>
      <c r="DPW98" s="490"/>
      <c r="DPX98" s="490"/>
      <c r="DPY98" s="490"/>
      <c r="DPZ98" s="490"/>
      <c r="DQA98" s="490"/>
      <c r="DQB98" s="490"/>
      <c r="DQC98" s="490"/>
      <c r="DQD98" s="490"/>
      <c r="DQE98" s="490"/>
      <c r="DQF98" s="490"/>
      <c r="DQG98" s="490"/>
      <c r="DQH98" s="490"/>
      <c r="DQI98" s="490"/>
      <c r="DQJ98" s="490"/>
      <c r="DQK98" s="490"/>
      <c r="DQL98" s="490"/>
      <c r="DQM98" s="490"/>
      <c r="DQN98" s="490"/>
      <c r="DQO98" s="490"/>
      <c r="DQP98" s="490"/>
      <c r="DQQ98" s="490"/>
      <c r="DQR98" s="490"/>
      <c r="DQS98" s="490"/>
      <c r="DQT98" s="490"/>
      <c r="DQU98" s="490"/>
      <c r="DQV98" s="490"/>
      <c r="DQW98" s="490"/>
      <c r="DQX98" s="490"/>
      <c r="DQY98" s="490"/>
      <c r="DQZ98" s="490"/>
      <c r="DRA98" s="490"/>
      <c r="DRB98" s="490"/>
      <c r="DRC98" s="490"/>
      <c r="DRD98" s="490"/>
      <c r="DRE98" s="490"/>
      <c r="DRF98" s="490"/>
      <c r="DRG98" s="490"/>
      <c r="DRH98" s="490"/>
      <c r="DRI98" s="490"/>
      <c r="DRJ98" s="490"/>
      <c r="DRK98" s="490"/>
      <c r="DRL98" s="490"/>
      <c r="DRM98" s="490"/>
      <c r="DRN98" s="490"/>
      <c r="DRO98" s="490"/>
      <c r="DRP98" s="490"/>
      <c r="DRQ98" s="490"/>
      <c r="DRR98" s="490"/>
      <c r="DRS98" s="490"/>
      <c r="DRT98" s="490"/>
      <c r="DRU98" s="490"/>
      <c r="DRV98" s="490"/>
      <c r="DRW98" s="490"/>
      <c r="DRX98" s="490"/>
      <c r="DRY98" s="490"/>
      <c r="DRZ98" s="490"/>
      <c r="DSA98" s="490"/>
      <c r="DSB98" s="490"/>
      <c r="DSC98" s="490"/>
      <c r="DSD98" s="490"/>
      <c r="DSE98" s="490"/>
      <c r="DSF98" s="490"/>
      <c r="DSG98" s="490"/>
      <c r="DSH98" s="490"/>
      <c r="DSI98" s="490"/>
      <c r="DSJ98" s="490"/>
      <c r="DSK98" s="490"/>
      <c r="DSL98" s="490"/>
      <c r="DSM98" s="490"/>
      <c r="DSN98" s="490"/>
      <c r="DSO98" s="490"/>
      <c r="DSP98" s="490"/>
      <c r="DSQ98" s="490"/>
      <c r="DSR98" s="490"/>
      <c r="DSS98" s="490"/>
      <c r="DST98" s="490"/>
      <c r="DSU98" s="490"/>
      <c r="DSV98" s="490"/>
      <c r="DSW98" s="490"/>
      <c r="DSX98" s="490"/>
      <c r="DSY98" s="490"/>
      <c r="DSZ98" s="490"/>
      <c r="DTA98" s="490"/>
      <c r="DTB98" s="490"/>
      <c r="DTC98" s="490"/>
      <c r="DTD98" s="490"/>
      <c r="DTE98" s="490"/>
      <c r="DTF98" s="490"/>
      <c r="DTG98" s="490"/>
      <c r="DTH98" s="490"/>
      <c r="DTI98" s="490"/>
      <c r="DTJ98" s="490"/>
      <c r="DTK98" s="490"/>
      <c r="DTL98" s="490"/>
      <c r="DTM98" s="490"/>
      <c r="DTN98" s="490"/>
      <c r="DTO98" s="490"/>
      <c r="DTP98" s="490"/>
      <c r="DTQ98" s="490"/>
      <c r="DTR98" s="490"/>
      <c r="DTS98" s="490"/>
      <c r="DTT98" s="490"/>
      <c r="DTU98" s="490"/>
      <c r="DTV98" s="490"/>
      <c r="DTW98" s="490"/>
      <c r="DTX98" s="490"/>
      <c r="DTY98" s="490"/>
      <c r="DTZ98" s="490"/>
      <c r="DUA98" s="490"/>
      <c r="DUB98" s="490"/>
      <c r="DUC98" s="490"/>
      <c r="DUD98" s="490"/>
      <c r="DUE98" s="490"/>
      <c r="DUF98" s="490"/>
      <c r="DUG98" s="490"/>
      <c r="DUH98" s="490"/>
      <c r="DUI98" s="490"/>
      <c r="DUJ98" s="490"/>
      <c r="DUK98" s="490"/>
      <c r="DUL98" s="490"/>
      <c r="DUM98" s="490"/>
      <c r="DUN98" s="490"/>
      <c r="DUO98" s="490"/>
      <c r="DUP98" s="490"/>
      <c r="DUQ98" s="490"/>
      <c r="DUR98" s="490"/>
      <c r="DUS98" s="490"/>
      <c r="DUT98" s="490"/>
      <c r="DUU98" s="490"/>
      <c r="DUV98" s="490"/>
      <c r="DUW98" s="490"/>
      <c r="DUX98" s="490"/>
      <c r="DUY98" s="490"/>
      <c r="DUZ98" s="490"/>
      <c r="DVA98" s="490"/>
      <c r="DVB98" s="490"/>
      <c r="DVC98" s="490"/>
      <c r="DVD98" s="490"/>
      <c r="DVE98" s="490"/>
      <c r="DVF98" s="490"/>
      <c r="DVG98" s="490"/>
      <c r="DVH98" s="490"/>
      <c r="DVI98" s="490"/>
      <c r="DVJ98" s="490"/>
      <c r="DVK98" s="490"/>
      <c r="DVL98" s="490"/>
      <c r="DVM98" s="490"/>
      <c r="DVN98" s="490"/>
      <c r="DVO98" s="490"/>
      <c r="DVP98" s="490"/>
      <c r="DVQ98" s="490"/>
      <c r="DVR98" s="490"/>
      <c r="DVS98" s="490"/>
      <c r="DVT98" s="490"/>
      <c r="DVU98" s="490"/>
      <c r="DVV98" s="490"/>
      <c r="DVW98" s="490"/>
      <c r="DVX98" s="490"/>
      <c r="DVY98" s="490"/>
      <c r="DVZ98" s="490"/>
      <c r="DWA98" s="490"/>
      <c r="DWB98" s="490"/>
      <c r="DWC98" s="490"/>
      <c r="DWD98" s="490"/>
      <c r="DWE98" s="490"/>
      <c r="DWF98" s="490"/>
      <c r="DWG98" s="490"/>
      <c r="DWH98" s="490"/>
      <c r="DWI98" s="490"/>
      <c r="DWJ98" s="490"/>
      <c r="DWK98" s="490"/>
      <c r="DWL98" s="490"/>
      <c r="DWM98" s="490"/>
      <c r="DWN98" s="490"/>
      <c r="DWO98" s="490"/>
      <c r="DWP98" s="490"/>
      <c r="DWQ98" s="490"/>
      <c r="DWR98" s="490"/>
      <c r="DWS98" s="490"/>
      <c r="DWT98" s="490"/>
      <c r="DWU98" s="490"/>
      <c r="DWV98" s="490"/>
      <c r="DWW98" s="490"/>
      <c r="DWX98" s="490"/>
      <c r="DWY98" s="490"/>
      <c r="DWZ98" s="490"/>
      <c r="DXA98" s="490"/>
      <c r="DXB98" s="490"/>
      <c r="DXC98" s="490"/>
      <c r="DXD98" s="490"/>
      <c r="DXE98" s="490"/>
      <c r="DXF98" s="490"/>
      <c r="DXG98" s="490"/>
      <c r="DXH98" s="490"/>
      <c r="DXI98" s="490"/>
      <c r="DXJ98" s="490"/>
      <c r="DXK98" s="490"/>
      <c r="DXL98" s="490"/>
      <c r="DXM98" s="490"/>
      <c r="DXN98" s="490"/>
      <c r="DXO98" s="490"/>
      <c r="DXP98" s="490"/>
      <c r="DXQ98" s="490"/>
      <c r="DXR98" s="490"/>
      <c r="DXS98" s="490"/>
      <c r="DXT98" s="490"/>
      <c r="DXU98" s="490"/>
      <c r="DXV98" s="490"/>
      <c r="DXW98" s="490"/>
      <c r="DXX98" s="490"/>
      <c r="DXY98" s="490"/>
      <c r="DXZ98" s="490"/>
      <c r="DYA98" s="490"/>
      <c r="DYB98" s="490"/>
      <c r="DYC98" s="490"/>
      <c r="DYD98" s="490"/>
      <c r="DYE98" s="490"/>
      <c r="DYF98" s="490"/>
      <c r="DYG98" s="490"/>
      <c r="DYH98" s="490"/>
      <c r="DYI98" s="490"/>
      <c r="DYJ98" s="490"/>
      <c r="DYK98" s="490"/>
      <c r="DYL98" s="490"/>
      <c r="DYM98" s="490"/>
      <c r="DYN98" s="490"/>
      <c r="DYO98" s="490"/>
      <c r="DYP98" s="490"/>
      <c r="DYQ98" s="490"/>
      <c r="DYR98" s="490"/>
      <c r="DYS98" s="490"/>
      <c r="DYT98" s="490"/>
      <c r="DYU98" s="490"/>
      <c r="DYV98" s="490"/>
      <c r="DYW98" s="490"/>
      <c r="DYX98" s="490"/>
      <c r="DYY98" s="490"/>
      <c r="DYZ98" s="490"/>
      <c r="DZA98" s="490"/>
      <c r="DZB98" s="490"/>
      <c r="DZC98" s="490"/>
      <c r="DZD98" s="490"/>
      <c r="DZE98" s="490"/>
      <c r="DZF98" s="490"/>
      <c r="DZG98" s="490"/>
      <c r="DZH98" s="490"/>
      <c r="DZI98" s="490"/>
      <c r="DZJ98" s="490"/>
      <c r="DZK98" s="490"/>
      <c r="DZL98" s="490"/>
      <c r="DZM98" s="490"/>
      <c r="DZN98" s="490"/>
      <c r="DZO98" s="490"/>
      <c r="DZP98" s="490"/>
      <c r="DZQ98" s="490"/>
      <c r="DZR98" s="490"/>
      <c r="DZS98" s="490"/>
      <c r="DZT98" s="490"/>
      <c r="DZU98" s="490"/>
      <c r="DZV98" s="490"/>
      <c r="DZW98" s="490"/>
      <c r="DZX98" s="490"/>
      <c r="DZY98" s="490"/>
      <c r="DZZ98" s="490"/>
      <c r="EAA98" s="490"/>
      <c r="EAB98" s="490"/>
      <c r="EAC98" s="490"/>
      <c r="EAD98" s="490"/>
      <c r="EAE98" s="490"/>
      <c r="EAF98" s="490"/>
      <c r="EAG98" s="490"/>
      <c r="EAH98" s="490"/>
      <c r="EAI98" s="490"/>
      <c r="EAJ98" s="490"/>
      <c r="EAK98" s="490"/>
      <c r="EAL98" s="490"/>
      <c r="EAM98" s="490"/>
      <c r="EAN98" s="490"/>
      <c r="EAO98" s="490"/>
      <c r="EAP98" s="490"/>
      <c r="EAQ98" s="490"/>
      <c r="EAR98" s="490"/>
      <c r="EAS98" s="490"/>
      <c r="EAT98" s="490"/>
      <c r="EAU98" s="490"/>
      <c r="EAV98" s="490"/>
      <c r="EAW98" s="490"/>
      <c r="EAX98" s="490"/>
      <c r="EAY98" s="490"/>
      <c r="EAZ98" s="490"/>
      <c r="EBA98" s="490"/>
      <c r="EBB98" s="490"/>
      <c r="EBC98" s="490"/>
      <c r="EBD98" s="490"/>
      <c r="EBE98" s="490"/>
      <c r="EBF98" s="490"/>
      <c r="EBG98" s="490"/>
      <c r="EBH98" s="490"/>
      <c r="EBI98" s="490"/>
      <c r="EBJ98" s="490"/>
      <c r="EBK98" s="490"/>
      <c r="EBL98" s="490"/>
      <c r="EBM98" s="490"/>
      <c r="EBN98" s="490"/>
      <c r="EBO98" s="490"/>
      <c r="EBP98" s="490"/>
      <c r="EBQ98" s="490"/>
      <c r="EBR98" s="490"/>
      <c r="EBS98" s="490"/>
      <c r="EBT98" s="490"/>
      <c r="EBU98" s="490"/>
      <c r="EBV98" s="490"/>
      <c r="EBW98" s="490"/>
      <c r="EBX98" s="490"/>
      <c r="EBY98" s="490"/>
      <c r="EBZ98" s="490"/>
      <c r="ECA98" s="490"/>
      <c r="ECB98" s="490"/>
      <c r="ECC98" s="490"/>
      <c r="ECD98" s="490"/>
      <c r="ECE98" s="490"/>
      <c r="ECF98" s="490"/>
      <c r="ECG98" s="490"/>
      <c r="ECH98" s="490"/>
      <c r="ECI98" s="490"/>
      <c r="ECJ98" s="490"/>
      <c r="ECK98" s="490"/>
      <c r="ECL98" s="490"/>
      <c r="ECM98" s="490"/>
      <c r="ECN98" s="490"/>
      <c r="ECO98" s="490"/>
      <c r="ECP98" s="490"/>
      <c r="ECQ98" s="490"/>
      <c r="ECR98" s="490"/>
      <c r="ECS98" s="490"/>
      <c r="ECT98" s="490"/>
      <c r="ECU98" s="490"/>
      <c r="ECV98" s="490"/>
      <c r="ECW98" s="490"/>
      <c r="ECX98" s="490"/>
      <c r="ECY98" s="490"/>
      <c r="ECZ98" s="490"/>
      <c r="EDA98" s="490"/>
      <c r="EDB98" s="490"/>
      <c r="EDC98" s="490"/>
      <c r="EDD98" s="490"/>
      <c r="EDE98" s="490"/>
      <c r="EDF98" s="490"/>
      <c r="EDG98" s="490"/>
      <c r="EDH98" s="490"/>
      <c r="EDI98" s="490"/>
      <c r="EDJ98" s="490"/>
      <c r="EDK98" s="490"/>
      <c r="EDL98" s="490"/>
      <c r="EDM98" s="490"/>
      <c r="EDN98" s="490"/>
      <c r="EDO98" s="490"/>
      <c r="EDP98" s="490"/>
      <c r="EDQ98" s="490"/>
      <c r="EDR98" s="490"/>
      <c r="EDS98" s="490"/>
      <c r="EDT98" s="490"/>
      <c r="EDU98" s="490"/>
      <c r="EDV98" s="490"/>
      <c r="EDW98" s="490"/>
      <c r="EDX98" s="490"/>
      <c r="EDY98" s="490"/>
      <c r="EDZ98" s="490"/>
      <c r="EEA98" s="490"/>
      <c r="EEB98" s="490"/>
      <c r="EEC98" s="490"/>
      <c r="EED98" s="490"/>
      <c r="EEE98" s="490"/>
      <c r="EEF98" s="490"/>
      <c r="EEG98" s="490"/>
      <c r="EEH98" s="490"/>
      <c r="EEI98" s="490"/>
      <c r="EEJ98" s="490"/>
      <c r="EEK98" s="490"/>
      <c r="EEL98" s="490"/>
      <c r="EEM98" s="490"/>
      <c r="EEN98" s="490"/>
      <c r="EEO98" s="490"/>
      <c r="EEP98" s="490"/>
      <c r="EEQ98" s="490"/>
      <c r="EER98" s="490"/>
      <c r="EES98" s="490"/>
      <c r="EET98" s="490"/>
      <c r="EEU98" s="490"/>
      <c r="EEV98" s="490"/>
      <c r="EEW98" s="490"/>
      <c r="EEX98" s="490"/>
      <c r="EEY98" s="490"/>
      <c r="EEZ98" s="490"/>
      <c r="EFA98" s="490"/>
      <c r="EFB98" s="490"/>
      <c r="EFC98" s="490"/>
      <c r="EFD98" s="490"/>
      <c r="EFE98" s="490"/>
      <c r="EFF98" s="490"/>
      <c r="EFG98" s="490"/>
      <c r="EFH98" s="490"/>
      <c r="EFI98" s="490"/>
      <c r="EFJ98" s="490"/>
      <c r="EFK98" s="490"/>
      <c r="EFL98" s="490"/>
      <c r="EFM98" s="490"/>
      <c r="EFN98" s="490"/>
      <c r="EFO98" s="490"/>
      <c r="EFP98" s="490"/>
      <c r="EFQ98" s="490"/>
      <c r="EFR98" s="490"/>
      <c r="EFS98" s="490"/>
      <c r="EFT98" s="490"/>
      <c r="EFU98" s="490"/>
      <c r="EFV98" s="490"/>
      <c r="EFW98" s="490"/>
      <c r="EFX98" s="490"/>
      <c r="EFY98" s="490"/>
      <c r="EFZ98" s="490"/>
      <c r="EGA98" s="490"/>
      <c r="EGB98" s="490"/>
      <c r="EGC98" s="490"/>
      <c r="EGD98" s="490"/>
      <c r="EGE98" s="490"/>
      <c r="EGF98" s="490"/>
      <c r="EGG98" s="490"/>
      <c r="EGH98" s="490"/>
      <c r="EGI98" s="490"/>
      <c r="EGJ98" s="490"/>
      <c r="EGK98" s="490"/>
      <c r="EGL98" s="490"/>
      <c r="EGM98" s="490"/>
      <c r="EGN98" s="490"/>
      <c r="EGO98" s="490"/>
      <c r="EGP98" s="490"/>
      <c r="EGQ98" s="490"/>
      <c r="EGR98" s="490"/>
      <c r="EGS98" s="490"/>
      <c r="EGT98" s="490"/>
      <c r="EGU98" s="490"/>
      <c r="EGV98" s="490"/>
      <c r="EGW98" s="490"/>
      <c r="EGX98" s="490"/>
      <c r="EGY98" s="490"/>
      <c r="EGZ98" s="490"/>
      <c r="EHA98" s="490"/>
      <c r="EHB98" s="490"/>
      <c r="EHC98" s="490"/>
      <c r="EHD98" s="490"/>
      <c r="EHE98" s="490"/>
      <c r="EHF98" s="490"/>
      <c r="EHG98" s="490"/>
      <c r="EHH98" s="490"/>
      <c r="EHI98" s="490"/>
      <c r="EHJ98" s="490"/>
      <c r="EHK98" s="490"/>
      <c r="EHL98" s="490"/>
      <c r="EHM98" s="490"/>
      <c r="EHN98" s="490"/>
      <c r="EHO98" s="490"/>
      <c r="EHP98" s="490"/>
      <c r="EHQ98" s="490"/>
      <c r="EHR98" s="490"/>
      <c r="EHS98" s="490"/>
      <c r="EHT98" s="490"/>
      <c r="EHU98" s="490"/>
      <c r="EHV98" s="490"/>
      <c r="EHW98" s="490"/>
      <c r="EHX98" s="490"/>
      <c r="EHY98" s="490"/>
      <c r="EHZ98" s="490"/>
      <c r="EIA98" s="490"/>
      <c r="EIB98" s="490"/>
      <c r="EIC98" s="490"/>
      <c r="EID98" s="490"/>
      <c r="EIE98" s="490"/>
      <c r="EIF98" s="490"/>
      <c r="EIG98" s="490"/>
      <c r="EIH98" s="490"/>
      <c r="EII98" s="490"/>
      <c r="EIJ98" s="490"/>
      <c r="EIK98" s="490"/>
      <c r="EIL98" s="490"/>
      <c r="EIM98" s="490"/>
      <c r="EIN98" s="490"/>
      <c r="EIO98" s="490"/>
      <c r="EIP98" s="490"/>
      <c r="EIQ98" s="490"/>
      <c r="EIR98" s="490"/>
      <c r="EIS98" s="490"/>
      <c r="EIT98" s="490"/>
      <c r="EIU98" s="490"/>
      <c r="EIV98" s="490"/>
      <c r="EIW98" s="490"/>
      <c r="EIX98" s="490"/>
      <c r="EIY98" s="490"/>
      <c r="EIZ98" s="490"/>
      <c r="EJA98" s="490"/>
      <c r="EJB98" s="490"/>
      <c r="EJC98" s="490"/>
      <c r="EJD98" s="490"/>
      <c r="EJE98" s="490"/>
      <c r="EJF98" s="490"/>
      <c r="EJG98" s="490"/>
      <c r="EJH98" s="490"/>
      <c r="EJI98" s="490"/>
      <c r="EJJ98" s="490"/>
      <c r="EJK98" s="490"/>
      <c r="EJL98" s="490"/>
      <c r="EJM98" s="490"/>
      <c r="EJN98" s="490"/>
      <c r="EJO98" s="490"/>
      <c r="EJP98" s="490"/>
      <c r="EJQ98" s="490"/>
      <c r="EJR98" s="490"/>
      <c r="EJS98" s="490"/>
      <c r="EJT98" s="490"/>
      <c r="EJU98" s="490"/>
      <c r="EJV98" s="490"/>
      <c r="EJW98" s="490"/>
      <c r="EJX98" s="490"/>
      <c r="EJY98" s="490"/>
      <c r="EJZ98" s="490"/>
      <c r="EKA98" s="490"/>
      <c r="EKB98" s="490"/>
      <c r="EKC98" s="490"/>
      <c r="EKD98" s="490"/>
      <c r="EKE98" s="490"/>
      <c r="EKF98" s="490"/>
      <c r="EKG98" s="490"/>
      <c r="EKH98" s="490"/>
      <c r="EKI98" s="490"/>
      <c r="EKJ98" s="490"/>
      <c r="EKK98" s="490"/>
      <c r="EKL98" s="490"/>
      <c r="EKM98" s="490"/>
      <c r="EKN98" s="490"/>
      <c r="EKO98" s="490"/>
      <c r="EKP98" s="490"/>
      <c r="EKQ98" s="490"/>
      <c r="EKR98" s="490"/>
      <c r="EKS98" s="490"/>
      <c r="EKT98" s="490"/>
      <c r="EKU98" s="490"/>
      <c r="EKV98" s="490"/>
      <c r="EKW98" s="490"/>
      <c r="EKX98" s="490"/>
      <c r="EKY98" s="490"/>
      <c r="EKZ98" s="490"/>
      <c r="ELA98" s="490"/>
      <c r="ELB98" s="490"/>
      <c r="ELC98" s="490"/>
      <c r="ELD98" s="490"/>
      <c r="ELE98" s="490"/>
      <c r="ELF98" s="490"/>
      <c r="ELG98" s="490"/>
      <c r="ELH98" s="490"/>
      <c r="ELI98" s="490"/>
      <c r="ELJ98" s="490"/>
      <c r="ELK98" s="490"/>
      <c r="ELL98" s="490"/>
      <c r="ELM98" s="490"/>
      <c r="ELN98" s="490"/>
      <c r="ELO98" s="490"/>
      <c r="ELP98" s="490"/>
      <c r="ELQ98" s="490"/>
      <c r="ELR98" s="490"/>
      <c r="ELS98" s="490"/>
      <c r="ELT98" s="490"/>
      <c r="ELU98" s="490"/>
      <c r="ELV98" s="490"/>
      <c r="ELW98" s="490"/>
      <c r="ELX98" s="490"/>
      <c r="ELY98" s="490"/>
      <c r="ELZ98" s="490"/>
      <c r="EMA98" s="490"/>
      <c r="EMB98" s="490"/>
      <c r="EMC98" s="490"/>
      <c r="EMD98" s="490"/>
      <c r="EME98" s="490"/>
      <c r="EMF98" s="490"/>
      <c r="EMG98" s="490"/>
      <c r="EMH98" s="490"/>
      <c r="EMI98" s="490"/>
      <c r="EMJ98" s="490"/>
      <c r="EMK98" s="490"/>
      <c r="EML98" s="490"/>
      <c r="EMM98" s="490"/>
      <c r="EMN98" s="490"/>
      <c r="EMO98" s="490"/>
      <c r="EMP98" s="490"/>
      <c r="EMQ98" s="490"/>
      <c r="EMR98" s="490"/>
      <c r="EMS98" s="490"/>
      <c r="EMT98" s="490"/>
      <c r="EMU98" s="490"/>
      <c r="EMV98" s="490"/>
      <c r="EMW98" s="490"/>
      <c r="EMX98" s="490"/>
      <c r="EMY98" s="490"/>
      <c r="EMZ98" s="490"/>
      <c r="ENA98" s="490"/>
      <c r="ENB98" s="490"/>
      <c r="ENC98" s="490"/>
      <c r="END98" s="490"/>
      <c r="ENE98" s="490"/>
      <c r="ENF98" s="490"/>
      <c r="ENG98" s="490"/>
      <c r="ENH98" s="490"/>
      <c r="ENI98" s="490"/>
      <c r="ENJ98" s="490"/>
      <c r="ENK98" s="490"/>
      <c r="ENL98" s="490"/>
      <c r="ENM98" s="490"/>
      <c r="ENN98" s="490"/>
      <c r="ENO98" s="490"/>
      <c r="ENP98" s="490"/>
      <c r="ENQ98" s="490"/>
      <c r="ENR98" s="490"/>
      <c r="ENS98" s="490"/>
      <c r="ENT98" s="490"/>
      <c r="ENU98" s="490"/>
      <c r="ENV98" s="490"/>
      <c r="ENW98" s="490"/>
      <c r="ENX98" s="490"/>
      <c r="ENY98" s="490"/>
      <c r="ENZ98" s="490"/>
      <c r="EOA98" s="490"/>
      <c r="EOB98" s="490"/>
      <c r="EOC98" s="490"/>
      <c r="EOD98" s="490"/>
      <c r="EOE98" s="490"/>
      <c r="EOF98" s="490"/>
      <c r="EOG98" s="490"/>
      <c r="EOH98" s="490"/>
      <c r="EOI98" s="490"/>
      <c r="EOJ98" s="490"/>
      <c r="EOK98" s="490"/>
      <c r="EOL98" s="490"/>
      <c r="EOM98" s="490"/>
      <c r="EON98" s="490"/>
      <c r="EOO98" s="490"/>
      <c r="EOP98" s="490"/>
      <c r="EOQ98" s="490"/>
      <c r="EOR98" s="490"/>
      <c r="EOS98" s="490"/>
      <c r="EOT98" s="490"/>
      <c r="EOU98" s="490"/>
      <c r="EOV98" s="490"/>
      <c r="EOW98" s="490"/>
      <c r="EOX98" s="490"/>
      <c r="EOY98" s="490"/>
      <c r="EOZ98" s="490"/>
      <c r="EPA98" s="490"/>
      <c r="EPB98" s="490"/>
      <c r="EPC98" s="490"/>
      <c r="EPD98" s="490"/>
      <c r="EPE98" s="490"/>
      <c r="EPF98" s="490"/>
      <c r="EPG98" s="490"/>
      <c r="EPH98" s="490"/>
      <c r="EPI98" s="490"/>
      <c r="EPJ98" s="490"/>
      <c r="EPK98" s="490"/>
      <c r="EPL98" s="490"/>
      <c r="EPM98" s="490"/>
      <c r="EPN98" s="490"/>
      <c r="EPO98" s="490"/>
      <c r="EPP98" s="490"/>
      <c r="EPQ98" s="490"/>
      <c r="EPR98" s="490"/>
      <c r="EPS98" s="490"/>
      <c r="EPT98" s="490"/>
      <c r="EPU98" s="490"/>
      <c r="EPV98" s="490"/>
      <c r="EPW98" s="490"/>
      <c r="EPX98" s="490"/>
      <c r="EPY98" s="490"/>
      <c r="EPZ98" s="490"/>
      <c r="EQA98" s="490"/>
      <c r="EQB98" s="490"/>
      <c r="EQC98" s="490"/>
      <c r="EQD98" s="490"/>
      <c r="EQE98" s="490"/>
      <c r="EQF98" s="490"/>
      <c r="EQG98" s="490"/>
      <c r="EQH98" s="490"/>
      <c r="EQI98" s="490"/>
      <c r="EQJ98" s="490"/>
      <c r="EQK98" s="490"/>
      <c r="EQL98" s="490"/>
      <c r="EQM98" s="490"/>
      <c r="EQN98" s="490"/>
      <c r="EQO98" s="490"/>
      <c r="EQP98" s="490"/>
      <c r="EQQ98" s="490"/>
      <c r="EQR98" s="490"/>
      <c r="EQS98" s="490"/>
      <c r="EQT98" s="490"/>
      <c r="EQU98" s="490"/>
      <c r="EQV98" s="490"/>
      <c r="EQW98" s="490"/>
      <c r="EQX98" s="490"/>
      <c r="EQY98" s="490"/>
      <c r="EQZ98" s="490"/>
      <c r="ERA98" s="490"/>
      <c r="ERB98" s="490"/>
      <c r="ERC98" s="490"/>
      <c r="ERD98" s="490"/>
      <c r="ERE98" s="490"/>
      <c r="ERF98" s="490"/>
      <c r="ERG98" s="490"/>
      <c r="ERH98" s="490"/>
      <c r="ERI98" s="490"/>
      <c r="ERJ98" s="490"/>
      <c r="ERK98" s="490"/>
      <c r="ERL98" s="490"/>
      <c r="ERM98" s="490"/>
      <c r="ERN98" s="490"/>
      <c r="ERO98" s="490"/>
      <c r="ERP98" s="490"/>
      <c r="ERQ98" s="490"/>
      <c r="ERR98" s="490"/>
      <c r="ERS98" s="490"/>
      <c r="ERT98" s="490"/>
      <c r="ERU98" s="490"/>
      <c r="ERV98" s="490"/>
      <c r="ERW98" s="490"/>
      <c r="ERX98" s="490"/>
      <c r="ERY98" s="490"/>
      <c r="ERZ98" s="490"/>
      <c r="ESA98" s="490"/>
      <c r="ESB98" s="490"/>
      <c r="ESC98" s="490"/>
      <c r="ESD98" s="490"/>
      <c r="ESE98" s="490"/>
      <c r="ESF98" s="490"/>
      <c r="ESG98" s="490"/>
      <c r="ESH98" s="490"/>
      <c r="ESI98" s="490"/>
      <c r="ESJ98" s="490"/>
      <c r="ESK98" s="490"/>
      <c r="ESL98" s="490"/>
      <c r="ESM98" s="490"/>
      <c r="ESN98" s="490"/>
      <c r="ESO98" s="490"/>
      <c r="ESP98" s="490"/>
      <c r="ESQ98" s="490"/>
      <c r="ESR98" s="490"/>
      <c r="ESS98" s="490"/>
      <c r="EST98" s="490"/>
      <c r="ESU98" s="490"/>
      <c r="ESV98" s="490"/>
      <c r="ESW98" s="490"/>
      <c r="ESX98" s="490"/>
      <c r="ESY98" s="490"/>
      <c r="ESZ98" s="490"/>
      <c r="ETA98" s="490"/>
      <c r="ETB98" s="490"/>
      <c r="ETC98" s="490"/>
      <c r="ETD98" s="490"/>
      <c r="ETE98" s="490"/>
      <c r="ETF98" s="490"/>
      <c r="ETG98" s="490"/>
      <c r="ETH98" s="490"/>
      <c r="ETI98" s="490"/>
      <c r="ETJ98" s="490"/>
      <c r="ETK98" s="490"/>
      <c r="ETL98" s="490"/>
      <c r="ETM98" s="490"/>
      <c r="ETN98" s="490"/>
      <c r="ETO98" s="490"/>
      <c r="ETP98" s="490"/>
      <c r="ETQ98" s="490"/>
      <c r="ETR98" s="490"/>
      <c r="ETS98" s="490"/>
      <c r="ETT98" s="490"/>
      <c r="ETU98" s="490"/>
      <c r="ETV98" s="490"/>
      <c r="ETW98" s="490"/>
      <c r="ETX98" s="490"/>
      <c r="ETY98" s="490"/>
      <c r="ETZ98" s="490"/>
      <c r="EUA98" s="490"/>
      <c r="EUB98" s="490"/>
      <c r="EUC98" s="490"/>
      <c r="EUD98" s="490"/>
      <c r="EUE98" s="490"/>
      <c r="EUF98" s="490"/>
      <c r="EUG98" s="490"/>
      <c r="EUH98" s="490"/>
      <c r="EUI98" s="490"/>
      <c r="EUJ98" s="490"/>
      <c r="EUK98" s="490"/>
      <c r="EUL98" s="490"/>
      <c r="EUM98" s="490"/>
      <c r="EUN98" s="490"/>
      <c r="EUO98" s="490"/>
      <c r="EUP98" s="490"/>
      <c r="EUQ98" s="490"/>
      <c r="EUR98" s="490"/>
      <c r="EUS98" s="490"/>
      <c r="EUT98" s="490"/>
      <c r="EUU98" s="490"/>
      <c r="EUV98" s="490"/>
      <c r="EUW98" s="490"/>
      <c r="EUX98" s="490"/>
      <c r="EUY98" s="490"/>
      <c r="EUZ98" s="490"/>
      <c r="EVA98" s="490"/>
      <c r="EVB98" s="490"/>
      <c r="EVC98" s="490"/>
      <c r="EVD98" s="490"/>
      <c r="EVE98" s="490"/>
      <c r="EVF98" s="490"/>
      <c r="EVG98" s="490"/>
      <c r="EVH98" s="490"/>
      <c r="EVI98" s="490"/>
      <c r="EVJ98" s="490"/>
      <c r="EVK98" s="490"/>
      <c r="EVL98" s="490"/>
      <c r="EVM98" s="490"/>
      <c r="EVN98" s="490"/>
      <c r="EVO98" s="490"/>
      <c r="EVP98" s="490"/>
      <c r="EVQ98" s="490"/>
      <c r="EVR98" s="490"/>
      <c r="EVS98" s="490"/>
      <c r="EVT98" s="490"/>
      <c r="EVU98" s="490"/>
      <c r="EVV98" s="490"/>
      <c r="EVW98" s="490"/>
      <c r="EVX98" s="490"/>
      <c r="EVY98" s="490"/>
      <c r="EVZ98" s="490"/>
      <c r="EWA98" s="490"/>
      <c r="EWB98" s="490"/>
      <c r="EWC98" s="490"/>
      <c r="EWD98" s="490"/>
      <c r="EWE98" s="490"/>
      <c r="EWF98" s="490"/>
      <c r="EWG98" s="490"/>
      <c r="EWH98" s="490"/>
      <c r="EWI98" s="490"/>
      <c r="EWJ98" s="490"/>
      <c r="EWK98" s="490"/>
      <c r="EWL98" s="490"/>
      <c r="EWM98" s="490"/>
      <c r="EWN98" s="490"/>
      <c r="EWO98" s="490"/>
      <c r="EWP98" s="490"/>
      <c r="EWQ98" s="490"/>
      <c r="EWR98" s="490"/>
      <c r="EWS98" s="490"/>
      <c r="EWT98" s="490"/>
      <c r="EWU98" s="490"/>
      <c r="EWV98" s="490"/>
      <c r="EWW98" s="490"/>
      <c r="EWX98" s="490"/>
      <c r="EWY98" s="490"/>
      <c r="EWZ98" s="490"/>
      <c r="EXA98" s="490"/>
      <c r="EXB98" s="490"/>
      <c r="EXC98" s="490"/>
      <c r="EXD98" s="490"/>
      <c r="EXE98" s="490"/>
      <c r="EXF98" s="490"/>
      <c r="EXG98" s="490"/>
      <c r="EXH98" s="490"/>
      <c r="EXI98" s="490"/>
      <c r="EXJ98" s="490"/>
      <c r="EXK98" s="490"/>
      <c r="EXL98" s="490"/>
      <c r="EXM98" s="490"/>
      <c r="EXN98" s="490"/>
      <c r="EXO98" s="490"/>
      <c r="EXP98" s="490"/>
      <c r="EXQ98" s="490"/>
      <c r="EXR98" s="490"/>
      <c r="EXS98" s="490"/>
      <c r="EXT98" s="490"/>
      <c r="EXU98" s="490"/>
      <c r="EXV98" s="490"/>
      <c r="EXW98" s="490"/>
      <c r="EXX98" s="490"/>
      <c r="EXY98" s="490"/>
      <c r="EXZ98" s="490"/>
      <c r="EYA98" s="490"/>
      <c r="EYB98" s="490"/>
      <c r="EYC98" s="490"/>
      <c r="EYD98" s="490"/>
      <c r="EYE98" s="490"/>
      <c r="EYF98" s="490"/>
      <c r="EYG98" s="490"/>
      <c r="EYH98" s="490"/>
      <c r="EYI98" s="490"/>
      <c r="EYJ98" s="490"/>
      <c r="EYK98" s="490"/>
      <c r="EYL98" s="490"/>
      <c r="EYM98" s="490"/>
      <c r="EYN98" s="490"/>
      <c r="EYO98" s="490"/>
      <c r="EYP98" s="490"/>
      <c r="EYQ98" s="490"/>
      <c r="EYR98" s="490"/>
      <c r="EYS98" s="490"/>
      <c r="EYT98" s="490"/>
      <c r="EYU98" s="490"/>
      <c r="EYV98" s="490"/>
      <c r="EYW98" s="490"/>
      <c r="EYX98" s="490"/>
      <c r="EYY98" s="490"/>
      <c r="EYZ98" s="490"/>
      <c r="EZA98" s="490"/>
      <c r="EZB98" s="490"/>
      <c r="EZC98" s="490"/>
      <c r="EZD98" s="490"/>
      <c r="EZE98" s="490"/>
      <c r="EZF98" s="490"/>
      <c r="EZG98" s="490"/>
      <c r="EZH98" s="490"/>
      <c r="EZI98" s="490"/>
      <c r="EZJ98" s="490"/>
      <c r="EZK98" s="490"/>
      <c r="EZL98" s="490"/>
      <c r="EZM98" s="490"/>
      <c r="EZN98" s="490"/>
      <c r="EZO98" s="490"/>
      <c r="EZP98" s="490"/>
      <c r="EZQ98" s="490"/>
      <c r="EZR98" s="490"/>
      <c r="EZS98" s="490"/>
      <c r="EZT98" s="490"/>
      <c r="EZU98" s="490"/>
      <c r="EZV98" s="490"/>
      <c r="EZW98" s="490"/>
      <c r="EZX98" s="490"/>
      <c r="EZY98" s="490"/>
      <c r="EZZ98" s="490"/>
      <c r="FAA98" s="490"/>
      <c r="FAB98" s="490"/>
      <c r="FAC98" s="490"/>
      <c r="FAD98" s="490"/>
      <c r="FAE98" s="490"/>
      <c r="FAF98" s="490"/>
      <c r="FAG98" s="490"/>
      <c r="FAH98" s="490"/>
      <c r="FAI98" s="490"/>
      <c r="FAJ98" s="490"/>
      <c r="FAK98" s="490"/>
      <c r="FAL98" s="490"/>
      <c r="FAM98" s="490"/>
      <c r="FAN98" s="490"/>
      <c r="FAO98" s="490"/>
      <c r="FAP98" s="490"/>
      <c r="FAQ98" s="490"/>
      <c r="FAR98" s="490"/>
      <c r="FAS98" s="490"/>
      <c r="FAT98" s="490"/>
      <c r="FAU98" s="490"/>
      <c r="FAV98" s="490"/>
      <c r="FAW98" s="490"/>
      <c r="FAX98" s="490"/>
      <c r="FAY98" s="490"/>
      <c r="FAZ98" s="490"/>
      <c r="FBA98" s="490"/>
      <c r="FBB98" s="490"/>
      <c r="FBC98" s="490"/>
      <c r="FBD98" s="490"/>
      <c r="FBE98" s="490"/>
      <c r="FBF98" s="490"/>
      <c r="FBG98" s="490"/>
      <c r="FBH98" s="490"/>
      <c r="FBI98" s="490"/>
      <c r="FBJ98" s="490"/>
      <c r="FBK98" s="490"/>
      <c r="FBL98" s="490"/>
      <c r="FBM98" s="490"/>
      <c r="FBN98" s="490"/>
      <c r="FBO98" s="490"/>
      <c r="FBP98" s="490"/>
      <c r="FBQ98" s="490"/>
      <c r="FBR98" s="490"/>
      <c r="FBS98" s="490"/>
      <c r="FBT98" s="490"/>
      <c r="FBU98" s="490"/>
      <c r="FBV98" s="490"/>
      <c r="FBW98" s="490"/>
      <c r="FBX98" s="490"/>
      <c r="FBY98" s="490"/>
      <c r="FBZ98" s="490"/>
      <c r="FCA98" s="490"/>
      <c r="FCB98" s="490"/>
      <c r="FCC98" s="490"/>
      <c r="FCD98" s="490"/>
      <c r="FCE98" s="490"/>
      <c r="FCF98" s="490"/>
      <c r="FCG98" s="490"/>
      <c r="FCH98" s="490"/>
      <c r="FCI98" s="490"/>
      <c r="FCJ98" s="490"/>
      <c r="FCK98" s="490"/>
      <c r="FCL98" s="490"/>
      <c r="FCM98" s="490"/>
      <c r="FCN98" s="490"/>
      <c r="FCO98" s="490"/>
      <c r="FCP98" s="490"/>
      <c r="FCQ98" s="490"/>
      <c r="FCR98" s="490"/>
      <c r="FCS98" s="490"/>
      <c r="FCT98" s="490"/>
      <c r="FCU98" s="490"/>
      <c r="FCV98" s="490"/>
      <c r="FCW98" s="490"/>
      <c r="FCX98" s="490"/>
      <c r="FCY98" s="490"/>
      <c r="FCZ98" s="490"/>
      <c r="FDA98" s="490"/>
      <c r="FDB98" s="490"/>
      <c r="FDC98" s="490"/>
      <c r="FDD98" s="490"/>
      <c r="FDE98" s="490"/>
      <c r="FDF98" s="490"/>
      <c r="FDG98" s="490"/>
      <c r="FDH98" s="490"/>
      <c r="FDI98" s="490"/>
      <c r="FDJ98" s="490"/>
      <c r="FDK98" s="490"/>
      <c r="FDL98" s="490"/>
      <c r="FDM98" s="490"/>
      <c r="FDN98" s="490"/>
      <c r="FDO98" s="490"/>
      <c r="FDP98" s="490"/>
      <c r="FDQ98" s="490"/>
      <c r="FDR98" s="490"/>
      <c r="FDS98" s="490"/>
      <c r="FDT98" s="490"/>
      <c r="FDU98" s="490"/>
      <c r="FDV98" s="490"/>
      <c r="FDW98" s="490"/>
      <c r="FDX98" s="490"/>
      <c r="FDY98" s="490"/>
      <c r="FDZ98" s="490"/>
      <c r="FEA98" s="490"/>
      <c r="FEB98" s="490"/>
      <c r="FEC98" s="490"/>
      <c r="FED98" s="490"/>
      <c r="FEE98" s="490"/>
      <c r="FEF98" s="490"/>
      <c r="FEG98" s="490"/>
      <c r="FEH98" s="490"/>
      <c r="FEI98" s="490"/>
      <c r="FEJ98" s="490"/>
      <c r="FEK98" s="490"/>
      <c r="FEL98" s="490"/>
      <c r="FEM98" s="490"/>
      <c r="FEN98" s="490"/>
      <c r="FEO98" s="490"/>
      <c r="FEP98" s="490"/>
      <c r="FEQ98" s="490"/>
      <c r="FER98" s="490"/>
      <c r="FES98" s="490"/>
      <c r="FET98" s="490"/>
      <c r="FEU98" s="490"/>
      <c r="FEV98" s="490"/>
      <c r="FEW98" s="490"/>
      <c r="FEX98" s="490"/>
      <c r="FEY98" s="490"/>
      <c r="FEZ98" s="490"/>
      <c r="FFA98" s="490"/>
      <c r="FFB98" s="490"/>
      <c r="FFC98" s="490"/>
      <c r="FFD98" s="490"/>
      <c r="FFE98" s="490"/>
      <c r="FFF98" s="490"/>
      <c r="FFG98" s="490"/>
      <c r="FFH98" s="490"/>
      <c r="FFI98" s="490"/>
      <c r="FFJ98" s="490"/>
      <c r="FFK98" s="490"/>
      <c r="FFL98" s="490"/>
      <c r="FFM98" s="490"/>
      <c r="FFN98" s="490"/>
      <c r="FFO98" s="490"/>
      <c r="FFP98" s="490"/>
      <c r="FFQ98" s="490"/>
      <c r="FFR98" s="490"/>
      <c r="FFS98" s="490"/>
      <c r="FFT98" s="490"/>
      <c r="FFU98" s="490"/>
      <c r="FFV98" s="490"/>
      <c r="FFW98" s="490"/>
      <c r="FFX98" s="490"/>
      <c r="FFY98" s="490"/>
      <c r="FFZ98" s="490"/>
      <c r="FGA98" s="490"/>
      <c r="FGB98" s="490"/>
      <c r="FGC98" s="490"/>
      <c r="FGD98" s="490"/>
      <c r="FGE98" s="490"/>
      <c r="FGF98" s="490"/>
      <c r="FGG98" s="490"/>
      <c r="FGH98" s="490"/>
      <c r="FGI98" s="490"/>
      <c r="FGJ98" s="490"/>
      <c r="FGK98" s="490"/>
      <c r="FGL98" s="490"/>
      <c r="FGM98" s="490"/>
      <c r="FGN98" s="490"/>
      <c r="FGO98" s="490"/>
      <c r="FGP98" s="490"/>
      <c r="FGQ98" s="490"/>
      <c r="FGR98" s="490"/>
      <c r="FGS98" s="490"/>
      <c r="FGT98" s="490"/>
      <c r="FGU98" s="490"/>
      <c r="FGV98" s="490"/>
      <c r="FGW98" s="490"/>
      <c r="FGX98" s="490"/>
      <c r="FGY98" s="490"/>
      <c r="FGZ98" s="490"/>
      <c r="FHA98" s="490"/>
      <c r="FHB98" s="490"/>
      <c r="FHC98" s="490"/>
      <c r="FHD98" s="490"/>
      <c r="FHE98" s="490"/>
      <c r="FHF98" s="490"/>
      <c r="FHG98" s="490"/>
      <c r="FHH98" s="490"/>
      <c r="FHI98" s="490"/>
      <c r="FHJ98" s="490"/>
      <c r="FHK98" s="490"/>
      <c r="FHL98" s="490"/>
      <c r="FHM98" s="490"/>
      <c r="FHN98" s="490"/>
      <c r="FHO98" s="490"/>
      <c r="FHP98" s="490"/>
      <c r="FHQ98" s="490"/>
      <c r="FHR98" s="490"/>
      <c r="FHS98" s="490"/>
      <c r="FHT98" s="490"/>
      <c r="FHU98" s="490"/>
      <c r="FHV98" s="490"/>
      <c r="FHW98" s="490"/>
      <c r="FHX98" s="490"/>
      <c r="FHY98" s="490"/>
      <c r="FHZ98" s="490"/>
      <c r="FIA98" s="490"/>
      <c r="FIB98" s="490"/>
      <c r="FIC98" s="490"/>
      <c r="FID98" s="490"/>
      <c r="FIE98" s="490"/>
      <c r="FIF98" s="490"/>
      <c r="FIG98" s="490"/>
      <c r="FIH98" s="490"/>
      <c r="FII98" s="490"/>
      <c r="FIJ98" s="490"/>
      <c r="FIK98" s="490"/>
      <c r="FIL98" s="490"/>
      <c r="FIM98" s="490"/>
      <c r="FIN98" s="490"/>
      <c r="FIO98" s="490"/>
      <c r="FIP98" s="490"/>
      <c r="FIQ98" s="490"/>
      <c r="FIR98" s="490"/>
      <c r="FIS98" s="490"/>
      <c r="FIT98" s="490"/>
      <c r="FIU98" s="490"/>
      <c r="FIV98" s="490"/>
      <c r="FIW98" s="490"/>
      <c r="FIX98" s="490"/>
      <c r="FIY98" s="490"/>
      <c r="FIZ98" s="490"/>
      <c r="FJA98" s="490"/>
      <c r="FJB98" s="490"/>
      <c r="FJC98" s="490"/>
      <c r="FJD98" s="490"/>
      <c r="FJE98" s="490"/>
      <c r="FJF98" s="490"/>
      <c r="FJG98" s="490"/>
      <c r="FJH98" s="490"/>
      <c r="FJI98" s="490"/>
      <c r="FJJ98" s="490"/>
      <c r="FJK98" s="490"/>
      <c r="FJL98" s="490"/>
      <c r="FJM98" s="490"/>
      <c r="FJN98" s="490"/>
      <c r="FJO98" s="490"/>
      <c r="FJP98" s="490"/>
      <c r="FJQ98" s="490"/>
      <c r="FJR98" s="490"/>
      <c r="FJS98" s="490"/>
      <c r="FJT98" s="490"/>
      <c r="FJU98" s="490"/>
      <c r="FJV98" s="490"/>
      <c r="FJW98" s="490"/>
      <c r="FJX98" s="490"/>
      <c r="FJY98" s="490"/>
      <c r="FJZ98" s="490"/>
      <c r="FKA98" s="490"/>
      <c r="FKB98" s="490"/>
      <c r="FKC98" s="490"/>
      <c r="FKD98" s="490"/>
      <c r="FKE98" s="490"/>
      <c r="FKF98" s="490"/>
      <c r="FKG98" s="490"/>
      <c r="FKH98" s="490"/>
      <c r="FKI98" s="490"/>
      <c r="FKJ98" s="490"/>
      <c r="FKK98" s="490"/>
      <c r="FKL98" s="490"/>
      <c r="FKM98" s="490"/>
      <c r="FKN98" s="490"/>
      <c r="FKO98" s="490"/>
      <c r="FKP98" s="490"/>
      <c r="FKQ98" s="490"/>
      <c r="FKR98" s="490"/>
      <c r="FKS98" s="490"/>
      <c r="FKT98" s="490"/>
      <c r="FKU98" s="490"/>
      <c r="FKV98" s="490"/>
      <c r="FKW98" s="490"/>
      <c r="FKX98" s="490"/>
      <c r="FKY98" s="490"/>
      <c r="FKZ98" s="490"/>
      <c r="FLA98" s="490"/>
      <c r="FLB98" s="490"/>
      <c r="FLC98" s="490"/>
      <c r="FLD98" s="490"/>
      <c r="FLE98" s="490"/>
      <c r="FLF98" s="490"/>
      <c r="FLG98" s="490"/>
      <c r="FLH98" s="490"/>
      <c r="FLI98" s="490"/>
      <c r="FLJ98" s="490"/>
      <c r="FLK98" s="490"/>
      <c r="FLL98" s="490"/>
      <c r="FLM98" s="490"/>
      <c r="FLN98" s="490"/>
      <c r="FLO98" s="490"/>
      <c r="FLP98" s="490"/>
      <c r="FLQ98" s="490"/>
      <c r="FLR98" s="490"/>
      <c r="FLS98" s="490"/>
      <c r="FLT98" s="490"/>
      <c r="FLU98" s="490"/>
      <c r="FLV98" s="490"/>
      <c r="FLW98" s="490"/>
      <c r="FLX98" s="490"/>
      <c r="FLY98" s="490"/>
      <c r="FLZ98" s="490"/>
      <c r="FMA98" s="490"/>
      <c r="FMB98" s="490"/>
      <c r="FMC98" s="490"/>
      <c r="FMD98" s="490"/>
      <c r="FME98" s="490"/>
      <c r="FMF98" s="490"/>
      <c r="FMG98" s="490"/>
      <c r="FMH98" s="490"/>
      <c r="FMI98" s="490"/>
      <c r="FMJ98" s="490"/>
      <c r="FMK98" s="490"/>
      <c r="FML98" s="490"/>
      <c r="FMM98" s="490"/>
      <c r="FMN98" s="490"/>
      <c r="FMO98" s="490"/>
      <c r="FMP98" s="490"/>
      <c r="FMQ98" s="490"/>
      <c r="FMR98" s="490"/>
      <c r="FMS98" s="490"/>
      <c r="FMT98" s="490"/>
      <c r="FMU98" s="490"/>
      <c r="FMV98" s="490"/>
      <c r="FMW98" s="490"/>
      <c r="FMX98" s="490"/>
      <c r="FMY98" s="490"/>
      <c r="FMZ98" s="490"/>
      <c r="FNA98" s="490"/>
      <c r="FNB98" s="490"/>
      <c r="FNC98" s="490"/>
      <c r="FND98" s="490"/>
      <c r="FNE98" s="490"/>
      <c r="FNF98" s="490"/>
      <c r="FNG98" s="490"/>
      <c r="FNH98" s="490"/>
      <c r="FNI98" s="490"/>
      <c r="FNJ98" s="490"/>
      <c r="FNK98" s="490"/>
      <c r="FNL98" s="490"/>
      <c r="FNM98" s="490"/>
      <c r="FNN98" s="490"/>
      <c r="FNO98" s="490"/>
      <c r="FNP98" s="490"/>
      <c r="FNQ98" s="490"/>
      <c r="FNR98" s="490"/>
      <c r="FNS98" s="490"/>
      <c r="FNT98" s="490"/>
      <c r="FNU98" s="490"/>
      <c r="FNV98" s="490"/>
      <c r="FNW98" s="490"/>
      <c r="FNX98" s="490"/>
      <c r="FNY98" s="490"/>
      <c r="FNZ98" s="490"/>
      <c r="FOA98" s="490"/>
      <c r="FOB98" s="490"/>
      <c r="FOC98" s="490"/>
      <c r="FOD98" s="490"/>
      <c r="FOE98" s="490"/>
      <c r="FOF98" s="490"/>
      <c r="FOG98" s="490"/>
      <c r="FOH98" s="490"/>
      <c r="FOI98" s="490"/>
      <c r="FOJ98" s="490"/>
      <c r="FOK98" s="490"/>
      <c r="FOL98" s="490"/>
      <c r="FOM98" s="490"/>
      <c r="FON98" s="490"/>
      <c r="FOO98" s="490"/>
      <c r="FOP98" s="490"/>
      <c r="FOQ98" s="490"/>
      <c r="FOR98" s="490"/>
      <c r="FOS98" s="490"/>
      <c r="FOT98" s="490"/>
      <c r="FOU98" s="490"/>
      <c r="FOV98" s="490"/>
      <c r="FOW98" s="490"/>
      <c r="FOX98" s="490"/>
      <c r="FOY98" s="490"/>
      <c r="FOZ98" s="490"/>
      <c r="FPA98" s="490"/>
      <c r="FPB98" s="490"/>
      <c r="FPC98" s="490"/>
      <c r="FPD98" s="490"/>
      <c r="FPE98" s="490"/>
      <c r="FPF98" s="490"/>
      <c r="FPG98" s="490"/>
      <c r="FPH98" s="490"/>
      <c r="FPI98" s="490"/>
      <c r="FPJ98" s="490"/>
      <c r="FPK98" s="490"/>
      <c r="FPL98" s="490"/>
      <c r="FPM98" s="490"/>
      <c r="FPN98" s="490"/>
      <c r="FPO98" s="490"/>
      <c r="FPP98" s="490"/>
      <c r="FPQ98" s="490"/>
      <c r="FPR98" s="490"/>
      <c r="FPS98" s="490"/>
      <c r="FPT98" s="490"/>
      <c r="FPU98" s="490"/>
      <c r="FPV98" s="490"/>
      <c r="FPW98" s="490"/>
      <c r="FPX98" s="490"/>
      <c r="FPY98" s="490"/>
      <c r="FPZ98" s="490"/>
      <c r="FQA98" s="490"/>
      <c r="FQB98" s="490"/>
      <c r="FQC98" s="490"/>
      <c r="FQD98" s="490"/>
      <c r="FQE98" s="490"/>
      <c r="FQF98" s="490"/>
      <c r="FQG98" s="490"/>
      <c r="FQH98" s="490"/>
      <c r="FQI98" s="490"/>
      <c r="FQJ98" s="490"/>
      <c r="FQK98" s="490"/>
      <c r="FQL98" s="490"/>
      <c r="FQM98" s="490"/>
      <c r="FQN98" s="490"/>
      <c r="FQO98" s="490"/>
      <c r="FQP98" s="490"/>
      <c r="FQQ98" s="490"/>
      <c r="FQR98" s="490"/>
      <c r="FQS98" s="490"/>
      <c r="FQT98" s="490"/>
      <c r="FQU98" s="490"/>
      <c r="FQV98" s="490"/>
      <c r="FQW98" s="490"/>
      <c r="FQX98" s="490"/>
      <c r="FQY98" s="490"/>
      <c r="FQZ98" s="490"/>
      <c r="FRA98" s="490"/>
      <c r="FRB98" s="490"/>
      <c r="FRC98" s="490"/>
      <c r="FRD98" s="490"/>
      <c r="FRE98" s="490"/>
      <c r="FRF98" s="490"/>
      <c r="FRG98" s="490"/>
      <c r="FRH98" s="490"/>
      <c r="FRI98" s="490"/>
      <c r="FRJ98" s="490"/>
      <c r="FRK98" s="490"/>
      <c r="FRL98" s="490"/>
      <c r="FRM98" s="490"/>
      <c r="FRN98" s="490"/>
      <c r="FRO98" s="490"/>
      <c r="FRP98" s="490"/>
      <c r="FRQ98" s="490"/>
      <c r="FRR98" s="490"/>
      <c r="FRS98" s="490"/>
      <c r="FRT98" s="490"/>
      <c r="FRU98" s="490"/>
      <c r="FRV98" s="490"/>
      <c r="FRW98" s="490"/>
      <c r="FRX98" s="490"/>
      <c r="FRY98" s="490"/>
      <c r="FRZ98" s="490"/>
      <c r="FSA98" s="490"/>
      <c r="FSB98" s="490"/>
      <c r="FSC98" s="490"/>
      <c r="FSD98" s="490"/>
      <c r="FSE98" s="490"/>
      <c r="FSF98" s="490"/>
      <c r="FSG98" s="490"/>
      <c r="FSH98" s="490"/>
      <c r="FSI98" s="490"/>
      <c r="FSJ98" s="490"/>
      <c r="FSK98" s="490"/>
      <c r="FSL98" s="490"/>
      <c r="FSM98" s="490"/>
      <c r="FSN98" s="490"/>
      <c r="FSO98" s="490"/>
      <c r="FSP98" s="490"/>
      <c r="FSQ98" s="490"/>
      <c r="FSR98" s="490"/>
      <c r="FSS98" s="490"/>
      <c r="FST98" s="490"/>
      <c r="FSU98" s="490"/>
      <c r="FSV98" s="490"/>
      <c r="FSW98" s="490"/>
      <c r="FSX98" s="490"/>
      <c r="FSY98" s="490"/>
      <c r="FSZ98" s="490"/>
      <c r="FTA98" s="490"/>
      <c r="FTB98" s="490"/>
      <c r="FTC98" s="490"/>
      <c r="FTD98" s="490"/>
      <c r="FTE98" s="490"/>
      <c r="FTF98" s="490"/>
      <c r="FTG98" s="490"/>
      <c r="FTH98" s="490"/>
      <c r="FTI98" s="490"/>
      <c r="FTJ98" s="490"/>
      <c r="FTK98" s="490"/>
      <c r="FTL98" s="490"/>
      <c r="FTM98" s="490"/>
      <c r="FTN98" s="490"/>
      <c r="FTO98" s="490"/>
      <c r="FTP98" s="490"/>
      <c r="FTQ98" s="490"/>
      <c r="FTR98" s="490"/>
      <c r="FTS98" s="490"/>
      <c r="FTT98" s="490"/>
      <c r="FTU98" s="490"/>
      <c r="FTV98" s="490"/>
      <c r="FTW98" s="490"/>
      <c r="FTX98" s="490"/>
      <c r="FTY98" s="490"/>
      <c r="FTZ98" s="490"/>
      <c r="FUA98" s="490"/>
      <c r="FUB98" s="490"/>
      <c r="FUC98" s="490"/>
      <c r="FUD98" s="490"/>
      <c r="FUE98" s="490"/>
      <c r="FUF98" s="490"/>
      <c r="FUG98" s="490"/>
      <c r="FUH98" s="490"/>
      <c r="FUI98" s="490"/>
      <c r="FUJ98" s="490"/>
      <c r="FUK98" s="490"/>
      <c r="FUL98" s="490"/>
      <c r="FUM98" s="490"/>
      <c r="FUN98" s="490"/>
      <c r="FUO98" s="490"/>
      <c r="FUP98" s="490"/>
      <c r="FUQ98" s="490"/>
      <c r="FUR98" s="490"/>
      <c r="FUS98" s="490"/>
      <c r="FUT98" s="490"/>
      <c r="FUU98" s="490"/>
      <c r="FUV98" s="490"/>
      <c r="FUW98" s="490"/>
      <c r="FUX98" s="490"/>
      <c r="FUY98" s="490"/>
      <c r="FUZ98" s="490"/>
      <c r="FVA98" s="490"/>
      <c r="FVB98" s="490"/>
      <c r="FVC98" s="490"/>
      <c r="FVD98" s="490"/>
      <c r="FVE98" s="490"/>
      <c r="FVF98" s="490"/>
      <c r="FVG98" s="490"/>
      <c r="FVH98" s="490"/>
      <c r="FVI98" s="490"/>
      <c r="FVJ98" s="490"/>
      <c r="FVK98" s="490"/>
      <c r="FVL98" s="490"/>
      <c r="FVM98" s="490"/>
      <c r="FVN98" s="490"/>
      <c r="FVO98" s="490"/>
      <c r="FVP98" s="490"/>
      <c r="FVQ98" s="490"/>
      <c r="FVR98" s="490"/>
      <c r="FVS98" s="490"/>
      <c r="FVT98" s="490"/>
      <c r="FVU98" s="490"/>
      <c r="FVV98" s="490"/>
      <c r="FVW98" s="490"/>
      <c r="FVX98" s="490"/>
      <c r="FVY98" s="490"/>
      <c r="FVZ98" s="490"/>
      <c r="FWA98" s="490"/>
      <c r="FWB98" s="490"/>
      <c r="FWC98" s="490"/>
      <c r="FWD98" s="490"/>
      <c r="FWE98" s="490"/>
      <c r="FWF98" s="490"/>
      <c r="FWG98" s="490"/>
      <c r="FWH98" s="490"/>
      <c r="FWI98" s="490"/>
      <c r="FWJ98" s="490"/>
      <c r="FWK98" s="490"/>
      <c r="FWL98" s="490"/>
      <c r="FWM98" s="490"/>
      <c r="FWN98" s="490"/>
      <c r="FWO98" s="490"/>
      <c r="FWP98" s="490"/>
      <c r="FWQ98" s="490"/>
      <c r="FWR98" s="490"/>
      <c r="FWS98" s="490"/>
      <c r="FWT98" s="490"/>
      <c r="FWU98" s="490"/>
      <c r="FWV98" s="490"/>
      <c r="FWW98" s="490"/>
      <c r="FWX98" s="490"/>
      <c r="FWY98" s="490"/>
      <c r="FWZ98" s="490"/>
      <c r="FXA98" s="490"/>
      <c r="FXB98" s="490"/>
      <c r="FXC98" s="490"/>
      <c r="FXD98" s="490"/>
      <c r="FXE98" s="490"/>
      <c r="FXF98" s="490"/>
      <c r="FXG98" s="490"/>
      <c r="FXH98" s="490"/>
      <c r="FXI98" s="490"/>
      <c r="FXJ98" s="490"/>
      <c r="FXK98" s="490"/>
      <c r="FXL98" s="490"/>
      <c r="FXM98" s="490"/>
      <c r="FXN98" s="490"/>
      <c r="FXO98" s="490"/>
      <c r="FXP98" s="490"/>
      <c r="FXQ98" s="490"/>
      <c r="FXR98" s="490"/>
      <c r="FXS98" s="490"/>
      <c r="FXT98" s="490"/>
      <c r="FXU98" s="490"/>
      <c r="FXV98" s="490"/>
      <c r="FXW98" s="490"/>
      <c r="FXX98" s="490"/>
      <c r="FXY98" s="490"/>
      <c r="FXZ98" s="490"/>
      <c r="FYA98" s="490"/>
      <c r="FYB98" s="490"/>
      <c r="FYC98" s="490"/>
      <c r="FYD98" s="490"/>
      <c r="FYE98" s="490"/>
      <c r="FYF98" s="490"/>
      <c r="FYG98" s="490"/>
      <c r="FYH98" s="490"/>
      <c r="FYI98" s="490"/>
      <c r="FYJ98" s="490"/>
      <c r="FYK98" s="490"/>
      <c r="FYL98" s="490"/>
      <c r="FYM98" s="490"/>
      <c r="FYN98" s="490"/>
      <c r="FYO98" s="490"/>
      <c r="FYP98" s="490"/>
      <c r="FYQ98" s="490"/>
      <c r="FYR98" s="490"/>
      <c r="FYS98" s="490"/>
      <c r="FYT98" s="490"/>
      <c r="FYU98" s="490"/>
      <c r="FYV98" s="490"/>
      <c r="FYW98" s="490"/>
      <c r="FYX98" s="490"/>
      <c r="FYY98" s="490"/>
      <c r="FYZ98" s="490"/>
      <c r="FZA98" s="490"/>
      <c r="FZB98" s="490"/>
      <c r="FZC98" s="490"/>
      <c r="FZD98" s="490"/>
      <c r="FZE98" s="490"/>
      <c r="FZF98" s="490"/>
      <c r="FZG98" s="490"/>
      <c r="FZH98" s="490"/>
      <c r="FZI98" s="490"/>
      <c r="FZJ98" s="490"/>
      <c r="FZK98" s="490"/>
      <c r="FZL98" s="490"/>
      <c r="FZM98" s="490"/>
      <c r="FZN98" s="490"/>
      <c r="FZO98" s="490"/>
      <c r="FZP98" s="490"/>
      <c r="FZQ98" s="490"/>
      <c r="FZR98" s="490"/>
      <c r="FZS98" s="490"/>
      <c r="FZT98" s="490"/>
      <c r="FZU98" s="490"/>
      <c r="FZV98" s="490"/>
      <c r="FZW98" s="490"/>
      <c r="FZX98" s="490"/>
      <c r="FZY98" s="490"/>
      <c r="FZZ98" s="490"/>
      <c r="GAA98" s="490"/>
      <c r="GAB98" s="490"/>
      <c r="GAC98" s="490"/>
      <c r="GAD98" s="490"/>
      <c r="GAE98" s="490"/>
      <c r="GAF98" s="490"/>
      <c r="GAG98" s="490"/>
      <c r="GAH98" s="490"/>
      <c r="GAI98" s="490"/>
      <c r="GAJ98" s="490"/>
      <c r="GAK98" s="490"/>
      <c r="GAL98" s="490"/>
      <c r="GAM98" s="490"/>
      <c r="GAN98" s="490"/>
      <c r="GAO98" s="490"/>
      <c r="GAP98" s="490"/>
      <c r="GAQ98" s="490"/>
      <c r="GAR98" s="490"/>
      <c r="GAS98" s="490"/>
      <c r="GAT98" s="490"/>
      <c r="GAU98" s="490"/>
      <c r="GAV98" s="490"/>
      <c r="GAW98" s="490"/>
      <c r="GAX98" s="490"/>
      <c r="GAY98" s="490"/>
      <c r="GAZ98" s="490"/>
      <c r="GBA98" s="490"/>
      <c r="GBB98" s="490"/>
      <c r="GBC98" s="490"/>
      <c r="GBD98" s="490"/>
      <c r="GBE98" s="490"/>
      <c r="GBF98" s="490"/>
      <c r="GBG98" s="490"/>
      <c r="GBH98" s="490"/>
      <c r="GBI98" s="490"/>
      <c r="GBJ98" s="490"/>
      <c r="GBK98" s="490"/>
      <c r="GBL98" s="490"/>
      <c r="GBM98" s="490"/>
      <c r="GBN98" s="490"/>
      <c r="GBO98" s="490"/>
      <c r="GBP98" s="490"/>
      <c r="GBQ98" s="490"/>
      <c r="GBR98" s="490"/>
      <c r="GBS98" s="490"/>
      <c r="GBT98" s="490"/>
      <c r="GBU98" s="490"/>
      <c r="GBV98" s="490"/>
      <c r="GBW98" s="490"/>
      <c r="GBX98" s="490"/>
      <c r="GBY98" s="490"/>
      <c r="GBZ98" s="490"/>
      <c r="GCA98" s="490"/>
      <c r="GCB98" s="490"/>
      <c r="GCC98" s="490"/>
      <c r="GCD98" s="490"/>
      <c r="GCE98" s="490"/>
      <c r="GCF98" s="490"/>
      <c r="GCG98" s="490"/>
      <c r="GCH98" s="490"/>
      <c r="GCI98" s="490"/>
      <c r="GCJ98" s="490"/>
      <c r="GCK98" s="490"/>
      <c r="GCL98" s="490"/>
      <c r="GCM98" s="490"/>
      <c r="GCN98" s="490"/>
      <c r="GCO98" s="490"/>
      <c r="GCP98" s="490"/>
      <c r="GCQ98" s="490"/>
      <c r="GCR98" s="490"/>
      <c r="GCS98" s="490"/>
      <c r="GCT98" s="490"/>
      <c r="GCU98" s="490"/>
      <c r="GCV98" s="490"/>
      <c r="GCW98" s="490"/>
      <c r="GCX98" s="490"/>
      <c r="GCY98" s="490"/>
      <c r="GCZ98" s="490"/>
      <c r="GDA98" s="490"/>
      <c r="GDB98" s="490"/>
      <c r="GDC98" s="490"/>
      <c r="GDD98" s="490"/>
      <c r="GDE98" s="490"/>
      <c r="GDF98" s="490"/>
      <c r="GDG98" s="490"/>
      <c r="GDH98" s="490"/>
      <c r="GDI98" s="490"/>
      <c r="GDJ98" s="490"/>
      <c r="GDK98" s="490"/>
      <c r="GDL98" s="490"/>
      <c r="GDM98" s="490"/>
      <c r="GDN98" s="490"/>
      <c r="GDO98" s="490"/>
      <c r="GDP98" s="490"/>
      <c r="GDQ98" s="490"/>
      <c r="GDR98" s="490"/>
      <c r="GDS98" s="490"/>
      <c r="GDT98" s="490"/>
      <c r="GDU98" s="490"/>
      <c r="GDV98" s="490"/>
      <c r="GDW98" s="490"/>
      <c r="GDX98" s="490"/>
      <c r="GDY98" s="490"/>
      <c r="GDZ98" s="490"/>
      <c r="GEA98" s="490"/>
      <c r="GEB98" s="490"/>
      <c r="GEC98" s="490"/>
      <c r="GED98" s="490"/>
      <c r="GEE98" s="490"/>
      <c r="GEF98" s="490"/>
      <c r="GEG98" s="490"/>
      <c r="GEH98" s="490"/>
      <c r="GEI98" s="490"/>
      <c r="GEJ98" s="490"/>
      <c r="GEK98" s="490"/>
      <c r="GEL98" s="490"/>
      <c r="GEM98" s="490"/>
      <c r="GEN98" s="490"/>
      <c r="GEO98" s="490"/>
      <c r="GEP98" s="490"/>
      <c r="GEQ98" s="490"/>
      <c r="GER98" s="490"/>
      <c r="GES98" s="490"/>
      <c r="GET98" s="490"/>
      <c r="GEU98" s="490"/>
      <c r="GEV98" s="490"/>
      <c r="GEW98" s="490"/>
      <c r="GEX98" s="490"/>
      <c r="GEY98" s="490"/>
      <c r="GEZ98" s="490"/>
      <c r="GFA98" s="490"/>
      <c r="GFB98" s="490"/>
      <c r="GFC98" s="490"/>
      <c r="GFD98" s="490"/>
      <c r="GFE98" s="490"/>
      <c r="GFF98" s="490"/>
      <c r="GFG98" s="490"/>
      <c r="GFH98" s="490"/>
      <c r="GFI98" s="490"/>
      <c r="GFJ98" s="490"/>
      <c r="GFK98" s="490"/>
      <c r="GFL98" s="490"/>
      <c r="GFM98" s="490"/>
      <c r="GFN98" s="490"/>
      <c r="GFO98" s="490"/>
      <c r="GFP98" s="490"/>
      <c r="GFQ98" s="490"/>
      <c r="GFR98" s="490"/>
      <c r="GFS98" s="490"/>
      <c r="GFT98" s="490"/>
      <c r="GFU98" s="490"/>
      <c r="GFV98" s="490"/>
      <c r="GFW98" s="490"/>
      <c r="GFX98" s="490"/>
      <c r="GFY98" s="490"/>
      <c r="GFZ98" s="490"/>
      <c r="GGA98" s="490"/>
      <c r="GGB98" s="490"/>
      <c r="GGC98" s="490"/>
      <c r="GGD98" s="490"/>
      <c r="GGE98" s="490"/>
      <c r="GGF98" s="490"/>
      <c r="GGG98" s="490"/>
      <c r="GGH98" s="490"/>
      <c r="GGI98" s="490"/>
      <c r="GGJ98" s="490"/>
      <c r="GGK98" s="490"/>
      <c r="GGL98" s="490"/>
      <c r="GGM98" s="490"/>
      <c r="GGN98" s="490"/>
      <c r="GGO98" s="490"/>
      <c r="GGP98" s="490"/>
      <c r="GGQ98" s="490"/>
      <c r="GGR98" s="490"/>
      <c r="GGS98" s="490"/>
      <c r="GGT98" s="490"/>
      <c r="GGU98" s="490"/>
      <c r="GGV98" s="490"/>
      <c r="GGW98" s="490"/>
      <c r="GGX98" s="490"/>
      <c r="GGY98" s="490"/>
      <c r="GGZ98" s="490"/>
      <c r="GHA98" s="490"/>
      <c r="GHB98" s="490"/>
      <c r="GHC98" s="490"/>
      <c r="GHD98" s="490"/>
      <c r="GHE98" s="490"/>
      <c r="GHF98" s="490"/>
      <c r="GHG98" s="490"/>
      <c r="GHH98" s="490"/>
      <c r="GHI98" s="490"/>
      <c r="GHJ98" s="490"/>
      <c r="GHK98" s="490"/>
      <c r="GHL98" s="490"/>
      <c r="GHM98" s="490"/>
      <c r="GHN98" s="490"/>
      <c r="GHO98" s="490"/>
      <c r="GHP98" s="490"/>
      <c r="GHQ98" s="490"/>
      <c r="GHR98" s="490"/>
      <c r="GHS98" s="490"/>
      <c r="GHT98" s="490"/>
      <c r="GHU98" s="490"/>
      <c r="GHV98" s="490"/>
      <c r="GHW98" s="490"/>
      <c r="GHX98" s="490"/>
      <c r="GHY98" s="490"/>
      <c r="GHZ98" s="490"/>
      <c r="GIA98" s="490"/>
      <c r="GIB98" s="490"/>
      <c r="GIC98" s="490"/>
      <c r="GID98" s="490"/>
      <c r="GIE98" s="490"/>
      <c r="GIF98" s="490"/>
      <c r="GIG98" s="490"/>
      <c r="GIH98" s="490"/>
      <c r="GII98" s="490"/>
      <c r="GIJ98" s="490"/>
      <c r="GIK98" s="490"/>
      <c r="GIL98" s="490"/>
      <c r="GIM98" s="490"/>
      <c r="GIN98" s="490"/>
      <c r="GIO98" s="490"/>
      <c r="GIP98" s="490"/>
      <c r="GIQ98" s="490"/>
      <c r="GIR98" s="490"/>
      <c r="GIS98" s="490"/>
      <c r="GIT98" s="490"/>
      <c r="GIU98" s="490"/>
      <c r="GIV98" s="490"/>
      <c r="GIW98" s="490"/>
      <c r="GIX98" s="490"/>
      <c r="GIY98" s="490"/>
      <c r="GIZ98" s="490"/>
      <c r="GJA98" s="490"/>
      <c r="GJB98" s="490"/>
      <c r="GJC98" s="490"/>
      <c r="GJD98" s="490"/>
      <c r="GJE98" s="490"/>
      <c r="GJF98" s="490"/>
      <c r="GJG98" s="490"/>
      <c r="GJH98" s="490"/>
      <c r="GJI98" s="490"/>
      <c r="GJJ98" s="490"/>
      <c r="GJK98" s="490"/>
      <c r="GJL98" s="490"/>
      <c r="GJM98" s="490"/>
      <c r="GJN98" s="490"/>
      <c r="GJO98" s="490"/>
      <c r="GJP98" s="490"/>
      <c r="GJQ98" s="490"/>
      <c r="GJR98" s="490"/>
      <c r="GJS98" s="490"/>
      <c r="GJT98" s="490"/>
      <c r="GJU98" s="490"/>
      <c r="GJV98" s="490"/>
      <c r="GJW98" s="490"/>
      <c r="GJX98" s="490"/>
      <c r="GJY98" s="490"/>
      <c r="GJZ98" s="490"/>
      <c r="GKA98" s="490"/>
      <c r="GKB98" s="490"/>
      <c r="GKC98" s="490"/>
      <c r="GKD98" s="490"/>
      <c r="GKE98" s="490"/>
      <c r="GKF98" s="490"/>
      <c r="GKG98" s="490"/>
      <c r="GKH98" s="490"/>
      <c r="GKI98" s="490"/>
      <c r="GKJ98" s="490"/>
      <c r="GKK98" s="490"/>
      <c r="GKL98" s="490"/>
      <c r="GKM98" s="490"/>
      <c r="GKN98" s="490"/>
      <c r="GKO98" s="490"/>
      <c r="GKP98" s="490"/>
      <c r="GKQ98" s="490"/>
      <c r="GKR98" s="490"/>
      <c r="GKS98" s="490"/>
      <c r="GKT98" s="490"/>
      <c r="GKU98" s="490"/>
      <c r="GKV98" s="490"/>
      <c r="GKW98" s="490"/>
      <c r="GKX98" s="490"/>
      <c r="GKY98" s="490"/>
      <c r="GKZ98" s="490"/>
      <c r="GLA98" s="490"/>
      <c r="GLB98" s="490"/>
      <c r="GLC98" s="490"/>
      <c r="GLD98" s="490"/>
      <c r="GLE98" s="490"/>
      <c r="GLF98" s="490"/>
      <c r="GLG98" s="490"/>
      <c r="GLH98" s="490"/>
      <c r="GLI98" s="490"/>
      <c r="GLJ98" s="490"/>
      <c r="GLK98" s="490"/>
      <c r="GLL98" s="490"/>
      <c r="GLM98" s="490"/>
      <c r="GLN98" s="490"/>
      <c r="GLO98" s="490"/>
      <c r="GLP98" s="490"/>
      <c r="GLQ98" s="490"/>
      <c r="GLR98" s="490"/>
      <c r="GLS98" s="490"/>
      <c r="GLT98" s="490"/>
      <c r="GLU98" s="490"/>
      <c r="GLV98" s="490"/>
      <c r="GLW98" s="490"/>
      <c r="GLX98" s="490"/>
      <c r="GLY98" s="490"/>
      <c r="GLZ98" s="490"/>
      <c r="GMA98" s="490"/>
      <c r="GMB98" s="490"/>
      <c r="GMC98" s="490"/>
      <c r="GMD98" s="490"/>
      <c r="GME98" s="490"/>
      <c r="GMF98" s="490"/>
      <c r="GMG98" s="490"/>
      <c r="GMH98" s="490"/>
      <c r="GMI98" s="490"/>
      <c r="GMJ98" s="490"/>
      <c r="GMK98" s="490"/>
      <c r="GML98" s="490"/>
      <c r="GMM98" s="490"/>
      <c r="GMN98" s="490"/>
      <c r="GMO98" s="490"/>
      <c r="GMP98" s="490"/>
      <c r="GMQ98" s="490"/>
      <c r="GMR98" s="490"/>
      <c r="GMS98" s="490"/>
      <c r="GMT98" s="490"/>
      <c r="GMU98" s="490"/>
      <c r="GMV98" s="490"/>
      <c r="GMW98" s="490"/>
      <c r="GMX98" s="490"/>
      <c r="GMY98" s="490"/>
      <c r="GMZ98" s="490"/>
      <c r="GNA98" s="490"/>
      <c r="GNB98" s="490"/>
      <c r="GNC98" s="490"/>
      <c r="GND98" s="490"/>
      <c r="GNE98" s="490"/>
      <c r="GNF98" s="490"/>
      <c r="GNG98" s="490"/>
      <c r="GNH98" s="490"/>
      <c r="GNI98" s="490"/>
      <c r="GNJ98" s="490"/>
      <c r="GNK98" s="490"/>
      <c r="GNL98" s="490"/>
      <c r="GNM98" s="490"/>
      <c r="GNN98" s="490"/>
      <c r="GNO98" s="490"/>
      <c r="GNP98" s="490"/>
      <c r="GNQ98" s="490"/>
      <c r="GNR98" s="490"/>
      <c r="GNS98" s="490"/>
      <c r="GNT98" s="490"/>
      <c r="GNU98" s="490"/>
      <c r="GNV98" s="490"/>
      <c r="GNW98" s="490"/>
      <c r="GNX98" s="490"/>
      <c r="GNY98" s="490"/>
      <c r="GNZ98" s="490"/>
      <c r="GOA98" s="490"/>
      <c r="GOB98" s="490"/>
      <c r="GOC98" s="490"/>
      <c r="GOD98" s="490"/>
      <c r="GOE98" s="490"/>
      <c r="GOF98" s="490"/>
      <c r="GOG98" s="490"/>
      <c r="GOH98" s="490"/>
      <c r="GOI98" s="490"/>
      <c r="GOJ98" s="490"/>
      <c r="GOK98" s="490"/>
      <c r="GOL98" s="490"/>
      <c r="GOM98" s="490"/>
      <c r="GON98" s="490"/>
      <c r="GOO98" s="490"/>
      <c r="GOP98" s="490"/>
      <c r="GOQ98" s="490"/>
      <c r="GOR98" s="490"/>
      <c r="GOS98" s="490"/>
      <c r="GOT98" s="490"/>
      <c r="GOU98" s="490"/>
      <c r="GOV98" s="490"/>
      <c r="GOW98" s="490"/>
      <c r="GOX98" s="490"/>
      <c r="GOY98" s="490"/>
      <c r="GOZ98" s="490"/>
      <c r="GPA98" s="490"/>
      <c r="GPB98" s="490"/>
      <c r="GPC98" s="490"/>
      <c r="GPD98" s="490"/>
      <c r="GPE98" s="490"/>
      <c r="GPF98" s="490"/>
      <c r="GPG98" s="490"/>
      <c r="GPH98" s="490"/>
      <c r="GPI98" s="490"/>
      <c r="GPJ98" s="490"/>
      <c r="GPK98" s="490"/>
      <c r="GPL98" s="490"/>
      <c r="GPM98" s="490"/>
      <c r="GPN98" s="490"/>
      <c r="GPO98" s="490"/>
      <c r="GPP98" s="490"/>
      <c r="GPQ98" s="490"/>
      <c r="GPR98" s="490"/>
      <c r="GPS98" s="490"/>
      <c r="GPT98" s="490"/>
      <c r="GPU98" s="490"/>
      <c r="GPV98" s="490"/>
      <c r="GPW98" s="490"/>
      <c r="GPX98" s="490"/>
      <c r="GPY98" s="490"/>
      <c r="GPZ98" s="490"/>
      <c r="GQA98" s="490"/>
      <c r="GQB98" s="490"/>
      <c r="GQC98" s="490"/>
      <c r="GQD98" s="490"/>
      <c r="GQE98" s="490"/>
      <c r="GQF98" s="490"/>
      <c r="GQG98" s="490"/>
      <c r="GQH98" s="490"/>
      <c r="GQI98" s="490"/>
      <c r="GQJ98" s="490"/>
      <c r="GQK98" s="490"/>
      <c r="GQL98" s="490"/>
      <c r="GQM98" s="490"/>
      <c r="GQN98" s="490"/>
      <c r="GQO98" s="490"/>
      <c r="GQP98" s="490"/>
      <c r="GQQ98" s="490"/>
      <c r="GQR98" s="490"/>
      <c r="GQS98" s="490"/>
      <c r="GQT98" s="490"/>
      <c r="GQU98" s="490"/>
      <c r="GQV98" s="490"/>
      <c r="GQW98" s="490"/>
      <c r="GQX98" s="490"/>
      <c r="GQY98" s="490"/>
      <c r="GQZ98" s="490"/>
      <c r="GRA98" s="490"/>
      <c r="GRB98" s="490"/>
      <c r="GRC98" s="490"/>
      <c r="GRD98" s="490"/>
      <c r="GRE98" s="490"/>
      <c r="GRF98" s="490"/>
      <c r="GRG98" s="490"/>
      <c r="GRH98" s="490"/>
      <c r="GRI98" s="490"/>
      <c r="GRJ98" s="490"/>
      <c r="GRK98" s="490"/>
      <c r="GRL98" s="490"/>
      <c r="GRM98" s="490"/>
      <c r="GRN98" s="490"/>
      <c r="GRO98" s="490"/>
      <c r="GRP98" s="490"/>
      <c r="GRQ98" s="490"/>
      <c r="GRR98" s="490"/>
      <c r="GRS98" s="490"/>
      <c r="GRT98" s="490"/>
      <c r="GRU98" s="490"/>
      <c r="GRV98" s="490"/>
      <c r="GRW98" s="490"/>
      <c r="GRX98" s="490"/>
      <c r="GRY98" s="490"/>
      <c r="GRZ98" s="490"/>
      <c r="GSA98" s="490"/>
      <c r="GSB98" s="490"/>
      <c r="GSC98" s="490"/>
      <c r="GSD98" s="490"/>
      <c r="GSE98" s="490"/>
      <c r="GSF98" s="490"/>
      <c r="GSG98" s="490"/>
      <c r="GSH98" s="490"/>
      <c r="GSI98" s="490"/>
      <c r="GSJ98" s="490"/>
      <c r="GSK98" s="490"/>
      <c r="GSL98" s="490"/>
      <c r="GSM98" s="490"/>
      <c r="GSN98" s="490"/>
      <c r="GSO98" s="490"/>
      <c r="GSP98" s="490"/>
      <c r="GSQ98" s="490"/>
      <c r="GSR98" s="490"/>
      <c r="GSS98" s="490"/>
      <c r="GST98" s="490"/>
      <c r="GSU98" s="490"/>
      <c r="GSV98" s="490"/>
      <c r="GSW98" s="490"/>
      <c r="GSX98" s="490"/>
      <c r="GSY98" s="490"/>
      <c r="GSZ98" s="490"/>
      <c r="GTA98" s="490"/>
      <c r="GTB98" s="490"/>
      <c r="GTC98" s="490"/>
      <c r="GTD98" s="490"/>
      <c r="GTE98" s="490"/>
      <c r="GTF98" s="490"/>
      <c r="GTG98" s="490"/>
      <c r="GTH98" s="490"/>
      <c r="GTI98" s="490"/>
      <c r="GTJ98" s="490"/>
      <c r="GTK98" s="490"/>
      <c r="GTL98" s="490"/>
      <c r="GTM98" s="490"/>
      <c r="GTN98" s="490"/>
      <c r="GTO98" s="490"/>
      <c r="GTP98" s="490"/>
      <c r="GTQ98" s="490"/>
      <c r="GTR98" s="490"/>
      <c r="GTS98" s="490"/>
      <c r="GTT98" s="490"/>
      <c r="GTU98" s="490"/>
      <c r="GTV98" s="490"/>
      <c r="GTW98" s="490"/>
      <c r="GTX98" s="490"/>
      <c r="GTY98" s="490"/>
      <c r="GTZ98" s="490"/>
      <c r="GUA98" s="490"/>
      <c r="GUB98" s="490"/>
      <c r="GUC98" s="490"/>
      <c r="GUD98" s="490"/>
      <c r="GUE98" s="490"/>
      <c r="GUF98" s="490"/>
      <c r="GUG98" s="490"/>
      <c r="GUH98" s="490"/>
      <c r="GUI98" s="490"/>
      <c r="GUJ98" s="490"/>
      <c r="GUK98" s="490"/>
      <c r="GUL98" s="490"/>
      <c r="GUM98" s="490"/>
      <c r="GUN98" s="490"/>
      <c r="GUO98" s="490"/>
      <c r="GUP98" s="490"/>
      <c r="GUQ98" s="490"/>
      <c r="GUR98" s="490"/>
      <c r="GUS98" s="490"/>
      <c r="GUT98" s="490"/>
      <c r="GUU98" s="490"/>
      <c r="GUV98" s="490"/>
      <c r="GUW98" s="490"/>
      <c r="GUX98" s="490"/>
      <c r="GUY98" s="490"/>
      <c r="GUZ98" s="490"/>
      <c r="GVA98" s="490"/>
      <c r="GVB98" s="490"/>
      <c r="GVC98" s="490"/>
      <c r="GVD98" s="490"/>
      <c r="GVE98" s="490"/>
      <c r="GVF98" s="490"/>
      <c r="GVG98" s="490"/>
      <c r="GVH98" s="490"/>
      <c r="GVI98" s="490"/>
      <c r="GVJ98" s="490"/>
      <c r="GVK98" s="490"/>
      <c r="GVL98" s="490"/>
      <c r="GVM98" s="490"/>
      <c r="GVN98" s="490"/>
      <c r="GVO98" s="490"/>
      <c r="GVP98" s="490"/>
      <c r="GVQ98" s="490"/>
      <c r="GVR98" s="490"/>
      <c r="GVS98" s="490"/>
      <c r="GVT98" s="490"/>
      <c r="GVU98" s="490"/>
      <c r="GVV98" s="490"/>
      <c r="GVW98" s="490"/>
      <c r="GVX98" s="490"/>
      <c r="GVY98" s="490"/>
      <c r="GVZ98" s="490"/>
      <c r="GWA98" s="490"/>
      <c r="GWB98" s="490"/>
      <c r="GWC98" s="490"/>
      <c r="GWD98" s="490"/>
      <c r="GWE98" s="490"/>
      <c r="GWF98" s="490"/>
      <c r="GWG98" s="490"/>
      <c r="GWH98" s="490"/>
      <c r="GWI98" s="490"/>
      <c r="GWJ98" s="490"/>
      <c r="GWK98" s="490"/>
      <c r="GWL98" s="490"/>
      <c r="GWM98" s="490"/>
      <c r="GWN98" s="490"/>
      <c r="GWO98" s="490"/>
      <c r="GWP98" s="490"/>
      <c r="GWQ98" s="490"/>
      <c r="GWR98" s="490"/>
      <c r="GWS98" s="490"/>
      <c r="GWT98" s="490"/>
      <c r="GWU98" s="490"/>
      <c r="GWV98" s="490"/>
      <c r="GWW98" s="490"/>
      <c r="GWX98" s="490"/>
      <c r="GWY98" s="490"/>
      <c r="GWZ98" s="490"/>
      <c r="GXA98" s="490"/>
      <c r="GXB98" s="490"/>
      <c r="GXC98" s="490"/>
      <c r="GXD98" s="490"/>
      <c r="GXE98" s="490"/>
      <c r="GXF98" s="490"/>
      <c r="GXG98" s="490"/>
      <c r="GXH98" s="490"/>
      <c r="GXI98" s="490"/>
      <c r="GXJ98" s="490"/>
      <c r="GXK98" s="490"/>
      <c r="GXL98" s="490"/>
      <c r="GXM98" s="490"/>
      <c r="GXN98" s="490"/>
      <c r="GXO98" s="490"/>
      <c r="GXP98" s="490"/>
      <c r="GXQ98" s="490"/>
      <c r="GXR98" s="490"/>
      <c r="GXS98" s="490"/>
      <c r="GXT98" s="490"/>
      <c r="GXU98" s="490"/>
      <c r="GXV98" s="490"/>
      <c r="GXW98" s="490"/>
      <c r="GXX98" s="490"/>
      <c r="GXY98" s="490"/>
      <c r="GXZ98" s="490"/>
      <c r="GYA98" s="490"/>
      <c r="GYB98" s="490"/>
      <c r="GYC98" s="490"/>
      <c r="GYD98" s="490"/>
      <c r="GYE98" s="490"/>
      <c r="GYF98" s="490"/>
      <c r="GYG98" s="490"/>
      <c r="GYH98" s="490"/>
      <c r="GYI98" s="490"/>
      <c r="GYJ98" s="490"/>
      <c r="GYK98" s="490"/>
      <c r="GYL98" s="490"/>
      <c r="GYM98" s="490"/>
      <c r="GYN98" s="490"/>
      <c r="GYO98" s="490"/>
      <c r="GYP98" s="490"/>
      <c r="GYQ98" s="490"/>
      <c r="GYR98" s="490"/>
      <c r="GYS98" s="490"/>
      <c r="GYT98" s="490"/>
      <c r="GYU98" s="490"/>
      <c r="GYV98" s="490"/>
      <c r="GYW98" s="490"/>
      <c r="GYX98" s="490"/>
      <c r="GYY98" s="490"/>
      <c r="GYZ98" s="490"/>
      <c r="GZA98" s="490"/>
      <c r="GZB98" s="490"/>
      <c r="GZC98" s="490"/>
      <c r="GZD98" s="490"/>
      <c r="GZE98" s="490"/>
      <c r="GZF98" s="490"/>
      <c r="GZG98" s="490"/>
      <c r="GZH98" s="490"/>
      <c r="GZI98" s="490"/>
      <c r="GZJ98" s="490"/>
      <c r="GZK98" s="490"/>
      <c r="GZL98" s="490"/>
      <c r="GZM98" s="490"/>
      <c r="GZN98" s="490"/>
      <c r="GZO98" s="490"/>
      <c r="GZP98" s="490"/>
      <c r="GZQ98" s="490"/>
      <c r="GZR98" s="490"/>
      <c r="GZS98" s="490"/>
      <c r="GZT98" s="490"/>
      <c r="GZU98" s="490"/>
      <c r="GZV98" s="490"/>
      <c r="GZW98" s="490"/>
      <c r="GZX98" s="490"/>
      <c r="GZY98" s="490"/>
      <c r="GZZ98" s="490"/>
      <c r="HAA98" s="490"/>
      <c r="HAB98" s="490"/>
      <c r="HAC98" s="490"/>
      <c r="HAD98" s="490"/>
      <c r="HAE98" s="490"/>
      <c r="HAF98" s="490"/>
      <c r="HAG98" s="490"/>
      <c r="HAH98" s="490"/>
      <c r="HAI98" s="490"/>
      <c r="HAJ98" s="490"/>
      <c r="HAK98" s="490"/>
      <c r="HAL98" s="490"/>
      <c r="HAM98" s="490"/>
      <c r="HAN98" s="490"/>
      <c r="HAO98" s="490"/>
      <c r="HAP98" s="490"/>
      <c r="HAQ98" s="490"/>
      <c r="HAR98" s="490"/>
      <c r="HAS98" s="490"/>
      <c r="HAT98" s="490"/>
      <c r="HAU98" s="490"/>
      <c r="HAV98" s="490"/>
      <c r="HAW98" s="490"/>
      <c r="HAX98" s="490"/>
      <c r="HAY98" s="490"/>
      <c r="HAZ98" s="490"/>
      <c r="HBA98" s="490"/>
      <c r="HBB98" s="490"/>
      <c r="HBC98" s="490"/>
      <c r="HBD98" s="490"/>
      <c r="HBE98" s="490"/>
      <c r="HBF98" s="490"/>
      <c r="HBG98" s="490"/>
      <c r="HBH98" s="490"/>
      <c r="HBI98" s="490"/>
      <c r="HBJ98" s="490"/>
      <c r="HBK98" s="490"/>
      <c r="HBL98" s="490"/>
      <c r="HBM98" s="490"/>
      <c r="HBN98" s="490"/>
      <c r="HBO98" s="490"/>
      <c r="HBP98" s="490"/>
      <c r="HBQ98" s="490"/>
      <c r="HBR98" s="490"/>
      <c r="HBS98" s="490"/>
      <c r="HBT98" s="490"/>
      <c r="HBU98" s="490"/>
      <c r="HBV98" s="490"/>
      <c r="HBW98" s="490"/>
      <c r="HBX98" s="490"/>
      <c r="HBY98" s="490"/>
      <c r="HBZ98" s="490"/>
      <c r="HCA98" s="490"/>
      <c r="HCB98" s="490"/>
      <c r="HCC98" s="490"/>
      <c r="HCD98" s="490"/>
      <c r="HCE98" s="490"/>
      <c r="HCF98" s="490"/>
      <c r="HCG98" s="490"/>
      <c r="HCH98" s="490"/>
      <c r="HCI98" s="490"/>
      <c r="HCJ98" s="490"/>
      <c r="HCK98" s="490"/>
      <c r="HCL98" s="490"/>
      <c r="HCM98" s="490"/>
      <c r="HCN98" s="490"/>
      <c r="HCO98" s="490"/>
      <c r="HCP98" s="490"/>
      <c r="HCQ98" s="490"/>
      <c r="HCR98" s="490"/>
      <c r="HCS98" s="490"/>
      <c r="HCT98" s="490"/>
      <c r="HCU98" s="490"/>
      <c r="HCV98" s="490"/>
      <c r="HCW98" s="490"/>
      <c r="HCX98" s="490"/>
      <c r="HCY98" s="490"/>
      <c r="HCZ98" s="490"/>
      <c r="HDA98" s="490"/>
      <c r="HDB98" s="490"/>
      <c r="HDC98" s="490"/>
      <c r="HDD98" s="490"/>
      <c r="HDE98" s="490"/>
      <c r="HDF98" s="490"/>
      <c r="HDG98" s="490"/>
      <c r="HDH98" s="490"/>
      <c r="HDI98" s="490"/>
      <c r="HDJ98" s="490"/>
      <c r="HDK98" s="490"/>
      <c r="HDL98" s="490"/>
      <c r="HDM98" s="490"/>
      <c r="HDN98" s="490"/>
      <c r="HDO98" s="490"/>
      <c r="HDP98" s="490"/>
      <c r="HDQ98" s="490"/>
      <c r="HDR98" s="490"/>
      <c r="HDS98" s="490"/>
      <c r="HDT98" s="490"/>
      <c r="HDU98" s="490"/>
      <c r="HDV98" s="490"/>
      <c r="HDW98" s="490"/>
      <c r="HDX98" s="490"/>
      <c r="HDY98" s="490"/>
      <c r="HDZ98" s="490"/>
      <c r="HEA98" s="490"/>
      <c r="HEB98" s="490"/>
      <c r="HEC98" s="490"/>
      <c r="HED98" s="490"/>
      <c r="HEE98" s="490"/>
      <c r="HEF98" s="490"/>
      <c r="HEG98" s="490"/>
      <c r="HEH98" s="490"/>
      <c r="HEI98" s="490"/>
      <c r="HEJ98" s="490"/>
      <c r="HEK98" s="490"/>
      <c r="HEL98" s="490"/>
      <c r="HEM98" s="490"/>
      <c r="HEN98" s="490"/>
      <c r="HEO98" s="490"/>
      <c r="HEP98" s="490"/>
      <c r="HEQ98" s="490"/>
      <c r="HER98" s="490"/>
      <c r="HES98" s="490"/>
      <c r="HET98" s="490"/>
      <c r="HEU98" s="490"/>
      <c r="HEV98" s="490"/>
      <c r="HEW98" s="490"/>
      <c r="HEX98" s="490"/>
      <c r="HEY98" s="490"/>
      <c r="HEZ98" s="490"/>
      <c r="HFA98" s="490"/>
      <c r="HFB98" s="490"/>
      <c r="HFC98" s="490"/>
      <c r="HFD98" s="490"/>
      <c r="HFE98" s="490"/>
      <c r="HFF98" s="490"/>
      <c r="HFG98" s="490"/>
      <c r="HFH98" s="490"/>
      <c r="HFI98" s="490"/>
      <c r="HFJ98" s="490"/>
      <c r="HFK98" s="490"/>
      <c r="HFL98" s="490"/>
      <c r="HFM98" s="490"/>
      <c r="HFN98" s="490"/>
      <c r="HFO98" s="490"/>
      <c r="HFP98" s="490"/>
      <c r="HFQ98" s="490"/>
      <c r="HFR98" s="490"/>
      <c r="HFS98" s="490"/>
      <c r="HFT98" s="490"/>
      <c r="HFU98" s="490"/>
      <c r="HFV98" s="490"/>
      <c r="HFW98" s="490"/>
      <c r="HFX98" s="490"/>
      <c r="HFY98" s="490"/>
      <c r="HFZ98" s="490"/>
      <c r="HGA98" s="490"/>
      <c r="HGB98" s="490"/>
      <c r="HGC98" s="490"/>
      <c r="HGD98" s="490"/>
      <c r="HGE98" s="490"/>
      <c r="HGF98" s="490"/>
      <c r="HGG98" s="490"/>
      <c r="HGH98" s="490"/>
      <c r="HGI98" s="490"/>
      <c r="HGJ98" s="490"/>
      <c r="HGK98" s="490"/>
      <c r="HGL98" s="490"/>
      <c r="HGM98" s="490"/>
      <c r="HGN98" s="490"/>
      <c r="HGO98" s="490"/>
      <c r="HGP98" s="490"/>
      <c r="HGQ98" s="490"/>
      <c r="HGR98" s="490"/>
      <c r="HGS98" s="490"/>
      <c r="HGT98" s="490"/>
      <c r="HGU98" s="490"/>
      <c r="HGV98" s="490"/>
      <c r="HGW98" s="490"/>
      <c r="HGX98" s="490"/>
      <c r="HGY98" s="490"/>
      <c r="HGZ98" s="490"/>
      <c r="HHA98" s="490"/>
      <c r="HHB98" s="490"/>
      <c r="HHC98" s="490"/>
      <c r="HHD98" s="490"/>
      <c r="HHE98" s="490"/>
      <c r="HHF98" s="490"/>
      <c r="HHG98" s="490"/>
      <c r="HHH98" s="490"/>
      <c r="HHI98" s="490"/>
      <c r="HHJ98" s="490"/>
      <c r="HHK98" s="490"/>
      <c r="HHL98" s="490"/>
      <c r="HHM98" s="490"/>
      <c r="HHN98" s="490"/>
      <c r="HHO98" s="490"/>
      <c r="HHP98" s="490"/>
      <c r="HHQ98" s="490"/>
      <c r="HHR98" s="490"/>
      <c r="HHS98" s="490"/>
      <c r="HHT98" s="490"/>
      <c r="HHU98" s="490"/>
      <c r="HHV98" s="490"/>
      <c r="HHW98" s="490"/>
      <c r="HHX98" s="490"/>
      <c r="HHY98" s="490"/>
      <c r="HHZ98" s="490"/>
      <c r="HIA98" s="490"/>
      <c r="HIB98" s="490"/>
      <c r="HIC98" s="490"/>
      <c r="HID98" s="490"/>
      <c r="HIE98" s="490"/>
      <c r="HIF98" s="490"/>
      <c r="HIG98" s="490"/>
      <c r="HIH98" s="490"/>
      <c r="HII98" s="490"/>
      <c r="HIJ98" s="490"/>
      <c r="HIK98" s="490"/>
      <c r="HIL98" s="490"/>
      <c r="HIM98" s="490"/>
      <c r="HIN98" s="490"/>
      <c r="HIO98" s="490"/>
      <c r="HIP98" s="490"/>
      <c r="HIQ98" s="490"/>
      <c r="HIR98" s="490"/>
      <c r="HIS98" s="490"/>
      <c r="HIT98" s="490"/>
      <c r="HIU98" s="490"/>
      <c r="HIV98" s="490"/>
      <c r="HIW98" s="490"/>
      <c r="HIX98" s="490"/>
      <c r="HIY98" s="490"/>
      <c r="HIZ98" s="490"/>
      <c r="HJA98" s="490"/>
      <c r="HJB98" s="490"/>
      <c r="HJC98" s="490"/>
      <c r="HJD98" s="490"/>
      <c r="HJE98" s="490"/>
      <c r="HJF98" s="490"/>
      <c r="HJG98" s="490"/>
      <c r="HJH98" s="490"/>
      <c r="HJI98" s="490"/>
      <c r="HJJ98" s="490"/>
      <c r="HJK98" s="490"/>
      <c r="HJL98" s="490"/>
      <c r="HJM98" s="490"/>
      <c r="HJN98" s="490"/>
      <c r="HJO98" s="490"/>
      <c r="HJP98" s="490"/>
      <c r="HJQ98" s="490"/>
      <c r="HJR98" s="490"/>
      <c r="HJS98" s="490"/>
      <c r="HJT98" s="490"/>
      <c r="HJU98" s="490"/>
      <c r="HJV98" s="490"/>
      <c r="HJW98" s="490"/>
      <c r="HJX98" s="490"/>
      <c r="HJY98" s="490"/>
      <c r="HJZ98" s="490"/>
      <c r="HKA98" s="490"/>
      <c r="HKB98" s="490"/>
      <c r="HKC98" s="490"/>
      <c r="HKD98" s="490"/>
      <c r="HKE98" s="490"/>
      <c r="HKF98" s="490"/>
      <c r="HKG98" s="490"/>
      <c r="HKH98" s="490"/>
      <c r="HKI98" s="490"/>
      <c r="HKJ98" s="490"/>
      <c r="HKK98" s="490"/>
      <c r="HKL98" s="490"/>
      <c r="HKM98" s="490"/>
      <c r="HKN98" s="490"/>
      <c r="HKO98" s="490"/>
      <c r="HKP98" s="490"/>
      <c r="HKQ98" s="490"/>
      <c r="HKR98" s="490"/>
      <c r="HKS98" s="490"/>
      <c r="HKT98" s="490"/>
      <c r="HKU98" s="490"/>
      <c r="HKV98" s="490"/>
      <c r="HKW98" s="490"/>
      <c r="HKX98" s="490"/>
      <c r="HKY98" s="490"/>
      <c r="HKZ98" s="490"/>
      <c r="HLA98" s="490"/>
      <c r="HLB98" s="490"/>
      <c r="HLC98" s="490"/>
      <c r="HLD98" s="490"/>
      <c r="HLE98" s="490"/>
      <c r="HLF98" s="490"/>
      <c r="HLG98" s="490"/>
      <c r="HLH98" s="490"/>
      <c r="HLI98" s="490"/>
      <c r="HLJ98" s="490"/>
      <c r="HLK98" s="490"/>
      <c r="HLL98" s="490"/>
      <c r="HLM98" s="490"/>
      <c r="HLN98" s="490"/>
      <c r="HLO98" s="490"/>
      <c r="HLP98" s="490"/>
      <c r="HLQ98" s="490"/>
      <c r="HLR98" s="490"/>
      <c r="HLS98" s="490"/>
      <c r="HLT98" s="490"/>
      <c r="HLU98" s="490"/>
      <c r="HLV98" s="490"/>
      <c r="HLW98" s="490"/>
      <c r="HLX98" s="490"/>
      <c r="HLY98" s="490"/>
      <c r="HLZ98" s="490"/>
      <c r="HMA98" s="490"/>
      <c r="HMB98" s="490"/>
      <c r="HMC98" s="490"/>
      <c r="HMD98" s="490"/>
      <c r="HME98" s="490"/>
      <c r="HMF98" s="490"/>
      <c r="HMG98" s="490"/>
      <c r="HMH98" s="490"/>
      <c r="HMI98" s="490"/>
      <c r="HMJ98" s="490"/>
      <c r="HMK98" s="490"/>
      <c r="HML98" s="490"/>
      <c r="HMM98" s="490"/>
      <c r="HMN98" s="490"/>
      <c r="HMO98" s="490"/>
      <c r="HMP98" s="490"/>
      <c r="HMQ98" s="490"/>
      <c r="HMR98" s="490"/>
      <c r="HMS98" s="490"/>
      <c r="HMT98" s="490"/>
      <c r="HMU98" s="490"/>
      <c r="HMV98" s="490"/>
      <c r="HMW98" s="490"/>
      <c r="HMX98" s="490"/>
      <c r="HMY98" s="490"/>
      <c r="HMZ98" s="490"/>
      <c r="HNA98" s="490"/>
      <c r="HNB98" s="490"/>
      <c r="HNC98" s="490"/>
      <c r="HND98" s="490"/>
      <c r="HNE98" s="490"/>
      <c r="HNF98" s="490"/>
      <c r="HNG98" s="490"/>
      <c r="HNH98" s="490"/>
      <c r="HNI98" s="490"/>
      <c r="HNJ98" s="490"/>
      <c r="HNK98" s="490"/>
      <c r="HNL98" s="490"/>
      <c r="HNM98" s="490"/>
      <c r="HNN98" s="490"/>
      <c r="HNO98" s="490"/>
      <c r="HNP98" s="490"/>
      <c r="HNQ98" s="490"/>
      <c r="HNR98" s="490"/>
      <c r="HNS98" s="490"/>
      <c r="HNT98" s="490"/>
      <c r="HNU98" s="490"/>
      <c r="HNV98" s="490"/>
      <c r="HNW98" s="490"/>
      <c r="HNX98" s="490"/>
      <c r="HNY98" s="490"/>
      <c r="HNZ98" s="490"/>
      <c r="HOA98" s="490"/>
      <c r="HOB98" s="490"/>
      <c r="HOC98" s="490"/>
      <c r="HOD98" s="490"/>
      <c r="HOE98" s="490"/>
      <c r="HOF98" s="490"/>
      <c r="HOG98" s="490"/>
      <c r="HOH98" s="490"/>
      <c r="HOI98" s="490"/>
      <c r="HOJ98" s="490"/>
      <c r="HOK98" s="490"/>
      <c r="HOL98" s="490"/>
      <c r="HOM98" s="490"/>
      <c r="HON98" s="490"/>
      <c r="HOO98" s="490"/>
      <c r="HOP98" s="490"/>
      <c r="HOQ98" s="490"/>
      <c r="HOR98" s="490"/>
      <c r="HOS98" s="490"/>
      <c r="HOT98" s="490"/>
      <c r="HOU98" s="490"/>
      <c r="HOV98" s="490"/>
      <c r="HOW98" s="490"/>
      <c r="HOX98" s="490"/>
      <c r="HOY98" s="490"/>
      <c r="HOZ98" s="490"/>
      <c r="HPA98" s="490"/>
      <c r="HPB98" s="490"/>
      <c r="HPC98" s="490"/>
      <c r="HPD98" s="490"/>
      <c r="HPE98" s="490"/>
      <c r="HPF98" s="490"/>
      <c r="HPG98" s="490"/>
      <c r="HPH98" s="490"/>
      <c r="HPI98" s="490"/>
      <c r="HPJ98" s="490"/>
      <c r="HPK98" s="490"/>
      <c r="HPL98" s="490"/>
      <c r="HPM98" s="490"/>
      <c r="HPN98" s="490"/>
      <c r="HPO98" s="490"/>
      <c r="HPP98" s="490"/>
      <c r="HPQ98" s="490"/>
      <c r="HPR98" s="490"/>
      <c r="HPS98" s="490"/>
      <c r="HPT98" s="490"/>
      <c r="HPU98" s="490"/>
      <c r="HPV98" s="490"/>
      <c r="HPW98" s="490"/>
      <c r="HPX98" s="490"/>
      <c r="HPY98" s="490"/>
      <c r="HPZ98" s="490"/>
      <c r="HQA98" s="490"/>
      <c r="HQB98" s="490"/>
      <c r="HQC98" s="490"/>
      <c r="HQD98" s="490"/>
      <c r="HQE98" s="490"/>
      <c r="HQF98" s="490"/>
      <c r="HQG98" s="490"/>
      <c r="HQH98" s="490"/>
      <c r="HQI98" s="490"/>
      <c r="HQJ98" s="490"/>
      <c r="HQK98" s="490"/>
      <c r="HQL98" s="490"/>
      <c r="HQM98" s="490"/>
      <c r="HQN98" s="490"/>
      <c r="HQO98" s="490"/>
      <c r="HQP98" s="490"/>
      <c r="HQQ98" s="490"/>
      <c r="HQR98" s="490"/>
      <c r="HQS98" s="490"/>
      <c r="HQT98" s="490"/>
      <c r="HQU98" s="490"/>
      <c r="HQV98" s="490"/>
      <c r="HQW98" s="490"/>
      <c r="HQX98" s="490"/>
      <c r="HQY98" s="490"/>
      <c r="HQZ98" s="490"/>
      <c r="HRA98" s="490"/>
      <c r="HRB98" s="490"/>
      <c r="HRC98" s="490"/>
      <c r="HRD98" s="490"/>
      <c r="HRE98" s="490"/>
      <c r="HRF98" s="490"/>
      <c r="HRG98" s="490"/>
      <c r="HRH98" s="490"/>
      <c r="HRI98" s="490"/>
      <c r="HRJ98" s="490"/>
      <c r="HRK98" s="490"/>
      <c r="HRL98" s="490"/>
      <c r="HRM98" s="490"/>
      <c r="HRN98" s="490"/>
      <c r="HRO98" s="490"/>
      <c r="HRP98" s="490"/>
      <c r="HRQ98" s="490"/>
      <c r="HRR98" s="490"/>
      <c r="HRS98" s="490"/>
      <c r="HRT98" s="490"/>
      <c r="HRU98" s="490"/>
      <c r="HRV98" s="490"/>
      <c r="HRW98" s="490"/>
      <c r="HRX98" s="490"/>
      <c r="HRY98" s="490"/>
      <c r="HRZ98" s="490"/>
      <c r="HSA98" s="490"/>
      <c r="HSB98" s="490"/>
      <c r="HSC98" s="490"/>
      <c r="HSD98" s="490"/>
      <c r="HSE98" s="490"/>
      <c r="HSF98" s="490"/>
      <c r="HSG98" s="490"/>
      <c r="HSH98" s="490"/>
      <c r="HSI98" s="490"/>
      <c r="HSJ98" s="490"/>
      <c r="HSK98" s="490"/>
      <c r="HSL98" s="490"/>
      <c r="HSM98" s="490"/>
      <c r="HSN98" s="490"/>
      <c r="HSO98" s="490"/>
      <c r="HSP98" s="490"/>
      <c r="HSQ98" s="490"/>
      <c r="HSR98" s="490"/>
      <c r="HSS98" s="490"/>
      <c r="HST98" s="490"/>
      <c r="HSU98" s="490"/>
      <c r="HSV98" s="490"/>
      <c r="HSW98" s="490"/>
      <c r="HSX98" s="490"/>
      <c r="HSY98" s="490"/>
      <c r="HSZ98" s="490"/>
      <c r="HTA98" s="490"/>
      <c r="HTB98" s="490"/>
      <c r="HTC98" s="490"/>
      <c r="HTD98" s="490"/>
      <c r="HTE98" s="490"/>
      <c r="HTF98" s="490"/>
      <c r="HTG98" s="490"/>
      <c r="HTH98" s="490"/>
      <c r="HTI98" s="490"/>
      <c r="HTJ98" s="490"/>
      <c r="HTK98" s="490"/>
      <c r="HTL98" s="490"/>
      <c r="HTM98" s="490"/>
      <c r="HTN98" s="490"/>
      <c r="HTO98" s="490"/>
      <c r="HTP98" s="490"/>
      <c r="HTQ98" s="490"/>
      <c r="HTR98" s="490"/>
      <c r="HTS98" s="490"/>
      <c r="HTT98" s="490"/>
      <c r="HTU98" s="490"/>
      <c r="HTV98" s="490"/>
      <c r="HTW98" s="490"/>
      <c r="HTX98" s="490"/>
      <c r="HTY98" s="490"/>
      <c r="HTZ98" s="490"/>
      <c r="HUA98" s="490"/>
      <c r="HUB98" s="490"/>
      <c r="HUC98" s="490"/>
      <c r="HUD98" s="490"/>
      <c r="HUE98" s="490"/>
      <c r="HUF98" s="490"/>
      <c r="HUG98" s="490"/>
      <c r="HUH98" s="490"/>
      <c r="HUI98" s="490"/>
      <c r="HUJ98" s="490"/>
      <c r="HUK98" s="490"/>
      <c r="HUL98" s="490"/>
      <c r="HUM98" s="490"/>
      <c r="HUN98" s="490"/>
      <c r="HUO98" s="490"/>
      <c r="HUP98" s="490"/>
      <c r="HUQ98" s="490"/>
      <c r="HUR98" s="490"/>
      <c r="HUS98" s="490"/>
      <c r="HUT98" s="490"/>
      <c r="HUU98" s="490"/>
      <c r="HUV98" s="490"/>
      <c r="HUW98" s="490"/>
      <c r="HUX98" s="490"/>
      <c r="HUY98" s="490"/>
      <c r="HUZ98" s="490"/>
      <c r="HVA98" s="490"/>
      <c r="HVB98" s="490"/>
      <c r="HVC98" s="490"/>
      <c r="HVD98" s="490"/>
      <c r="HVE98" s="490"/>
      <c r="HVF98" s="490"/>
      <c r="HVG98" s="490"/>
      <c r="HVH98" s="490"/>
      <c r="HVI98" s="490"/>
      <c r="HVJ98" s="490"/>
      <c r="HVK98" s="490"/>
      <c r="HVL98" s="490"/>
      <c r="HVM98" s="490"/>
      <c r="HVN98" s="490"/>
      <c r="HVO98" s="490"/>
      <c r="HVP98" s="490"/>
      <c r="HVQ98" s="490"/>
      <c r="HVR98" s="490"/>
      <c r="HVS98" s="490"/>
      <c r="HVT98" s="490"/>
      <c r="HVU98" s="490"/>
      <c r="HVV98" s="490"/>
      <c r="HVW98" s="490"/>
      <c r="HVX98" s="490"/>
      <c r="HVY98" s="490"/>
      <c r="HVZ98" s="490"/>
      <c r="HWA98" s="490"/>
      <c r="HWB98" s="490"/>
      <c r="HWC98" s="490"/>
      <c r="HWD98" s="490"/>
      <c r="HWE98" s="490"/>
      <c r="HWF98" s="490"/>
      <c r="HWG98" s="490"/>
      <c r="HWH98" s="490"/>
      <c r="HWI98" s="490"/>
      <c r="HWJ98" s="490"/>
      <c r="HWK98" s="490"/>
      <c r="HWL98" s="490"/>
      <c r="HWM98" s="490"/>
      <c r="HWN98" s="490"/>
      <c r="HWO98" s="490"/>
      <c r="HWP98" s="490"/>
      <c r="HWQ98" s="490"/>
      <c r="HWR98" s="490"/>
      <c r="HWS98" s="490"/>
      <c r="HWT98" s="490"/>
      <c r="HWU98" s="490"/>
      <c r="HWV98" s="490"/>
      <c r="HWW98" s="490"/>
      <c r="HWX98" s="490"/>
      <c r="HWY98" s="490"/>
      <c r="HWZ98" s="490"/>
      <c r="HXA98" s="490"/>
      <c r="HXB98" s="490"/>
      <c r="HXC98" s="490"/>
      <c r="HXD98" s="490"/>
      <c r="HXE98" s="490"/>
      <c r="HXF98" s="490"/>
      <c r="HXG98" s="490"/>
      <c r="HXH98" s="490"/>
      <c r="HXI98" s="490"/>
      <c r="HXJ98" s="490"/>
      <c r="HXK98" s="490"/>
      <c r="HXL98" s="490"/>
      <c r="HXM98" s="490"/>
      <c r="HXN98" s="490"/>
      <c r="HXO98" s="490"/>
      <c r="HXP98" s="490"/>
      <c r="HXQ98" s="490"/>
      <c r="HXR98" s="490"/>
      <c r="HXS98" s="490"/>
      <c r="HXT98" s="490"/>
      <c r="HXU98" s="490"/>
      <c r="HXV98" s="490"/>
      <c r="HXW98" s="490"/>
      <c r="HXX98" s="490"/>
      <c r="HXY98" s="490"/>
      <c r="HXZ98" s="490"/>
      <c r="HYA98" s="490"/>
      <c r="HYB98" s="490"/>
      <c r="HYC98" s="490"/>
      <c r="HYD98" s="490"/>
      <c r="HYE98" s="490"/>
      <c r="HYF98" s="490"/>
      <c r="HYG98" s="490"/>
      <c r="HYH98" s="490"/>
      <c r="HYI98" s="490"/>
      <c r="HYJ98" s="490"/>
      <c r="HYK98" s="490"/>
      <c r="HYL98" s="490"/>
      <c r="HYM98" s="490"/>
      <c r="HYN98" s="490"/>
      <c r="HYO98" s="490"/>
      <c r="HYP98" s="490"/>
      <c r="HYQ98" s="490"/>
      <c r="HYR98" s="490"/>
      <c r="HYS98" s="490"/>
      <c r="HYT98" s="490"/>
      <c r="HYU98" s="490"/>
      <c r="HYV98" s="490"/>
      <c r="HYW98" s="490"/>
      <c r="HYX98" s="490"/>
      <c r="HYY98" s="490"/>
      <c r="HYZ98" s="490"/>
      <c r="HZA98" s="490"/>
      <c r="HZB98" s="490"/>
      <c r="HZC98" s="490"/>
      <c r="HZD98" s="490"/>
      <c r="HZE98" s="490"/>
      <c r="HZF98" s="490"/>
      <c r="HZG98" s="490"/>
      <c r="HZH98" s="490"/>
      <c r="HZI98" s="490"/>
      <c r="HZJ98" s="490"/>
      <c r="HZK98" s="490"/>
      <c r="HZL98" s="490"/>
      <c r="HZM98" s="490"/>
      <c r="HZN98" s="490"/>
      <c r="HZO98" s="490"/>
      <c r="HZP98" s="490"/>
      <c r="HZQ98" s="490"/>
      <c r="HZR98" s="490"/>
      <c r="HZS98" s="490"/>
      <c r="HZT98" s="490"/>
      <c r="HZU98" s="490"/>
      <c r="HZV98" s="490"/>
      <c r="HZW98" s="490"/>
      <c r="HZX98" s="490"/>
      <c r="HZY98" s="490"/>
      <c r="HZZ98" s="490"/>
      <c r="IAA98" s="490"/>
      <c r="IAB98" s="490"/>
      <c r="IAC98" s="490"/>
      <c r="IAD98" s="490"/>
      <c r="IAE98" s="490"/>
      <c r="IAF98" s="490"/>
      <c r="IAG98" s="490"/>
      <c r="IAH98" s="490"/>
      <c r="IAI98" s="490"/>
      <c r="IAJ98" s="490"/>
      <c r="IAK98" s="490"/>
      <c r="IAL98" s="490"/>
      <c r="IAM98" s="490"/>
      <c r="IAN98" s="490"/>
      <c r="IAO98" s="490"/>
      <c r="IAP98" s="490"/>
      <c r="IAQ98" s="490"/>
      <c r="IAR98" s="490"/>
      <c r="IAS98" s="490"/>
      <c r="IAT98" s="490"/>
      <c r="IAU98" s="490"/>
      <c r="IAV98" s="490"/>
      <c r="IAW98" s="490"/>
      <c r="IAX98" s="490"/>
      <c r="IAY98" s="490"/>
      <c r="IAZ98" s="490"/>
      <c r="IBA98" s="490"/>
      <c r="IBB98" s="490"/>
      <c r="IBC98" s="490"/>
      <c r="IBD98" s="490"/>
      <c r="IBE98" s="490"/>
      <c r="IBF98" s="490"/>
      <c r="IBG98" s="490"/>
      <c r="IBH98" s="490"/>
      <c r="IBI98" s="490"/>
      <c r="IBJ98" s="490"/>
      <c r="IBK98" s="490"/>
      <c r="IBL98" s="490"/>
      <c r="IBM98" s="490"/>
      <c r="IBN98" s="490"/>
      <c r="IBO98" s="490"/>
      <c r="IBP98" s="490"/>
      <c r="IBQ98" s="490"/>
      <c r="IBR98" s="490"/>
      <c r="IBS98" s="490"/>
      <c r="IBT98" s="490"/>
      <c r="IBU98" s="490"/>
      <c r="IBV98" s="490"/>
      <c r="IBW98" s="490"/>
      <c r="IBX98" s="490"/>
      <c r="IBY98" s="490"/>
      <c r="IBZ98" s="490"/>
      <c r="ICA98" s="490"/>
      <c r="ICB98" s="490"/>
      <c r="ICC98" s="490"/>
      <c r="ICD98" s="490"/>
      <c r="ICE98" s="490"/>
      <c r="ICF98" s="490"/>
      <c r="ICG98" s="490"/>
      <c r="ICH98" s="490"/>
      <c r="ICI98" s="490"/>
      <c r="ICJ98" s="490"/>
      <c r="ICK98" s="490"/>
      <c r="ICL98" s="490"/>
      <c r="ICM98" s="490"/>
      <c r="ICN98" s="490"/>
      <c r="ICO98" s="490"/>
      <c r="ICP98" s="490"/>
      <c r="ICQ98" s="490"/>
      <c r="ICR98" s="490"/>
      <c r="ICS98" s="490"/>
      <c r="ICT98" s="490"/>
      <c r="ICU98" s="490"/>
      <c r="ICV98" s="490"/>
      <c r="ICW98" s="490"/>
      <c r="ICX98" s="490"/>
      <c r="ICY98" s="490"/>
      <c r="ICZ98" s="490"/>
      <c r="IDA98" s="490"/>
      <c r="IDB98" s="490"/>
      <c r="IDC98" s="490"/>
      <c r="IDD98" s="490"/>
      <c r="IDE98" s="490"/>
      <c r="IDF98" s="490"/>
      <c r="IDG98" s="490"/>
      <c r="IDH98" s="490"/>
      <c r="IDI98" s="490"/>
      <c r="IDJ98" s="490"/>
      <c r="IDK98" s="490"/>
      <c r="IDL98" s="490"/>
      <c r="IDM98" s="490"/>
      <c r="IDN98" s="490"/>
      <c r="IDO98" s="490"/>
      <c r="IDP98" s="490"/>
      <c r="IDQ98" s="490"/>
      <c r="IDR98" s="490"/>
      <c r="IDS98" s="490"/>
      <c r="IDT98" s="490"/>
      <c r="IDU98" s="490"/>
      <c r="IDV98" s="490"/>
      <c r="IDW98" s="490"/>
      <c r="IDX98" s="490"/>
      <c r="IDY98" s="490"/>
      <c r="IDZ98" s="490"/>
      <c r="IEA98" s="490"/>
      <c r="IEB98" s="490"/>
      <c r="IEC98" s="490"/>
      <c r="IED98" s="490"/>
      <c r="IEE98" s="490"/>
      <c r="IEF98" s="490"/>
      <c r="IEG98" s="490"/>
      <c r="IEH98" s="490"/>
      <c r="IEI98" s="490"/>
      <c r="IEJ98" s="490"/>
      <c r="IEK98" s="490"/>
      <c r="IEL98" s="490"/>
      <c r="IEM98" s="490"/>
      <c r="IEN98" s="490"/>
      <c r="IEO98" s="490"/>
      <c r="IEP98" s="490"/>
      <c r="IEQ98" s="490"/>
      <c r="IER98" s="490"/>
      <c r="IES98" s="490"/>
      <c r="IET98" s="490"/>
      <c r="IEU98" s="490"/>
      <c r="IEV98" s="490"/>
      <c r="IEW98" s="490"/>
      <c r="IEX98" s="490"/>
      <c r="IEY98" s="490"/>
      <c r="IEZ98" s="490"/>
      <c r="IFA98" s="490"/>
      <c r="IFB98" s="490"/>
      <c r="IFC98" s="490"/>
      <c r="IFD98" s="490"/>
      <c r="IFE98" s="490"/>
      <c r="IFF98" s="490"/>
      <c r="IFG98" s="490"/>
      <c r="IFH98" s="490"/>
      <c r="IFI98" s="490"/>
      <c r="IFJ98" s="490"/>
      <c r="IFK98" s="490"/>
      <c r="IFL98" s="490"/>
      <c r="IFM98" s="490"/>
      <c r="IFN98" s="490"/>
      <c r="IFO98" s="490"/>
      <c r="IFP98" s="490"/>
      <c r="IFQ98" s="490"/>
      <c r="IFR98" s="490"/>
      <c r="IFS98" s="490"/>
      <c r="IFT98" s="490"/>
      <c r="IFU98" s="490"/>
      <c r="IFV98" s="490"/>
      <c r="IFW98" s="490"/>
      <c r="IFX98" s="490"/>
      <c r="IFY98" s="490"/>
      <c r="IFZ98" s="490"/>
      <c r="IGA98" s="490"/>
      <c r="IGB98" s="490"/>
      <c r="IGC98" s="490"/>
      <c r="IGD98" s="490"/>
      <c r="IGE98" s="490"/>
      <c r="IGF98" s="490"/>
      <c r="IGG98" s="490"/>
      <c r="IGH98" s="490"/>
      <c r="IGI98" s="490"/>
      <c r="IGJ98" s="490"/>
      <c r="IGK98" s="490"/>
      <c r="IGL98" s="490"/>
      <c r="IGM98" s="490"/>
      <c r="IGN98" s="490"/>
      <c r="IGO98" s="490"/>
      <c r="IGP98" s="490"/>
      <c r="IGQ98" s="490"/>
      <c r="IGR98" s="490"/>
      <c r="IGS98" s="490"/>
      <c r="IGT98" s="490"/>
      <c r="IGU98" s="490"/>
      <c r="IGV98" s="490"/>
      <c r="IGW98" s="490"/>
      <c r="IGX98" s="490"/>
      <c r="IGY98" s="490"/>
      <c r="IGZ98" s="490"/>
      <c r="IHA98" s="490"/>
      <c r="IHB98" s="490"/>
      <c r="IHC98" s="490"/>
      <c r="IHD98" s="490"/>
      <c r="IHE98" s="490"/>
      <c r="IHF98" s="490"/>
      <c r="IHG98" s="490"/>
      <c r="IHH98" s="490"/>
      <c r="IHI98" s="490"/>
      <c r="IHJ98" s="490"/>
      <c r="IHK98" s="490"/>
      <c r="IHL98" s="490"/>
      <c r="IHM98" s="490"/>
      <c r="IHN98" s="490"/>
      <c r="IHO98" s="490"/>
      <c r="IHP98" s="490"/>
      <c r="IHQ98" s="490"/>
      <c r="IHR98" s="490"/>
      <c r="IHS98" s="490"/>
      <c r="IHT98" s="490"/>
      <c r="IHU98" s="490"/>
      <c r="IHV98" s="490"/>
      <c r="IHW98" s="490"/>
      <c r="IHX98" s="490"/>
      <c r="IHY98" s="490"/>
      <c r="IHZ98" s="490"/>
      <c r="IIA98" s="490"/>
      <c r="IIB98" s="490"/>
      <c r="IIC98" s="490"/>
      <c r="IID98" s="490"/>
      <c r="IIE98" s="490"/>
      <c r="IIF98" s="490"/>
      <c r="IIG98" s="490"/>
      <c r="IIH98" s="490"/>
      <c r="III98" s="490"/>
      <c r="IIJ98" s="490"/>
      <c r="IIK98" s="490"/>
      <c r="IIL98" s="490"/>
      <c r="IIM98" s="490"/>
      <c r="IIN98" s="490"/>
      <c r="IIO98" s="490"/>
      <c r="IIP98" s="490"/>
      <c r="IIQ98" s="490"/>
      <c r="IIR98" s="490"/>
      <c r="IIS98" s="490"/>
      <c r="IIT98" s="490"/>
      <c r="IIU98" s="490"/>
      <c r="IIV98" s="490"/>
      <c r="IIW98" s="490"/>
      <c r="IIX98" s="490"/>
      <c r="IIY98" s="490"/>
      <c r="IIZ98" s="490"/>
      <c r="IJA98" s="490"/>
      <c r="IJB98" s="490"/>
      <c r="IJC98" s="490"/>
      <c r="IJD98" s="490"/>
      <c r="IJE98" s="490"/>
      <c r="IJF98" s="490"/>
      <c r="IJG98" s="490"/>
      <c r="IJH98" s="490"/>
      <c r="IJI98" s="490"/>
      <c r="IJJ98" s="490"/>
      <c r="IJK98" s="490"/>
      <c r="IJL98" s="490"/>
      <c r="IJM98" s="490"/>
      <c r="IJN98" s="490"/>
      <c r="IJO98" s="490"/>
      <c r="IJP98" s="490"/>
      <c r="IJQ98" s="490"/>
      <c r="IJR98" s="490"/>
      <c r="IJS98" s="490"/>
      <c r="IJT98" s="490"/>
      <c r="IJU98" s="490"/>
      <c r="IJV98" s="490"/>
      <c r="IJW98" s="490"/>
      <c r="IJX98" s="490"/>
      <c r="IJY98" s="490"/>
      <c r="IJZ98" s="490"/>
      <c r="IKA98" s="490"/>
      <c r="IKB98" s="490"/>
      <c r="IKC98" s="490"/>
      <c r="IKD98" s="490"/>
      <c r="IKE98" s="490"/>
      <c r="IKF98" s="490"/>
      <c r="IKG98" s="490"/>
      <c r="IKH98" s="490"/>
      <c r="IKI98" s="490"/>
      <c r="IKJ98" s="490"/>
      <c r="IKK98" s="490"/>
      <c r="IKL98" s="490"/>
      <c r="IKM98" s="490"/>
      <c r="IKN98" s="490"/>
      <c r="IKO98" s="490"/>
      <c r="IKP98" s="490"/>
      <c r="IKQ98" s="490"/>
      <c r="IKR98" s="490"/>
      <c r="IKS98" s="490"/>
      <c r="IKT98" s="490"/>
      <c r="IKU98" s="490"/>
      <c r="IKV98" s="490"/>
      <c r="IKW98" s="490"/>
      <c r="IKX98" s="490"/>
      <c r="IKY98" s="490"/>
      <c r="IKZ98" s="490"/>
      <c r="ILA98" s="490"/>
      <c r="ILB98" s="490"/>
      <c r="ILC98" s="490"/>
      <c r="ILD98" s="490"/>
      <c r="ILE98" s="490"/>
      <c r="ILF98" s="490"/>
      <c r="ILG98" s="490"/>
      <c r="ILH98" s="490"/>
      <c r="ILI98" s="490"/>
      <c r="ILJ98" s="490"/>
      <c r="ILK98" s="490"/>
      <c r="ILL98" s="490"/>
      <c r="ILM98" s="490"/>
      <c r="ILN98" s="490"/>
      <c r="ILO98" s="490"/>
      <c r="ILP98" s="490"/>
      <c r="ILQ98" s="490"/>
      <c r="ILR98" s="490"/>
      <c r="ILS98" s="490"/>
      <c r="ILT98" s="490"/>
      <c r="ILU98" s="490"/>
      <c r="ILV98" s="490"/>
      <c r="ILW98" s="490"/>
      <c r="ILX98" s="490"/>
      <c r="ILY98" s="490"/>
      <c r="ILZ98" s="490"/>
      <c r="IMA98" s="490"/>
      <c r="IMB98" s="490"/>
      <c r="IMC98" s="490"/>
      <c r="IMD98" s="490"/>
      <c r="IME98" s="490"/>
      <c r="IMF98" s="490"/>
      <c r="IMG98" s="490"/>
      <c r="IMH98" s="490"/>
      <c r="IMI98" s="490"/>
      <c r="IMJ98" s="490"/>
      <c r="IMK98" s="490"/>
      <c r="IML98" s="490"/>
      <c r="IMM98" s="490"/>
      <c r="IMN98" s="490"/>
      <c r="IMO98" s="490"/>
      <c r="IMP98" s="490"/>
      <c r="IMQ98" s="490"/>
      <c r="IMR98" s="490"/>
      <c r="IMS98" s="490"/>
      <c r="IMT98" s="490"/>
      <c r="IMU98" s="490"/>
      <c r="IMV98" s="490"/>
      <c r="IMW98" s="490"/>
      <c r="IMX98" s="490"/>
      <c r="IMY98" s="490"/>
      <c r="IMZ98" s="490"/>
      <c r="INA98" s="490"/>
      <c r="INB98" s="490"/>
      <c r="INC98" s="490"/>
      <c r="IND98" s="490"/>
      <c r="INE98" s="490"/>
      <c r="INF98" s="490"/>
      <c r="ING98" s="490"/>
      <c r="INH98" s="490"/>
      <c r="INI98" s="490"/>
      <c r="INJ98" s="490"/>
      <c r="INK98" s="490"/>
      <c r="INL98" s="490"/>
      <c r="INM98" s="490"/>
      <c r="INN98" s="490"/>
      <c r="INO98" s="490"/>
      <c r="INP98" s="490"/>
      <c r="INQ98" s="490"/>
      <c r="INR98" s="490"/>
      <c r="INS98" s="490"/>
      <c r="INT98" s="490"/>
      <c r="INU98" s="490"/>
      <c r="INV98" s="490"/>
      <c r="INW98" s="490"/>
      <c r="INX98" s="490"/>
      <c r="INY98" s="490"/>
      <c r="INZ98" s="490"/>
      <c r="IOA98" s="490"/>
      <c r="IOB98" s="490"/>
      <c r="IOC98" s="490"/>
      <c r="IOD98" s="490"/>
      <c r="IOE98" s="490"/>
      <c r="IOF98" s="490"/>
      <c r="IOG98" s="490"/>
      <c r="IOH98" s="490"/>
      <c r="IOI98" s="490"/>
      <c r="IOJ98" s="490"/>
      <c r="IOK98" s="490"/>
      <c r="IOL98" s="490"/>
      <c r="IOM98" s="490"/>
      <c r="ION98" s="490"/>
      <c r="IOO98" s="490"/>
      <c r="IOP98" s="490"/>
      <c r="IOQ98" s="490"/>
      <c r="IOR98" s="490"/>
      <c r="IOS98" s="490"/>
      <c r="IOT98" s="490"/>
      <c r="IOU98" s="490"/>
      <c r="IOV98" s="490"/>
      <c r="IOW98" s="490"/>
      <c r="IOX98" s="490"/>
      <c r="IOY98" s="490"/>
      <c r="IOZ98" s="490"/>
      <c r="IPA98" s="490"/>
      <c r="IPB98" s="490"/>
      <c r="IPC98" s="490"/>
      <c r="IPD98" s="490"/>
      <c r="IPE98" s="490"/>
      <c r="IPF98" s="490"/>
      <c r="IPG98" s="490"/>
      <c r="IPH98" s="490"/>
      <c r="IPI98" s="490"/>
      <c r="IPJ98" s="490"/>
      <c r="IPK98" s="490"/>
      <c r="IPL98" s="490"/>
      <c r="IPM98" s="490"/>
      <c r="IPN98" s="490"/>
      <c r="IPO98" s="490"/>
      <c r="IPP98" s="490"/>
      <c r="IPQ98" s="490"/>
      <c r="IPR98" s="490"/>
      <c r="IPS98" s="490"/>
      <c r="IPT98" s="490"/>
      <c r="IPU98" s="490"/>
      <c r="IPV98" s="490"/>
      <c r="IPW98" s="490"/>
      <c r="IPX98" s="490"/>
      <c r="IPY98" s="490"/>
      <c r="IPZ98" s="490"/>
      <c r="IQA98" s="490"/>
      <c r="IQB98" s="490"/>
      <c r="IQC98" s="490"/>
      <c r="IQD98" s="490"/>
      <c r="IQE98" s="490"/>
      <c r="IQF98" s="490"/>
      <c r="IQG98" s="490"/>
      <c r="IQH98" s="490"/>
      <c r="IQI98" s="490"/>
      <c r="IQJ98" s="490"/>
      <c r="IQK98" s="490"/>
      <c r="IQL98" s="490"/>
      <c r="IQM98" s="490"/>
      <c r="IQN98" s="490"/>
      <c r="IQO98" s="490"/>
      <c r="IQP98" s="490"/>
      <c r="IQQ98" s="490"/>
      <c r="IQR98" s="490"/>
      <c r="IQS98" s="490"/>
      <c r="IQT98" s="490"/>
      <c r="IQU98" s="490"/>
      <c r="IQV98" s="490"/>
      <c r="IQW98" s="490"/>
      <c r="IQX98" s="490"/>
      <c r="IQY98" s="490"/>
      <c r="IQZ98" s="490"/>
      <c r="IRA98" s="490"/>
      <c r="IRB98" s="490"/>
      <c r="IRC98" s="490"/>
      <c r="IRD98" s="490"/>
      <c r="IRE98" s="490"/>
      <c r="IRF98" s="490"/>
      <c r="IRG98" s="490"/>
      <c r="IRH98" s="490"/>
      <c r="IRI98" s="490"/>
      <c r="IRJ98" s="490"/>
      <c r="IRK98" s="490"/>
      <c r="IRL98" s="490"/>
      <c r="IRM98" s="490"/>
      <c r="IRN98" s="490"/>
      <c r="IRO98" s="490"/>
      <c r="IRP98" s="490"/>
      <c r="IRQ98" s="490"/>
      <c r="IRR98" s="490"/>
      <c r="IRS98" s="490"/>
      <c r="IRT98" s="490"/>
      <c r="IRU98" s="490"/>
      <c r="IRV98" s="490"/>
      <c r="IRW98" s="490"/>
      <c r="IRX98" s="490"/>
      <c r="IRY98" s="490"/>
      <c r="IRZ98" s="490"/>
      <c r="ISA98" s="490"/>
      <c r="ISB98" s="490"/>
      <c r="ISC98" s="490"/>
      <c r="ISD98" s="490"/>
      <c r="ISE98" s="490"/>
      <c r="ISF98" s="490"/>
      <c r="ISG98" s="490"/>
      <c r="ISH98" s="490"/>
      <c r="ISI98" s="490"/>
      <c r="ISJ98" s="490"/>
      <c r="ISK98" s="490"/>
      <c r="ISL98" s="490"/>
      <c r="ISM98" s="490"/>
      <c r="ISN98" s="490"/>
      <c r="ISO98" s="490"/>
      <c r="ISP98" s="490"/>
      <c r="ISQ98" s="490"/>
      <c r="ISR98" s="490"/>
      <c r="ISS98" s="490"/>
      <c r="IST98" s="490"/>
      <c r="ISU98" s="490"/>
      <c r="ISV98" s="490"/>
      <c r="ISW98" s="490"/>
      <c r="ISX98" s="490"/>
      <c r="ISY98" s="490"/>
      <c r="ISZ98" s="490"/>
      <c r="ITA98" s="490"/>
      <c r="ITB98" s="490"/>
      <c r="ITC98" s="490"/>
      <c r="ITD98" s="490"/>
      <c r="ITE98" s="490"/>
      <c r="ITF98" s="490"/>
      <c r="ITG98" s="490"/>
      <c r="ITH98" s="490"/>
      <c r="ITI98" s="490"/>
      <c r="ITJ98" s="490"/>
      <c r="ITK98" s="490"/>
      <c r="ITL98" s="490"/>
      <c r="ITM98" s="490"/>
      <c r="ITN98" s="490"/>
      <c r="ITO98" s="490"/>
      <c r="ITP98" s="490"/>
      <c r="ITQ98" s="490"/>
      <c r="ITR98" s="490"/>
      <c r="ITS98" s="490"/>
      <c r="ITT98" s="490"/>
      <c r="ITU98" s="490"/>
      <c r="ITV98" s="490"/>
      <c r="ITW98" s="490"/>
      <c r="ITX98" s="490"/>
      <c r="ITY98" s="490"/>
      <c r="ITZ98" s="490"/>
      <c r="IUA98" s="490"/>
      <c r="IUB98" s="490"/>
      <c r="IUC98" s="490"/>
      <c r="IUD98" s="490"/>
      <c r="IUE98" s="490"/>
      <c r="IUF98" s="490"/>
      <c r="IUG98" s="490"/>
      <c r="IUH98" s="490"/>
      <c r="IUI98" s="490"/>
      <c r="IUJ98" s="490"/>
      <c r="IUK98" s="490"/>
      <c r="IUL98" s="490"/>
      <c r="IUM98" s="490"/>
      <c r="IUN98" s="490"/>
      <c r="IUO98" s="490"/>
      <c r="IUP98" s="490"/>
      <c r="IUQ98" s="490"/>
      <c r="IUR98" s="490"/>
      <c r="IUS98" s="490"/>
      <c r="IUT98" s="490"/>
      <c r="IUU98" s="490"/>
      <c r="IUV98" s="490"/>
      <c r="IUW98" s="490"/>
      <c r="IUX98" s="490"/>
      <c r="IUY98" s="490"/>
      <c r="IUZ98" s="490"/>
      <c r="IVA98" s="490"/>
      <c r="IVB98" s="490"/>
      <c r="IVC98" s="490"/>
      <c r="IVD98" s="490"/>
      <c r="IVE98" s="490"/>
      <c r="IVF98" s="490"/>
      <c r="IVG98" s="490"/>
      <c r="IVH98" s="490"/>
      <c r="IVI98" s="490"/>
      <c r="IVJ98" s="490"/>
      <c r="IVK98" s="490"/>
      <c r="IVL98" s="490"/>
      <c r="IVM98" s="490"/>
      <c r="IVN98" s="490"/>
      <c r="IVO98" s="490"/>
      <c r="IVP98" s="490"/>
      <c r="IVQ98" s="490"/>
      <c r="IVR98" s="490"/>
      <c r="IVS98" s="490"/>
      <c r="IVT98" s="490"/>
      <c r="IVU98" s="490"/>
      <c r="IVV98" s="490"/>
      <c r="IVW98" s="490"/>
      <c r="IVX98" s="490"/>
      <c r="IVY98" s="490"/>
      <c r="IVZ98" s="490"/>
      <c r="IWA98" s="490"/>
      <c r="IWB98" s="490"/>
      <c r="IWC98" s="490"/>
      <c r="IWD98" s="490"/>
      <c r="IWE98" s="490"/>
      <c r="IWF98" s="490"/>
      <c r="IWG98" s="490"/>
      <c r="IWH98" s="490"/>
      <c r="IWI98" s="490"/>
      <c r="IWJ98" s="490"/>
      <c r="IWK98" s="490"/>
      <c r="IWL98" s="490"/>
      <c r="IWM98" s="490"/>
      <c r="IWN98" s="490"/>
      <c r="IWO98" s="490"/>
      <c r="IWP98" s="490"/>
      <c r="IWQ98" s="490"/>
      <c r="IWR98" s="490"/>
      <c r="IWS98" s="490"/>
      <c r="IWT98" s="490"/>
      <c r="IWU98" s="490"/>
      <c r="IWV98" s="490"/>
      <c r="IWW98" s="490"/>
      <c r="IWX98" s="490"/>
      <c r="IWY98" s="490"/>
      <c r="IWZ98" s="490"/>
      <c r="IXA98" s="490"/>
      <c r="IXB98" s="490"/>
      <c r="IXC98" s="490"/>
      <c r="IXD98" s="490"/>
      <c r="IXE98" s="490"/>
      <c r="IXF98" s="490"/>
      <c r="IXG98" s="490"/>
      <c r="IXH98" s="490"/>
      <c r="IXI98" s="490"/>
      <c r="IXJ98" s="490"/>
      <c r="IXK98" s="490"/>
      <c r="IXL98" s="490"/>
      <c r="IXM98" s="490"/>
      <c r="IXN98" s="490"/>
      <c r="IXO98" s="490"/>
      <c r="IXP98" s="490"/>
      <c r="IXQ98" s="490"/>
      <c r="IXR98" s="490"/>
      <c r="IXS98" s="490"/>
      <c r="IXT98" s="490"/>
      <c r="IXU98" s="490"/>
      <c r="IXV98" s="490"/>
      <c r="IXW98" s="490"/>
      <c r="IXX98" s="490"/>
      <c r="IXY98" s="490"/>
      <c r="IXZ98" s="490"/>
      <c r="IYA98" s="490"/>
      <c r="IYB98" s="490"/>
      <c r="IYC98" s="490"/>
      <c r="IYD98" s="490"/>
      <c r="IYE98" s="490"/>
      <c r="IYF98" s="490"/>
      <c r="IYG98" s="490"/>
      <c r="IYH98" s="490"/>
      <c r="IYI98" s="490"/>
      <c r="IYJ98" s="490"/>
      <c r="IYK98" s="490"/>
      <c r="IYL98" s="490"/>
      <c r="IYM98" s="490"/>
      <c r="IYN98" s="490"/>
      <c r="IYO98" s="490"/>
      <c r="IYP98" s="490"/>
      <c r="IYQ98" s="490"/>
      <c r="IYR98" s="490"/>
      <c r="IYS98" s="490"/>
      <c r="IYT98" s="490"/>
      <c r="IYU98" s="490"/>
      <c r="IYV98" s="490"/>
      <c r="IYW98" s="490"/>
      <c r="IYX98" s="490"/>
      <c r="IYY98" s="490"/>
      <c r="IYZ98" s="490"/>
      <c r="IZA98" s="490"/>
      <c r="IZB98" s="490"/>
      <c r="IZC98" s="490"/>
      <c r="IZD98" s="490"/>
      <c r="IZE98" s="490"/>
      <c r="IZF98" s="490"/>
      <c r="IZG98" s="490"/>
      <c r="IZH98" s="490"/>
      <c r="IZI98" s="490"/>
      <c r="IZJ98" s="490"/>
      <c r="IZK98" s="490"/>
      <c r="IZL98" s="490"/>
      <c r="IZM98" s="490"/>
      <c r="IZN98" s="490"/>
      <c r="IZO98" s="490"/>
      <c r="IZP98" s="490"/>
      <c r="IZQ98" s="490"/>
      <c r="IZR98" s="490"/>
      <c r="IZS98" s="490"/>
      <c r="IZT98" s="490"/>
      <c r="IZU98" s="490"/>
      <c r="IZV98" s="490"/>
      <c r="IZW98" s="490"/>
      <c r="IZX98" s="490"/>
      <c r="IZY98" s="490"/>
      <c r="IZZ98" s="490"/>
      <c r="JAA98" s="490"/>
      <c r="JAB98" s="490"/>
      <c r="JAC98" s="490"/>
      <c r="JAD98" s="490"/>
      <c r="JAE98" s="490"/>
      <c r="JAF98" s="490"/>
      <c r="JAG98" s="490"/>
      <c r="JAH98" s="490"/>
      <c r="JAI98" s="490"/>
      <c r="JAJ98" s="490"/>
      <c r="JAK98" s="490"/>
      <c r="JAL98" s="490"/>
      <c r="JAM98" s="490"/>
      <c r="JAN98" s="490"/>
      <c r="JAO98" s="490"/>
      <c r="JAP98" s="490"/>
      <c r="JAQ98" s="490"/>
      <c r="JAR98" s="490"/>
      <c r="JAS98" s="490"/>
      <c r="JAT98" s="490"/>
      <c r="JAU98" s="490"/>
      <c r="JAV98" s="490"/>
      <c r="JAW98" s="490"/>
      <c r="JAX98" s="490"/>
      <c r="JAY98" s="490"/>
      <c r="JAZ98" s="490"/>
      <c r="JBA98" s="490"/>
      <c r="JBB98" s="490"/>
      <c r="JBC98" s="490"/>
      <c r="JBD98" s="490"/>
      <c r="JBE98" s="490"/>
      <c r="JBF98" s="490"/>
      <c r="JBG98" s="490"/>
      <c r="JBH98" s="490"/>
      <c r="JBI98" s="490"/>
      <c r="JBJ98" s="490"/>
      <c r="JBK98" s="490"/>
      <c r="JBL98" s="490"/>
      <c r="JBM98" s="490"/>
      <c r="JBN98" s="490"/>
      <c r="JBO98" s="490"/>
      <c r="JBP98" s="490"/>
      <c r="JBQ98" s="490"/>
      <c r="JBR98" s="490"/>
      <c r="JBS98" s="490"/>
      <c r="JBT98" s="490"/>
      <c r="JBU98" s="490"/>
      <c r="JBV98" s="490"/>
      <c r="JBW98" s="490"/>
      <c r="JBX98" s="490"/>
      <c r="JBY98" s="490"/>
      <c r="JBZ98" s="490"/>
      <c r="JCA98" s="490"/>
      <c r="JCB98" s="490"/>
      <c r="JCC98" s="490"/>
      <c r="JCD98" s="490"/>
      <c r="JCE98" s="490"/>
      <c r="JCF98" s="490"/>
      <c r="JCG98" s="490"/>
      <c r="JCH98" s="490"/>
      <c r="JCI98" s="490"/>
      <c r="JCJ98" s="490"/>
      <c r="JCK98" s="490"/>
      <c r="JCL98" s="490"/>
      <c r="JCM98" s="490"/>
      <c r="JCN98" s="490"/>
      <c r="JCO98" s="490"/>
      <c r="JCP98" s="490"/>
      <c r="JCQ98" s="490"/>
      <c r="JCR98" s="490"/>
      <c r="JCS98" s="490"/>
      <c r="JCT98" s="490"/>
      <c r="JCU98" s="490"/>
      <c r="JCV98" s="490"/>
      <c r="JCW98" s="490"/>
      <c r="JCX98" s="490"/>
      <c r="JCY98" s="490"/>
      <c r="JCZ98" s="490"/>
      <c r="JDA98" s="490"/>
      <c r="JDB98" s="490"/>
      <c r="JDC98" s="490"/>
      <c r="JDD98" s="490"/>
      <c r="JDE98" s="490"/>
      <c r="JDF98" s="490"/>
      <c r="JDG98" s="490"/>
      <c r="JDH98" s="490"/>
      <c r="JDI98" s="490"/>
      <c r="JDJ98" s="490"/>
      <c r="JDK98" s="490"/>
      <c r="JDL98" s="490"/>
      <c r="JDM98" s="490"/>
      <c r="JDN98" s="490"/>
      <c r="JDO98" s="490"/>
      <c r="JDP98" s="490"/>
      <c r="JDQ98" s="490"/>
      <c r="JDR98" s="490"/>
      <c r="JDS98" s="490"/>
      <c r="JDT98" s="490"/>
      <c r="JDU98" s="490"/>
      <c r="JDV98" s="490"/>
      <c r="JDW98" s="490"/>
      <c r="JDX98" s="490"/>
      <c r="JDY98" s="490"/>
      <c r="JDZ98" s="490"/>
      <c r="JEA98" s="490"/>
      <c r="JEB98" s="490"/>
      <c r="JEC98" s="490"/>
      <c r="JED98" s="490"/>
      <c r="JEE98" s="490"/>
      <c r="JEF98" s="490"/>
      <c r="JEG98" s="490"/>
      <c r="JEH98" s="490"/>
      <c r="JEI98" s="490"/>
      <c r="JEJ98" s="490"/>
      <c r="JEK98" s="490"/>
      <c r="JEL98" s="490"/>
      <c r="JEM98" s="490"/>
      <c r="JEN98" s="490"/>
      <c r="JEO98" s="490"/>
      <c r="JEP98" s="490"/>
      <c r="JEQ98" s="490"/>
      <c r="JER98" s="490"/>
      <c r="JES98" s="490"/>
      <c r="JET98" s="490"/>
      <c r="JEU98" s="490"/>
      <c r="JEV98" s="490"/>
      <c r="JEW98" s="490"/>
      <c r="JEX98" s="490"/>
      <c r="JEY98" s="490"/>
      <c r="JEZ98" s="490"/>
      <c r="JFA98" s="490"/>
      <c r="JFB98" s="490"/>
      <c r="JFC98" s="490"/>
      <c r="JFD98" s="490"/>
      <c r="JFE98" s="490"/>
      <c r="JFF98" s="490"/>
      <c r="JFG98" s="490"/>
      <c r="JFH98" s="490"/>
      <c r="JFI98" s="490"/>
      <c r="JFJ98" s="490"/>
      <c r="JFK98" s="490"/>
      <c r="JFL98" s="490"/>
      <c r="JFM98" s="490"/>
      <c r="JFN98" s="490"/>
      <c r="JFO98" s="490"/>
      <c r="JFP98" s="490"/>
      <c r="JFQ98" s="490"/>
      <c r="JFR98" s="490"/>
      <c r="JFS98" s="490"/>
      <c r="JFT98" s="490"/>
      <c r="JFU98" s="490"/>
      <c r="JFV98" s="490"/>
      <c r="JFW98" s="490"/>
      <c r="JFX98" s="490"/>
      <c r="JFY98" s="490"/>
      <c r="JFZ98" s="490"/>
      <c r="JGA98" s="490"/>
      <c r="JGB98" s="490"/>
      <c r="JGC98" s="490"/>
      <c r="JGD98" s="490"/>
      <c r="JGE98" s="490"/>
      <c r="JGF98" s="490"/>
      <c r="JGG98" s="490"/>
      <c r="JGH98" s="490"/>
      <c r="JGI98" s="490"/>
      <c r="JGJ98" s="490"/>
      <c r="JGK98" s="490"/>
      <c r="JGL98" s="490"/>
      <c r="JGM98" s="490"/>
      <c r="JGN98" s="490"/>
      <c r="JGO98" s="490"/>
      <c r="JGP98" s="490"/>
      <c r="JGQ98" s="490"/>
      <c r="JGR98" s="490"/>
      <c r="JGS98" s="490"/>
      <c r="JGT98" s="490"/>
      <c r="JGU98" s="490"/>
      <c r="JGV98" s="490"/>
      <c r="JGW98" s="490"/>
      <c r="JGX98" s="490"/>
      <c r="JGY98" s="490"/>
      <c r="JGZ98" s="490"/>
      <c r="JHA98" s="490"/>
      <c r="JHB98" s="490"/>
      <c r="JHC98" s="490"/>
      <c r="JHD98" s="490"/>
      <c r="JHE98" s="490"/>
      <c r="JHF98" s="490"/>
      <c r="JHG98" s="490"/>
      <c r="JHH98" s="490"/>
      <c r="JHI98" s="490"/>
      <c r="JHJ98" s="490"/>
      <c r="JHK98" s="490"/>
      <c r="JHL98" s="490"/>
      <c r="JHM98" s="490"/>
      <c r="JHN98" s="490"/>
      <c r="JHO98" s="490"/>
      <c r="JHP98" s="490"/>
      <c r="JHQ98" s="490"/>
      <c r="JHR98" s="490"/>
      <c r="JHS98" s="490"/>
      <c r="JHT98" s="490"/>
      <c r="JHU98" s="490"/>
      <c r="JHV98" s="490"/>
      <c r="JHW98" s="490"/>
      <c r="JHX98" s="490"/>
      <c r="JHY98" s="490"/>
      <c r="JHZ98" s="490"/>
      <c r="JIA98" s="490"/>
      <c r="JIB98" s="490"/>
      <c r="JIC98" s="490"/>
      <c r="JID98" s="490"/>
      <c r="JIE98" s="490"/>
      <c r="JIF98" s="490"/>
      <c r="JIG98" s="490"/>
      <c r="JIH98" s="490"/>
      <c r="JII98" s="490"/>
      <c r="JIJ98" s="490"/>
      <c r="JIK98" s="490"/>
      <c r="JIL98" s="490"/>
      <c r="JIM98" s="490"/>
      <c r="JIN98" s="490"/>
      <c r="JIO98" s="490"/>
      <c r="JIP98" s="490"/>
      <c r="JIQ98" s="490"/>
      <c r="JIR98" s="490"/>
      <c r="JIS98" s="490"/>
      <c r="JIT98" s="490"/>
      <c r="JIU98" s="490"/>
      <c r="JIV98" s="490"/>
      <c r="JIW98" s="490"/>
      <c r="JIX98" s="490"/>
      <c r="JIY98" s="490"/>
      <c r="JIZ98" s="490"/>
      <c r="JJA98" s="490"/>
      <c r="JJB98" s="490"/>
      <c r="JJC98" s="490"/>
      <c r="JJD98" s="490"/>
      <c r="JJE98" s="490"/>
      <c r="JJF98" s="490"/>
      <c r="JJG98" s="490"/>
      <c r="JJH98" s="490"/>
      <c r="JJI98" s="490"/>
      <c r="JJJ98" s="490"/>
      <c r="JJK98" s="490"/>
      <c r="JJL98" s="490"/>
      <c r="JJM98" s="490"/>
      <c r="JJN98" s="490"/>
      <c r="JJO98" s="490"/>
      <c r="JJP98" s="490"/>
      <c r="JJQ98" s="490"/>
      <c r="JJR98" s="490"/>
      <c r="JJS98" s="490"/>
      <c r="JJT98" s="490"/>
      <c r="JJU98" s="490"/>
      <c r="JJV98" s="490"/>
      <c r="JJW98" s="490"/>
      <c r="JJX98" s="490"/>
      <c r="JJY98" s="490"/>
      <c r="JJZ98" s="490"/>
      <c r="JKA98" s="490"/>
      <c r="JKB98" s="490"/>
      <c r="JKC98" s="490"/>
      <c r="JKD98" s="490"/>
      <c r="JKE98" s="490"/>
      <c r="JKF98" s="490"/>
      <c r="JKG98" s="490"/>
      <c r="JKH98" s="490"/>
      <c r="JKI98" s="490"/>
      <c r="JKJ98" s="490"/>
      <c r="JKK98" s="490"/>
      <c r="JKL98" s="490"/>
      <c r="JKM98" s="490"/>
      <c r="JKN98" s="490"/>
      <c r="JKO98" s="490"/>
      <c r="JKP98" s="490"/>
      <c r="JKQ98" s="490"/>
      <c r="JKR98" s="490"/>
      <c r="JKS98" s="490"/>
      <c r="JKT98" s="490"/>
      <c r="JKU98" s="490"/>
      <c r="JKV98" s="490"/>
      <c r="JKW98" s="490"/>
      <c r="JKX98" s="490"/>
      <c r="JKY98" s="490"/>
      <c r="JKZ98" s="490"/>
      <c r="JLA98" s="490"/>
      <c r="JLB98" s="490"/>
      <c r="JLC98" s="490"/>
      <c r="JLD98" s="490"/>
      <c r="JLE98" s="490"/>
      <c r="JLF98" s="490"/>
      <c r="JLG98" s="490"/>
      <c r="JLH98" s="490"/>
      <c r="JLI98" s="490"/>
      <c r="JLJ98" s="490"/>
      <c r="JLK98" s="490"/>
      <c r="JLL98" s="490"/>
      <c r="JLM98" s="490"/>
      <c r="JLN98" s="490"/>
      <c r="JLO98" s="490"/>
      <c r="JLP98" s="490"/>
      <c r="JLQ98" s="490"/>
      <c r="JLR98" s="490"/>
      <c r="JLS98" s="490"/>
      <c r="JLT98" s="490"/>
      <c r="JLU98" s="490"/>
      <c r="JLV98" s="490"/>
      <c r="JLW98" s="490"/>
      <c r="JLX98" s="490"/>
      <c r="JLY98" s="490"/>
      <c r="JLZ98" s="490"/>
      <c r="JMA98" s="490"/>
      <c r="JMB98" s="490"/>
      <c r="JMC98" s="490"/>
      <c r="JMD98" s="490"/>
      <c r="JME98" s="490"/>
      <c r="JMF98" s="490"/>
      <c r="JMG98" s="490"/>
      <c r="JMH98" s="490"/>
      <c r="JMI98" s="490"/>
      <c r="JMJ98" s="490"/>
      <c r="JMK98" s="490"/>
      <c r="JML98" s="490"/>
      <c r="JMM98" s="490"/>
      <c r="JMN98" s="490"/>
      <c r="JMO98" s="490"/>
      <c r="JMP98" s="490"/>
      <c r="JMQ98" s="490"/>
      <c r="JMR98" s="490"/>
      <c r="JMS98" s="490"/>
      <c r="JMT98" s="490"/>
      <c r="JMU98" s="490"/>
      <c r="JMV98" s="490"/>
      <c r="JMW98" s="490"/>
      <c r="JMX98" s="490"/>
      <c r="JMY98" s="490"/>
      <c r="JMZ98" s="490"/>
      <c r="JNA98" s="490"/>
      <c r="JNB98" s="490"/>
      <c r="JNC98" s="490"/>
      <c r="JND98" s="490"/>
      <c r="JNE98" s="490"/>
      <c r="JNF98" s="490"/>
      <c r="JNG98" s="490"/>
      <c r="JNH98" s="490"/>
      <c r="JNI98" s="490"/>
      <c r="JNJ98" s="490"/>
      <c r="JNK98" s="490"/>
      <c r="JNL98" s="490"/>
      <c r="JNM98" s="490"/>
      <c r="JNN98" s="490"/>
      <c r="JNO98" s="490"/>
      <c r="JNP98" s="490"/>
      <c r="JNQ98" s="490"/>
      <c r="JNR98" s="490"/>
      <c r="JNS98" s="490"/>
      <c r="JNT98" s="490"/>
      <c r="JNU98" s="490"/>
      <c r="JNV98" s="490"/>
      <c r="JNW98" s="490"/>
      <c r="JNX98" s="490"/>
      <c r="JNY98" s="490"/>
      <c r="JNZ98" s="490"/>
      <c r="JOA98" s="490"/>
      <c r="JOB98" s="490"/>
      <c r="JOC98" s="490"/>
      <c r="JOD98" s="490"/>
      <c r="JOE98" s="490"/>
      <c r="JOF98" s="490"/>
      <c r="JOG98" s="490"/>
      <c r="JOH98" s="490"/>
      <c r="JOI98" s="490"/>
      <c r="JOJ98" s="490"/>
      <c r="JOK98" s="490"/>
      <c r="JOL98" s="490"/>
      <c r="JOM98" s="490"/>
      <c r="JON98" s="490"/>
      <c r="JOO98" s="490"/>
      <c r="JOP98" s="490"/>
      <c r="JOQ98" s="490"/>
      <c r="JOR98" s="490"/>
      <c r="JOS98" s="490"/>
      <c r="JOT98" s="490"/>
      <c r="JOU98" s="490"/>
      <c r="JOV98" s="490"/>
      <c r="JOW98" s="490"/>
      <c r="JOX98" s="490"/>
      <c r="JOY98" s="490"/>
      <c r="JOZ98" s="490"/>
      <c r="JPA98" s="490"/>
      <c r="JPB98" s="490"/>
      <c r="JPC98" s="490"/>
      <c r="JPD98" s="490"/>
      <c r="JPE98" s="490"/>
      <c r="JPF98" s="490"/>
      <c r="JPG98" s="490"/>
      <c r="JPH98" s="490"/>
      <c r="JPI98" s="490"/>
      <c r="JPJ98" s="490"/>
      <c r="JPK98" s="490"/>
      <c r="JPL98" s="490"/>
      <c r="JPM98" s="490"/>
      <c r="JPN98" s="490"/>
      <c r="JPO98" s="490"/>
      <c r="JPP98" s="490"/>
      <c r="JPQ98" s="490"/>
      <c r="JPR98" s="490"/>
      <c r="JPS98" s="490"/>
      <c r="JPT98" s="490"/>
      <c r="JPU98" s="490"/>
      <c r="JPV98" s="490"/>
      <c r="JPW98" s="490"/>
      <c r="JPX98" s="490"/>
      <c r="JPY98" s="490"/>
      <c r="JPZ98" s="490"/>
      <c r="JQA98" s="490"/>
      <c r="JQB98" s="490"/>
      <c r="JQC98" s="490"/>
      <c r="JQD98" s="490"/>
      <c r="JQE98" s="490"/>
      <c r="JQF98" s="490"/>
      <c r="JQG98" s="490"/>
      <c r="JQH98" s="490"/>
      <c r="JQI98" s="490"/>
      <c r="JQJ98" s="490"/>
      <c r="JQK98" s="490"/>
      <c r="JQL98" s="490"/>
      <c r="JQM98" s="490"/>
      <c r="JQN98" s="490"/>
      <c r="JQO98" s="490"/>
      <c r="JQP98" s="490"/>
      <c r="JQQ98" s="490"/>
      <c r="JQR98" s="490"/>
      <c r="JQS98" s="490"/>
      <c r="JQT98" s="490"/>
      <c r="JQU98" s="490"/>
      <c r="JQV98" s="490"/>
      <c r="JQW98" s="490"/>
      <c r="JQX98" s="490"/>
      <c r="JQY98" s="490"/>
      <c r="JQZ98" s="490"/>
      <c r="JRA98" s="490"/>
      <c r="JRB98" s="490"/>
      <c r="JRC98" s="490"/>
      <c r="JRD98" s="490"/>
      <c r="JRE98" s="490"/>
      <c r="JRF98" s="490"/>
      <c r="JRG98" s="490"/>
      <c r="JRH98" s="490"/>
      <c r="JRI98" s="490"/>
      <c r="JRJ98" s="490"/>
      <c r="JRK98" s="490"/>
      <c r="JRL98" s="490"/>
      <c r="JRM98" s="490"/>
      <c r="JRN98" s="490"/>
      <c r="JRO98" s="490"/>
      <c r="JRP98" s="490"/>
      <c r="JRQ98" s="490"/>
      <c r="JRR98" s="490"/>
      <c r="JRS98" s="490"/>
      <c r="JRT98" s="490"/>
      <c r="JRU98" s="490"/>
      <c r="JRV98" s="490"/>
      <c r="JRW98" s="490"/>
      <c r="JRX98" s="490"/>
      <c r="JRY98" s="490"/>
      <c r="JRZ98" s="490"/>
      <c r="JSA98" s="490"/>
      <c r="JSB98" s="490"/>
      <c r="JSC98" s="490"/>
      <c r="JSD98" s="490"/>
      <c r="JSE98" s="490"/>
      <c r="JSF98" s="490"/>
      <c r="JSG98" s="490"/>
      <c r="JSH98" s="490"/>
      <c r="JSI98" s="490"/>
      <c r="JSJ98" s="490"/>
      <c r="JSK98" s="490"/>
      <c r="JSL98" s="490"/>
      <c r="JSM98" s="490"/>
      <c r="JSN98" s="490"/>
      <c r="JSO98" s="490"/>
      <c r="JSP98" s="490"/>
      <c r="JSQ98" s="490"/>
      <c r="JSR98" s="490"/>
      <c r="JSS98" s="490"/>
      <c r="JST98" s="490"/>
      <c r="JSU98" s="490"/>
      <c r="JSV98" s="490"/>
      <c r="JSW98" s="490"/>
      <c r="JSX98" s="490"/>
      <c r="JSY98" s="490"/>
      <c r="JSZ98" s="490"/>
      <c r="JTA98" s="490"/>
      <c r="JTB98" s="490"/>
      <c r="JTC98" s="490"/>
      <c r="JTD98" s="490"/>
      <c r="JTE98" s="490"/>
      <c r="JTF98" s="490"/>
      <c r="JTG98" s="490"/>
      <c r="JTH98" s="490"/>
      <c r="JTI98" s="490"/>
      <c r="JTJ98" s="490"/>
      <c r="JTK98" s="490"/>
      <c r="JTL98" s="490"/>
      <c r="JTM98" s="490"/>
      <c r="JTN98" s="490"/>
      <c r="JTO98" s="490"/>
      <c r="JTP98" s="490"/>
      <c r="JTQ98" s="490"/>
      <c r="JTR98" s="490"/>
      <c r="JTS98" s="490"/>
      <c r="JTT98" s="490"/>
      <c r="JTU98" s="490"/>
      <c r="JTV98" s="490"/>
      <c r="JTW98" s="490"/>
      <c r="JTX98" s="490"/>
      <c r="JTY98" s="490"/>
      <c r="JTZ98" s="490"/>
      <c r="JUA98" s="490"/>
      <c r="JUB98" s="490"/>
      <c r="JUC98" s="490"/>
      <c r="JUD98" s="490"/>
      <c r="JUE98" s="490"/>
      <c r="JUF98" s="490"/>
      <c r="JUG98" s="490"/>
      <c r="JUH98" s="490"/>
      <c r="JUI98" s="490"/>
      <c r="JUJ98" s="490"/>
      <c r="JUK98" s="490"/>
      <c r="JUL98" s="490"/>
      <c r="JUM98" s="490"/>
      <c r="JUN98" s="490"/>
      <c r="JUO98" s="490"/>
      <c r="JUP98" s="490"/>
      <c r="JUQ98" s="490"/>
      <c r="JUR98" s="490"/>
      <c r="JUS98" s="490"/>
      <c r="JUT98" s="490"/>
      <c r="JUU98" s="490"/>
      <c r="JUV98" s="490"/>
      <c r="JUW98" s="490"/>
      <c r="JUX98" s="490"/>
      <c r="JUY98" s="490"/>
      <c r="JUZ98" s="490"/>
      <c r="JVA98" s="490"/>
      <c r="JVB98" s="490"/>
      <c r="JVC98" s="490"/>
      <c r="JVD98" s="490"/>
      <c r="JVE98" s="490"/>
      <c r="JVF98" s="490"/>
      <c r="JVG98" s="490"/>
      <c r="JVH98" s="490"/>
      <c r="JVI98" s="490"/>
      <c r="JVJ98" s="490"/>
      <c r="JVK98" s="490"/>
      <c r="JVL98" s="490"/>
      <c r="JVM98" s="490"/>
      <c r="JVN98" s="490"/>
      <c r="JVO98" s="490"/>
      <c r="JVP98" s="490"/>
      <c r="JVQ98" s="490"/>
      <c r="JVR98" s="490"/>
      <c r="JVS98" s="490"/>
      <c r="JVT98" s="490"/>
      <c r="JVU98" s="490"/>
      <c r="JVV98" s="490"/>
      <c r="JVW98" s="490"/>
      <c r="JVX98" s="490"/>
      <c r="JVY98" s="490"/>
      <c r="JVZ98" s="490"/>
      <c r="JWA98" s="490"/>
      <c r="JWB98" s="490"/>
      <c r="JWC98" s="490"/>
      <c r="JWD98" s="490"/>
      <c r="JWE98" s="490"/>
      <c r="JWF98" s="490"/>
      <c r="JWG98" s="490"/>
      <c r="JWH98" s="490"/>
      <c r="JWI98" s="490"/>
      <c r="JWJ98" s="490"/>
      <c r="JWK98" s="490"/>
      <c r="JWL98" s="490"/>
      <c r="JWM98" s="490"/>
      <c r="JWN98" s="490"/>
      <c r="JWO98" s="490"/>
      <c r="JWP98" s="490"/>
      <c r="JWQ98" s="490"/>
      <c r="JWR98" s="490"/>
      <c r="JWS98" s="490"/>
      <c r="JWT98" s="490"/>
      <c r="JWU98" s="490"/>
      <c r="JWV98" s="490"/>
      <c r="JWW98" s="490"/>
      <c r="JWX98" s="490"/>
      <c r="JWY98" s="490"/>
      <c r="JWZ98" s="490"/>
      <c r="JXA98" s="490"/>
      <c r="JXB98" s="490"/>
      <c r="JXC98" s="490"/>
      <c r="JXD98" s="490"/>
      <c r="JXE98" s="490"/>
      <c r="JXF98" s="490"/>
      <c r="JXG98" s="490"/>
      <c r="JXH98" s="490"/>
      <c r="JXI98" s="490"/>
      <c r="JXJ98" s="490"/>
      <c r="JXK98" s="490"/>
      <c r="JXL98" s="490"/>
      <c r="JXM98" s="490"/>
      <c r="JXN98" s="490"/>
      <c r="JXO98" s="490"/>
      <c r="JXP98" s="490"/>
      <c r="JXQ98" s="490"/>
      <c r="JXR98" s="490"/>
      <c r="JXS98" s="490"/>
      <c r="JXT98" s="490"/>
      <c r="JXU98" s="490"/>
      <c r="JXV98" s="490"/>
      <c r="JXW98" s="490"/>
      <c r="JXX98" s="490"/>
      <c r="JXY98" s="490"/>
      <c r="JXZ98" s="490"/>
      <c r="JYA98" s="490"/>
      <c r="JYB98" s="490"/>
      <c r="JYC98" s="490"/>
      <c r="JYD98" s="490"/>
      <c r="JYE98" s="490"/>
      <c r="JYF98" s="490"/>
      <c r="JYG98" s="490"/>
      <c r="JYH98" s="490"/>
      <c r="JYI98" s="490"/>
      <c r="JYJ98" s="490"/>
      <c r="JYK98" s="490"/>
      <c r="JYL98" s="490"/>
      <c r="JYM98" s="490"/>
      <c r="JYN98" s="490"/>
      <c r="JYO98" s="490"/>
      <c r="JYP98" s="490"/>
      <c r="JYQ98" s="490"/>
      <c r="JYR98" s="490"/>
      <c r="JYS98" s="490"/>
      <c r="JYT98" s="490"/>
      <c r="JYU98" s="490"/>
      <c r="JYV98" s="490"/>
      <c r="JYW98" s="490"/>
      <c r="JYX98" s="490"/>
      <c r="JYY98" s="490"/>
      <c r="JYZ98" s="490"/>
      <c r="JZA98" s="490"/>
      <c r="JZB98" s="490"/>
      <c r="JZC98" s="490"/>
      <c r="JZD98" s="490"/>
      <c r="JZE98" s="490"/>
      <c r="JZF98" s="490"/>
      <c r="JZG98" s="490"/>
      <c r="JZH98" s="490"/>
      <c r="JZI98" s="490"/>
      <c r="JZJ98" s="490"/>
      <c r="JZK98" s="490"/>
      <c r="JZL98" s="490"/>
      <c r="JZM98" s="490"/>
      <c r="JZN98" s="490"/>
      <c r="JZO98" s="490"/>
      <c r="JZP98" s="490"/>
      <c r="JZQ98" s="490"/>
      <c r="JZR98" s="490"/>
      <c r="JZS98" s="490"/>
      <c r="JZT98" s="490"/>
      <c r="JZU98" s="490"/>
      <c r="JZV98" s="490"/>
      <c r="JZW98" s="490"/>
      <c r="JZX98" s="490"/>
      <c r="JZY98" s="490"/>
      <c r="JZZ98" s="490"/>
      <c r="KAA98" s="490"/>
      <c r="KAB98" s="490"/>
      <c r="KAC98" s="490"/>
      <c r="KAD98" s="490"/>
      <c r="KAE98" s="490"/>
      <c r="KAF98" s="490"/>
      <c r="KAG98" s="490"/>
      <c r="KAH98" s="490"/>
      <c r="KAI98" s="490"/>
      <c r="KAJ98" s="490"/>
      <c r="KAK98" s="490"/>
      <c r="KAL98" s="490"/>
      <c r="KAM98" s="490"/>
      <c r="KAN98" s="490"/>
      <c r="KAO98" s="490"/>
      <c r="KAP98" s="490"/>
      <c r="KAQ98" s="490"/>
      <c r="KAR98" s="490"/>
      <c r="KAS98" s="490"/>
      <c r="KAT98" s="490"/>
      <c r="KAU98" s="490"/>
      <c r="KAV98" s="490"/>
      <c r="KAW98" s="490"/>
      <c r="KAX98" s="490"/>
      <c r="KAY98" s="490"/>
      <c r="KAZ98" s="490"/>
      <c r="KBA98" s="490"/>
      <c r="KBB98" s="490"/>
      <c r="KBC98" s="490"/>
      <c r="KBD98" s="490"/>
      <c r="KBE98" s="490"/>
      <c r="KBF98" s="490"/>
      <c r="KBG98" s="490"/>
      <c r="KBH98" s="490"/>
      <c r="KBI98" s="490"/>
      <c r="KBJ98" s="490"/>
      <c r="KBK98" s="490"/>
      <c r="KBL98" s="490"/>
      <c r="KBM98" s="490"/>
      <c r="KBN98" s="490"/>
      <c r="KBO98" s="490"/>
      <c r="KBP98" s="490"/>
      <c r="KBQ98" s="490"/>
      <c r="KBR98" s="490"/>
      <c r="KBS98" s="490"/>
      <c r="KBT98" s="490"/>
      <c r="KBU98" s="490"/>
      <c r="KBV98" s="490"/>
      <c r="KBW98" s="490"/>
      <c r="KBX98" s="490"/>
      <c r="KBY98" s="490"/>
      <c r="KBZ98" s="490"/>
      <c r="KCA98" s="490"/>
      <c r="KCB98" s="490"/>
      <c r="KCC98" s="490"/>
      <c r="KCD98" s="490"/>
      <c r="KCE98" s="490"/>
      <c r="KCF98" s="490"/>
      <c r="KCG98" s="490"/>
      <c r="KCH98" s="490"/>
      <c r="KCI98" s="490"/>
      <c r="KCJ98" s="490"/>
      <c r="KCK98" s="490"/>
      <c r="KCL98" s="490"/>
      <c r="KCM98" s="490"/>
      <c r="KCN98" s="490"/>
      <c r="KCO98" s="490"/>
      <c r="KCP98" s="490"/>
      <c r="KCQ98" s="490"/>
      <c r="KCR98" s="490"/>
      <c r="KCS98" s="490"/>
      <c r="KCT98" s="490"/>
      <c r="KCU98" s="490"/>
      <c r="KCV98" s="490"/>
      <c r="KCW98" s="490"/>
      <c r="KCX98" s="490"/>
      <c r="KCY98" s="490"/>
      <c r="KCZ98" s="490"/>
      <c r="KDA98" s="490"/>
      <c r="KDB98" s="490"/>
      <c r="KDC98" s="490"/>
      <c r="KDD98" s="490"/>
      <c r="KDE98" s="490"/>
      <c r="KDF98" s="490"/>
      <c r="KDG98" s="490"/>
      <c r="KDH98" s="490"/>
      <c r="KDI98" s="490"/>
      <c r="KDJ98" s="490"/>
      <c r="KDK98" s="490"/>
      <c r="KDL98" s="490"/>
      <c r="KDM98" s="490"/>
      <c r="KDN98" s="490"/>
      <c r="KDO98" s="490"/>
      <c r="KDP98" s="490"/>
      <c r="KDQ98" s="490"/>
      <c r="KDR98" s="490"/>
      <c r="KDS98" s="490"/>
      <c r="KDT98" s="490"/>
      <c r="KDU98" s="490"/>
      <c r="KDV98" s="490"/>
      <c r="KDW98" s="490"/>
      <c r="KDX98" s="490"/>
      <c r="KDY98" s="490"/>
      <c r="KDZ98" s="490"/>
      <c r="KEA98" s="490"/>
      <c r="KEB98" s="490"/>
      <c r="KEC98" s="490"/>
      <c r="KED98" s="490"/>
      <c r="KEE98" s="490"/>
      <c r="KEF98" s="490"/>
      <c r="KEG98" s="490"/>
      <c r="KEH98" s="490"/>
      <c r="KEI98" s="490"/>
      <c r="KEJ98" s="490"/>
      <c r="KEK98" s="490"/>
      <c r="KEL98" s="490"/>
      <c r="KEM98" s="490"/>
      <c r="KEN98" s="490"/>
      <c r="KEO98" s="490"/>
      <c r="KEP98" s="490"/>
      <c r="KEQ98" s="490"/>
      <c r="KER98" s="490"/>
      <c r="KES98" s="490"/>
      <c r="KET98" s="490"/>
      <c r="KEU98" s="490"/>
      <c r="KEV98" s="490"/>
      <c r="KEW98" s="490"/>
      <c r="KEX98" s="490"/>
      <c r="KEY98" s="490"/>
      <c r="KEZ98" s="490"/>
      <c r="KFA98" s="490"/>
      <c r="KFB98" s="490"/>
      <c r="KFC98" s="490"/>
      <c r="KFD98" s="490"/>
      <c r="KFE98" s="490"/>
      <c r="KFF98" s="490"/>
      <c r="KFG98" s="490"/>
      <c r="KFH98" s="490"/>
      <c r="KFI98" s="490"/>
      <c r="KFJ98" s="490"/>
      <c r="KFK98" s="490"/>
      <c r="KFL98" s="490"/>
      <c r="KFM98" s="490"/>
      <c r="KFN98" s="490"/>
      <c r="KFO98" s="490"/>
      <c r="KFP98" s="490"/>
      <c r="KFQ98" s="490"/>
      <c r="KFR98" s="490"/>
      <c r="KFS98" s="490"/>
      <c r="KFT98" s="490"/>
      <c r="KFU98" s="490"/>
      <c r="KFV98" s="490"/>
      <c r="KFW98" s="490"/>
      <c r="KFX98" s="490"/>
      <c r="KFY98" s="490"/>
      <c r="KFZ98" s="490"/>
      <c r="KGA98" s="490"/>
      <c r="KGB98" s="490"/>
      <c r="KGC98" s="490"/>
      <c r="KGD98" s="490"/>
      <c r="KGE98" s="490"/>
      <c r="KGF98" s="490"/>
      <c r="KGG98" s="490"/>
      <c r="KGH98" s="490"/>
      <c r="KGI98" s="490"/>
      <c r="KGJ98" s="490"/>
      <c r="KGK98" s="490"/>
      <c r="KGL98" s="490"/>
      <c r="KGM98" s="490"/>
      <c r="KGN98" s="490"/>
      <c r="KGO98" s="490"/>
      <c r="KGP98" s="490"/>
      <c r="KGQ98" s="490"/>
      <c r="KGR98" s="490"/>
      <c r="KGS98" s="490"/>
      <c r="KGT98" s="490"/>
      <c r="KGU98" s="490"/>
      <c r="KGV98" s="490"/>
      <c r="KGW98" s="490"/>
      <c r="KGX98" s="490"/>
      <c r="KGY98" s="490"/>
      <c r="KGZ98" s="490"/>
      <c r="KHA98" s="490"/>
      <c r="KHB98" s="490"/>
      <c r="KHC98" s="490"/>
      <c r="KHD98" s="490"/>
      <c r="KHE98" s="490"/>
      <c r="KHF98" s="490"/>
      <c r="KHG98" s="490"/>
      <c r="KHH98" s="490"/>
      <c r="KHI98" s="490"/>
      <c r="KHJ98" s="490"/>
      <c r="KHK98" s="490"/>
      <c r="KHL98" s="490"/>
      <c r="KHM98" s="490"/>
      <c r="KHN98" s="490"/>
      <c r="KHO98" s="490"/>
      <c r="KHP98" s="490"/>
      <c r="KHQ98" s="490"/>
      <c r="KHR98" s="490"/>
      <c r="KHS98" s="490"/>
      <c r="KHT98" s="490"/>
      <c r="KHU98" s="490"/>
      <c r="KHV98" s="490"/>
      <c r="KHW98" s="490"/>
      <c r="KHX98" s="490"/>
      <c r="KHY98" s="490"/>
      <c r="KHZ98" s="490"/>
      <c r="KIA98" s="490"/>
      <c r="KIB98" s="490"/>
      <c r="KIC98" s="490"/>
      <c r="KID98" s="490"/>
      <c r="KIE98" s="490"/>
      <c r="KIF98" s="490"/>
      <c r="KIG98" s="490"/>
      <c r="KIH98" s="490"/>
      <c r="KII98" s="490"/>
      <c r="KIJ98" s="490"/>
      <c r="KIK98" s="490"/>
      <c r="KIL98" s="490"/>
      <c r="KIM98" s="490"/>
      <c r="KIN98" s="490"/>
      <c r="KIO98" s="490"/>
      <c r="KIP98" s="490"/>
      <c r="KIQ98" s="490"/>
      <c r="KIR98" s="490"/>
      <c r="KIS98" s="490"/>
      <c r="KIT98" s="490"/>
      <c r="KIU98" s="490"/>
      <c r="KIV98" s="490"/>
      <c r="KIW98" s="490"/>
      <c r="KIX98" s="490"/>
      <c r="KIY98" s="490"/>
      <c r="KIZ98" s="490"/>
      <c r="KJA98" s="490"/>
      <c r="KJB98" s="490"/>
      <c r="KJC98" s="490"/>
      <c r="KJD98" s="490"/>
      <c r="KJE98" s="490"/>
      <c r="KJF98" s="490"/>
      <c r="KJG98" s="490"/>
      <c r="KJH98" s="490"/>
      <c r="KJI98" s="490"/>
      <c r="KJJ98" s="490"/>
      <c r="KJK98" s="490"/>
      <c r="KJL98" s="490"/>
      <c r="KJM98" s="490"/>
      <c r="KJN98" s="490"/>
      <c r="KJO98" s="490"/>
      <c r="KJP98" s="490"/>
      <c r="KJQ98" s="490"/>
      <c r="KJR98" s="490"/>
      <c r="KJS98" s="490"/>
      <c r="KJT98" s="490"/>
      <c r="KJU98" s="490"/>
      <c r="KJV98" s="490"/>
      <c r="KJW98" s="490"/>
      <c r="KJX98" s="490"/>
      <c r="KJY98" s="490"/>
      <c r="KJZ98" s="490"/>
      <c r="KKA98" s="490"/>
      <c r="KKB98" s="490"/>
      <c r="KKC98" s="490"/>
      <c r="KKD98" s="490"/>
      <c r="KKE98" s="490"/>
      <c r="KKF98" s="490"/>
      <c r="KKG98" s="490"/>
      <c r="KKH98" s="490"/>
      <c r="KKI98" s="490"/>
      <c r="KKJ98" s="490"/>
      <c r="KKK98" s="490"/>
      <c r="KKL98" s="490"/>
      <c r="KKM98" s="490"/>
      <c r="KKN98" s="490"/>
      <c r="KKO98" s="490"/>
      <c r="KKP98" s="490"/>
      <c r="KKQ98" s="490"/>
      <c r="KKR98" s="490"/>
      <c r="KKS98" s="490"/>
      <c r="KKT98" s="490"/>
      <c r="KKU98" s="490"/>
      <c r="KKV98" s="490"/>
      <c r="KKW98" s="490"/>
      <c r="KKX98" s="490"/>
      <c r="KKY98" s="490"/>
      <c r="KKZ98" s="490"/>
      <c r="KLA98" s="490"/>
      <c r="KLB98" s="490"/>
      <c r="KLC98" s="490"/>
      <c r="KLD98" s="490"/>
      <c r="KLE98" s="490"/>
      <c r="KLF98" s="490"/>
      <c r="KLG98" s="490"/>
      <c r="KLH98" s="490"/>
      <c r="KLI98" s="490"/>
      <c r="KLJ98" s="490"/>
      <c r="KLK98" s="490"/>
      <c r="KLL98" s="490"/>
      <c r="KLM98" s="490"/>
      <c r="KLN98" s="490"/>
      <c r="KLO98" s="490"/>
      <c r="KLP98" s="490"/>
      <c r="KLQ98" s="490"/>
      <c r="KLR98" s="490"/>
      <c r="KLS98" s="490"/>
      <c r="KLT98" s="490"/>
      <c r="KLU98" s="490"/>
      <c r="KLV98" s="490"/>
      <c r="KLW98" s="490"/>
      <c r="KLX98" s="490"/>
      <c r="KLY98" s="490"/>
      <c r="KLZ98" s="490"/>
      <c r="KMA98" s="490"/>
      <c r="KMB98" s="490"/>
      <c r="KMC98" s="490"/>
      <c r="KMD98" s="490"/>
      <c r="KME98" s="490"/>
      <c r="KMF98" s="490"/>
      <c r="KMG98" s="490"/>
      <c r="KMH98" s="490"/>
      <c r="KMI98" s="490"/>
      <c r="KMJ98" s="490"/>
      <c r="KMK98" s="490"/>
      <c r="KML98" s="490"/>
      <c r="KMM98" s="490"/>
      <c r="KMN98" s="490"/>
      <c r="KMO98" s="490"/>
      <c r="KMP98" s="490"/>
      <c r="KMQ98" s="490"/>
      <c r="KMR98" s="490"/>
      <c r="KMS98" s="490"/>
      <c r="KMT98" s="490"/>
      <c r="KMU98" s="490"/>
      <c r="KMV98" s="490"/>
      <c r="KMW98" s="490"/>
      <c r="KMX98" s="490"/>
      <c r="KMY98" s="490"/>
      <c r="KMZ98" s="490"/>
      <c r="KNA98" s="490"/>
      <c r="KNB98" s="490"/>
      <c r="KNC98" s="490"/>
      <c r="KND98" s="490"/>
      <c r="KNE98" s="490"/>
      <c r="KNF98" s="490"/>
      <c r="KNG98" s="490"/>
      <c r="KNH98" s="490"/>
      <c r="KNI98" s="490"/>
      <c r="KNJ98" s="490"/>
      <c r="KNK98" s="490"/>
      <c r="KNL98" s="490"/>
      <c r="KNM98" s="490"/>
      <c r="KNN98" s="490"/>
      <c r="KNO98" s="490"/>
      <c r="KNP98" s="490"/>
      <c r="KNQ98" s="490"/>
      <c r="KNR98" s="490"/>
      <c r="KNS98" s="490"/>
      <c r="KNT98" s="490"/>
      <c r="KNU98" s="490"/>
      <c r="KNV98" s="490"/>
      <c r="KNW98" s="490"/>
      <c r="KNX98" s="490"/>
      <c r="KNY98" s="490"/>
      <c r="KNZ98" s="490"/>
      <c r="KOA98" s="490"/>
      <c r="KOB98" s="490"/>
      <c r="KOC98" s="490"/>
      <c r="KOD98" s="490"/>
      <c r="KOE98" s="490"/>
      <c r="KOF98" s="490"/>
      <c r="KOG98" s="490"/>
      <c r="KOH98" s="490"/>
      <c r="KOI98" s="490"/>
      <c r="KOJ98" s="490"/>
      <c r="KOK98" s="490"/>
      <c r="KOL98" s="490"/>
      <c r="KOM98" s="490"/>
      <c r="KON98" s="490"/>
      <c r="KOO98" s="490"/>
      <c r="KOP98" s="490"/>
      <c r="KOQ98" s="490"/>
      <c r="KOR98" s="490"/>
      <c r="KOS98" s="490"/>
      <c r="KOT98" s="490"/>
      <c r="KOU98" s="490"/>
      <c r="KOV98" s="490"/>
      <c r="KOW98" s="490"/>
      <c r="KOX98" s="490"/>
      <c r="KOY98" s="490"/>
      <c r="KOZ98" s="490"/>
      <c r="KPA98" s="490"/>
      <c r="KPB98" s="490"/>
      <c r="KPC98" s="490"/>
      <c r="KPD98" s="490"/>
      <c r="KPE98" s="490"/>
      <c r="KPF98" s="490"/>
      <c r="KPG98" s="490"/>
      <c r="KPH98" s="490"/>
      <c r="KPI98" s="490"/>
      <c r="KPJ98" s="490"/>
      <c r="KPK98" s="490"/>
      <c r="KPL98" s="490"/>
      <c r="KPM98" s="490"/>
      <c r="KPN98" s="490"/>
      <c r="KPO98" s="490"/>
      <c r="KPP98" s="490"/>
      <c r="KPQ98" s="490"/>
      <c r="KPR98" s="490"/>
      <c r="KPS98" s="490"/>
      <c r="KPT98" s="490"/>
      <c r="KPU98" s="490"/>
      <c r="KPV98" s="490"/>
      <c r="KPW98" s="490"/>
      <c r="KPX98" s="490"/>
      <c r="KPY98" s="490"/>
      <c r="KPZ98" s="490"/>
      <c r="KQA98" s="490"/>
      <c r="KQB98" s="490"/>
      <c r="KQC98" s="490"/>
      <c r="KQD98" s="490"/>
      <c r="KQE98" s="490"/>
      <c r="KQF98" s="490"/>
      <c r="KQG98" s="490"/>
      <c r="KQH98" s="490"/>
      <c r="KQI98" s="490"/>
      <c r="KQJ98" s="490"/>
      <c r="KQK98" s="490"/>
      <c r="KQL98" s="490"/>
      <c r="KQM98" s="490"/>
      <c r="KQN98" s="490"/>
      <c r="KQO98" s="490"/>
      <c r="KQP98" s="490"/>
      <c r="KQQ98" s="490"/>
      <c r="KQR98" s="490"/>
      <c r="KQS98" s="490"/>
      <c r="KQT98" s="490"/>
      <c r="KQU98" s="490"/>
      <c r="KQV98" s="490"/>
      <c r="KQW98" s="490"/>
      <c r="KQX98" s="490"/>
      <c r="KQY98" s="490"/>
      <c r="KQZ98" s="490"/>
      <c r="KRA98" s="490"/>
      <c r="KRB98" s="490"/>
      <c r="KRC98" s="490"/>
      <c r="KRD98" s="490"/>
      <c r="KRE98" s="490"/>
      <c r="KRF98" s="490"/>
      <c r="KRG98" s="490"/>
      <c r="KRH98" s="490"/>
      <c r="KRI98" s="490"/>
      <c r="KRJ98" s="490"/>
      <c r="KRK98" s="490"/>
      <c r="KRL98" s="490"/>
      <c r="KRM98" s="490"/>
      <c r="KRN98" s="490"/>
      <c r="KRO98" s="490"/>
      <c r="KRP98" s="490"/>
      <c r="KRQ98" s="490"/>
      <c r="KRR98" s="490"/>
      <c r="KRS98" s="490"/>
      <c r="KRT98" s="490"/>
      <c r="KRU98" s="490"/>
      <c r="KRV98" s="490"/>
      <c r="KRW98" s="490"/>
      <c r="KRX98" s="490"/>
      <c r="KRY98" s="490"/>
      <c r="KRZ98" s="490"/>
      <c r="KSA98" s="490"/>
      <c r="KSB98" s="490"/>
      <c r="KSC98" s="490"/>
      <c r="KSD98" s="490"/>
      <c r="KSE98" s="490"/>
      <c r="KSF98" s="490"/>
      <c r="KSG98" s="490"/>
      <c r="KSH98" s="490"/>
      <c r="KSI98" s="490"/>
      <c r="KSJ98" s="490"/>
      <c r="KSK98" s="490"/>
      <c r="KSL98" s="490"/>
      <c r="KSM98" s="490"/>
      <c r="KSN98" s="490"/>
      <c r="KSO98" s="490"/>
      <c r="KSP98" s="490"/>
      <c r="KSQ98" s="490"/>
      <c r="KSR98" s="490"/>
      <c r="KSS98" s="490"/>
      <c r="KST98" s="490"/>
      <c r="KSU98" s="490"/>
      <c r="KSV98" s="490"/>
      <c r="KSW98" s="490"/>
      <c r="KSX98" s="490"/>
      <c r="KSY98" s="490"/>
      <c r="KSZ98" s="490"/>
      <c r="KTA98" s="490"/>
      <c r="KTB98" s="490"/>
      <c r="KTC98" s="490"/>
      <c r="KTD98" s="490"/>
      <c r="KTE98" s="490"/>
      <c r="KTF98" s="490"/>
      <c r="KTG98" s="490"/>
      <c r="KTH98" s="490"/>
      <c r="KTI98" s="490"/>
      <c r="KTJ98" s="490"/>
      <c r="KTK98" s="490"/>
      <c r="KTL98" s="490"/>
      <c r="KTM98" s="490"/>
      <c r="KTN98" s="490"/>
      <c r="KTO98" s="490"/>
      <c r="KTP98" s="490"/>
      <c r="KTQ98" s="490"/>
      <c r="KTR98" s="490"/>
      <c r="KTS98" s="490"/>
      <c r="KTT98" s="490"/>
      <c r="KTU98" s="490"/>
      <c r="KTV98" s="490"/>
      <c r="KTW98" s="490"/>
      <c r="KTX98" s="490"/>
      <c r="KTY98" s="490"/>
      <c r="KTZ98" s="490"/>
      <c r="KUA98" s="490"/>
      <c r="KUB98" s="490"/>
      <c r="KUC98" s="490"/>
      <c r="KUD98" s="490"/>
      <c r="KUE98" s="490"/>
      <c r="KUF98" s="490"/>
      <c r="KUG98" s="490"/>
      <c r="KUH98" s="490"/>
      <c r="KUI98" s="490"/>
      <c r="KUJ98" s="490"/>
      <c r="KUK98" s="490"/>
      <c r="KUL98" s="490"/>
      <c r="KUM98" s="490"/>
      <c r="KUN98" s="490"/>
      <c r="KUO98" s="490"/>
      <c r="KUP98" s="490"/>
      <c r="KUQ98" s="490"/>
      <c r="KUR98" s="490"/>
      <c r="KUS98" s="490"/>
      <c r="KUT98" s="490"/>
      <c r="KUU98" s="490"/>
      <c r="KUV98" s="490"/>
      <c r="KUW98" s="490"/>
      <c r="KUX98" s="490"/>
      <c r="KUY98" s="490"/>
      <c r="KUZ98" s="490"/>
      <c r="KVA98" s="490"/>
      <c r="KVB98" s="490"/>
      <c r="KVC98" s="490"/>
      <c r="KVD98" s="490"/>
      <c r="KVE98" s="490"/>
      <c r="KVF98" s="490"/>
      <c r="KVG98" s="490"/>
      <c r="KVH98" s="490"/>
      <c r="KVI98" s="490"/>
      <c r="KVJ98" s="490"/>
      <c r="KVK98" s="490"/>
      <c r="KVL98" s="490"/>
      <c r="KVM98" s="490"/>
      <c r="KVN98" s="490"/>
      <c r="KVO98" s="490"/>
      <c r="KVP98" s="490"/>
      <c r="KVQ98" s="490"/>
      <c r="KVR98" s="490"/>
      <c r="KVS98" s="490"/>
      <c r="KVT98" s="490"/>
      <c r="KVU98" s="490"/>
      <c r="KVV98" s="490"/>
      <c r="KVW98" s="490"/>
      <c r="KVX98" s="490"/>
      <c r="KVY98" s="490"/>
      <c r="KVZ98" s="490"/>
      <c r="KWA98" s="490"/>
      <c r="KWB98" s="490"/>
      <c r="KWC98" s="490"/>
      <c r="KWD98" s="490"/>
      <c r="KWE98" s="490"/>
      <c r="KWF98" s="490"/>
      <c r="KWG98" s="490"/>
      <c r="KWH98" s="490"/>
      <c r="KWI98" s="490"/>
      <c r="KWJ98" s="490"/>
      <c r="KWK98" s="490"/>
      <c r="KWL98" s="490"/>
      <c r="KWM98" s="490"/>
      <c r="KWN98" s="490"/>
      <c r="KWO98" s="490"/>
      <c r="KWP98" s="490"/>
      <c r="KWQ98" s="490"/>
      <c r="KWR98" s="490"/>
      <c r="KWS98" s="490"/>
      <c r="KWT98" s="490"/>
      <c r="KWU98" s="490"/>
      <c r="KWV98" s="490"/>
      <c r="KWW98" s="490"/>
      <c r="KWX98" s="490"/>
      <c r="KWY98" s="490"/>
      <c r="KWZ98" s="490"/>
      <c r="KXA98" s="490"/>
      <c r="KXB98" s="490"/>
      <c r="KXC98" s="490"/>
      <c r="KXD98" s="490"/>
      <c r="KXE98" s="490"/>
      <c r="KXF98" s="490"/>
      <c r="KXG98" s="490"/>
      <c r="KXH98" s="490"/>
      <c r="KXI98" s="490"/>
      <c r="KXJ98" s="490"/>
      <c r="KXK98" s="490"/>
      <c r="KXL98" s="490"/>
      <c r="KXM98" s="490"/>
      <c r="KXN98" s="490"/>
      <c r="KXO98" s="490"/>
      <c r="KXP98" s="490"/>
      <c r="KXQ98" s="490"/>
      <c r="KXR98" s="490"/>
      <c r="KXS98" s="490"/>
      <c r="KXT98" s="490"/>
      <c r="KXU98" s="490"/>
      <c r="KXV98" s="490"/>
      <c r="KXW98" s="490"/>
      <c r="KXX98" s="490"/>
      <c r="KXY98" s="490"/>
      <c r="KXZ98" s="490"/>
      <c r="KYA98" s="490"/>
      <c r="KYB98" s="490"/>
      <c r="KYC98" s="490"/>
      <c r="KYD98" s="490"/>
      <c r="KYE98" s="490"/>
      <c r="KYF98" s="490"/>
      <c r="KYG98" s="490"/>
      <c r="KYH98" s="490"/>
      <c r="KYI98" s="490"/>
      <c r="KYJ98" s="490"/>
      <c r="KYK98" s="490"/>
      <c r="KYL98" s="490"/>
      <c r="KYM98" s="490"/>
      <c r="KYN98" s="490"/>
      <c r="KYO98" s="490"/>
      <c r="KYP98" s="490"/>
      <c r="KYQ98" s="490"/>
      <c r="KYR98" s="490"/>
      <c r="KYS98" s="490"/>
      <c r="KYT98" s="490"/>
      <c r="KYU98" s="490"/>
      <c r="KYV98" s="490"/>
      <c r="KYW98" s="490"/>
      <c r="KYX98" s="490"/>
      <c r="KYY98" s="490"/>
      <c r="KYZ98" s="490"/>
      <c r="KZA98" s="490"/>
      <c r="KZB98" s="490"/>
      <c r="KZC98" s="490"/>
      <c r="KZD98" s="490"/>
      <c r="KZE98" s="490"/>
      <c r="KZF98" s="490"/>
      <c r="KZG98" s="490"/>
      <c r="KZH98" s="490"/>
      <c r="KZI98" s="490"/>
      <c r="KZJ98" s="490"/>
      <c r="KZK98" s="490"/>
      <c r="KZL98" s="490"/>
      <c r="KZM98" s="490"/>
      <c r="KZN98" s="490"/>
      <c r="KZO98" s="490"/>
      <c r="KZP98" s="490"/>
      <c r="KZQ98" s="490"/>
      <c r="KZR98" s="490"/>
      <c r="KZS98" s="490"/>
      <c r="KZT98" s="490"/>
      <c r="KZU98" s="490"/>
      <c r="KZV98" s="490"/>
      <c r="KZW98" s="490"/>
      <c r="KZX98" s="490"/>
      <c r="KZY98" s="490"/>
      <c r="KZZ98" s="490"/>
      <c r="LAA98" s="490"/>
      <c r="LAB98" s="490"/>
      <c r="LAC98" s="490"/>
      <c r="LAD98" s="490"/>
      <c r="LAE98" s="490"/>
      <c r="LAF98" s="490"/>
      <c r="LAG98" s="490"/>
      <c r="LAH98" s="490"/>
      <c r="LAI98" s="490"/>
      <c r="LAJ98" s="490"/>
      <c r="LAK98" s="490"/>
      <c r="LAL98" s="490"/>
      <c r="LAM98" s="490"/>
      <c r="LAN98" s="490"/>
      <c r="LAO98" s="490"/>
      <c r="LAP98" s="490"/>
      <c r="LAQ98" s="490"/>
      <c r="LAR98" s="490"/>
      <c r="LAS98" s="490"/>
      <c r="LAT98" s="490"/>
      <c r="LAU98" s="490"/>
      <c r="LAV98" s="490"/>
      <c r="LAW98" s="490"/>
      <c r="LAX98" s="490"/>
      <c r="LAY98" s="490"/>
      <c r="LAZ98" s="490"/>
      <c r="LBA98" s="490"/>
      <c r="LBB98" s="490"/>
      <c r="LBC98" s="490"/>
      <c r="LBD98" s="490"/>
      <c r="LBE98" s="490"/>
      <c r="LBF98" s="490"/>
      <c r="LBG98" s="490"/>
      <c r="LBH98" s="490"/>
      <c r="LBI98" s="490"/>
      <c r="LBJ98" s="490"/>
      <c r="LBK98" s="490"/>
      <c r="LBL98" s="490"/>
      <c r="LBM98" s="490"/>
      <c r="LBN98" s="490"/>
      <c r="LBO98" s="490"/>
      <c r="LBP98" s="490"/>
      <c r="LBQ98" s="490"/>
      <c r="LBR98" s="490"/>
      <c r="LBS98" s="490"/>
      <c r="LBT98" s="490"/>
      <c r="LBU98" s="490"/>
      <c r="LBV98" s="490"/>
      <c r="LBW98" s="490"/>
      <c r="LBX98" s="490"/>
      <c r="LBY98" s="490"/>
      <c r="LBZ98" s="490"/>
      <c r="LCA98" s="490"/>
      <c r="LCB98" s="490"/>
      <c r="LCC98" s="490"/>
      <c r="LCD98" s="490"/>
      <c r="LCE98" s="490"/>
      <c r="LCF98" s="490"/>
      <c r="LCG98" s="490"/>
      <c r="LCH98" s="490"/>
      <c r="LCI98" s="490"/>
      <c r="LCJ98" s="490"/>
      <c r="LCK98" s="490"/>
      <c r="LCL98" s="490"/>
      <c r="LCM98" s="490"/>
      <c r="LCN98" s="490"/>
      <c r="LCO98" s="490"/>
      <c r="LCP98" s="490"/>
      <c r="LCQ98" s="490"/>
      <c r="LCR98" s="490"/>
      <c r="LCS98" s="490"/>
      <c r="LCT98" s="490"/>
      <c r="LCU98" s="490"/>
      <c r="LCV98" s="490"/>
      <c r="LCW98" s="490"/>
      <c r="LCX98" s="490"/>
      <c r="LCY98" s="490"/>
      <c r="LCZ98" s="490"/>
      <c r="LDA98" s="490"/>
      <c r="LDB98" s="490"/>
      <c r="LDC98" s="490"/>
      <c r="LDD98" s="490"/>
      <c r="LDE98" s="490"/>
      <c r="LDF98" s="490"/>
      <c r="LDG98" s="490"/>
      <c r="LDH98" s="490"/>
      <c r="LDI98" s="490"/>
      <c r="LDJ98" s="490"/>
      <c r="LDK98" s="490"/>
      <c r="LDL98" s="490"/>
      <c r="LDM98" s="490"/>
      <c r="LDN98" s="490"/>
      <c r="LDO98" s="490"/>
      <c r="LDP98" s="490"/>
      <c r="LDQ98" s="490"/>
      <c r="LDR98" s="490"/>
      <c r="LDS98" s="490"/>
      <c r="LDT98" s="490"/>
      <c r="LDU98" s="490"/>
      <c r="LDV98" s="490"/>
      <c r="LDW98" s="490"/>
      <c r="LDX98" s="490"/>
      <c r="LDY98" s="490"/>
      <c r="LDZ98" s="490"/>
      <c r="LEA98" s="490"/>
      <c r="LEB98" s="490"/>
      <c r="LEC98" s="490"/>
      <c r="LED98" s="490"/>
      <c r="LEE98" s="490"/>
      <c r="LEF98" s="490"/>
      <c r="LEG98" s="490"/>
      <c r="LEH98" s="490"/>
      <c r="LEI98" s="490"/>
      <c r="LEJ98" s="490"/>
      <c r="LEK98" s="490"/>
      <c r="LEL98" s="490"/>
      <c r="LEM98" s="490"/>
      <c r="LEN98" s="490"/>
      <c r="LEO98" s="490"/>
      <c r="LEP98" s="490"/>
      <c r="LEQ98" s="490"/>
      <c r="LER98" s="490"/>
      <c r="LES98" s="490"/>
      <c r="LET98" s="490"/>
      <c r="LEU98" s="490"/>
      <c r="LEV98" s="490"/>
      <c r="LEW98" s="490"/>
      <c r="LEX98" s="490"/>
      <c r="LEY98" s="490"/>
      <c r="LEZ98" s="490"/>
      <c r="LFA98" s="490"/>
      <c r="LFB98" s="490"/>
      <c r="LFC98" s="490"/>
      <c r="LFD98" s="490"/>
      <c r="LFE98" s="490"/>
      <c r="LFF98" s="490"/>
      <c r="LFG98" s="490"/>
      <c r="LFH98" s="490"/>
      <c r="LFI98" s="490"/>
      <c r="LFJ98" s="490"/>
      <c r="LFK98" s="490"/>
      <c r="LFL98" s="490"/>
      <c r="LFM98" s="490"/>
      <c r="LFN98" s="490"/>
      <c r="LFO98" s="490"/>
      <c r="LFP98" s="490"/>
      <c r="LFQ98" s="490"/>
      <c r="LFR98" s="490"/>
      <c r="LFS98" s="490"/>
      <c r="LFT98" s="490"/>
      <c r="LFU98" s="490"/>
      <c r="LFV98" s="490"/>
      <c r="LFW98" s="490"/>
      <c r="LFX98" s="490"/>
      <c r="LFY98" s="490"/>
      <c r="LFZ98" s="490"/>
      <c r="LGA98" s="490"/>
      <c r="LGB98" s="490"/>
      <c r="LGC98" s="490"/>
      <c r="LGD98" s="490"/>
      <c r="LGE98" s="490"/>
      <c r="LGF98" s="490"/>
      <c r="LGG98" s="490"/>
      <c r="LGH98" s="490"/>
      <c r="LGI98" s="490"/>
      <c r="LGJ98" s="490"/>
      <c r="LGK98" s="490"/>
      <c r="LGL98" s="490"/>
      <c r="LGM98" s="490"/>
      <c r="LGN98" s="490"/>
      <c r="LGO98" s="490"/>
      <c r="LGP98" s="490"/>
      <c r="LGQ98" s="490"/>
      <c r="LGR98" s="490"/>
      <c r="LGS98" s="490"/>
      <c r="LGT98" s="490"/>
      <c r="LGU98" s="490"/>
      <c r="LGV98" s="490"/>
      <c r="LGW98" s="490"/>
      <c r="LGX98" s="490"/>
      <c r="LGY98" s="490"/>
      <c r="LGZ98" s="490"/>
      <c r="LHA98" s="490"/>
      <c r="LHB98" s="490"/>
      <c r="LHC98" s="490"/>
      <c r="LHD98" s="490"/>
      <c r="LHE98" s="490"/>
      <c r="LHF98" s="490"/>
      <c r="LHG98" s="490"/>
      <c r="LHH98" s="490"/>
      <c r="LHI98" s="490"/>
      <c r="LHJ98" s="490"/>
      <c r="LHK98" s="490"/>
      <c r="LHL98" s="490"/>
      <c r="LHM98" s="490"/>
      <c r="LHN98" s="490"/>
      <c r="LHO98" s="490"/>
      <c r="LHP98" s="490"/>
      <c r="LHQ98" s="490"/>
      <c r="LHR98" s="490"/>
      <c r="LHS98" s="490"/>
      <c r="LHT98" s="490"/>
      <c r="LHU98" s="490"/>
      <c r="LHV98" s="490"/>
      <c r="LHW98" s="490"/>
      <c r="LHX98" s="490"/>
      <c r="LHY98" s="490"/>
      <c r="LHZ98" s="490"/>
      <c r="LIA98" s="490"/>
      <c r="LIB98" s="490"/>
      <c r="LIC98" s="490"/>
      <c r="LID98" s="490"/>
      <c r="LIE98" s="490"/>
      <c r="LIF98" s="490"/>
      <c r="LIG98" s="490"/>
      <c r="LIH98" s="490"/>
      <c r="LII98" s="490"/>
      <c r="LIJ98" s="490"/>
      <c r="LIK98" s="490"/>
      <c r="LIL98" s="490"/>
      <c r="LIM98" s="490"/>
      <c r="LIN98" s="490"/>
      <c r="LIO98" s="490"/>
      <c r="LIP98" s="490"/>
      <c r="LIQ98" s="490"/>
      <c r="LIR98" s="490"/>
      <c r="LIS98" s="490"/>
      <c r="LIT98" s="490"/>
      <c r="LIU98" s="490"/>
      <c r="LIV98" s="490"/>
      <c r="LIW98" s="490"/>
      <c r="LIX98" s="490"/>
      <c r="LIY98" s="490"/>
      <c r="LIZ98" s="490"/>
      <c r="LJA98" s="490"/>
      <c r="LJB98" s="490"/>
      <c r="LJC98" s="490"/>
      <c r="LJD98" s="490"/>
      <c r="LJE98" s="490"/>
      <c r="LJF98" s="490"/>
      <c r="LJG98" s="490"/>
      <c r="LJH98" s="490"/>
      <c r="LJI98" s="490"/>
      <c r="LJJ98" s="490"/>
      <c r="LJK98" s="490"/>
      <c r="LJL98" s="490"/>
      <c r="LJM98" s="490"/>
      <c r="LJN98" s="490"/>
      <c r="LJO98" s="490"/>
      <c r="LJP98" s="490"/>
      <c r="LJQ98" s="490"/>
      <c r="LJR98" s="490"/>
      <c r="LJS98" s="490"/>
      <c r="LJT98" s="490"/>
      <c r="LJU98" s="490"/>
      <c r="LJV98" s="490"/>
      <c r="LJW98" s="490"/>
      <c r="LJX98" s="490"/>
      <c r="LJY98" s="490"/>
      <c r="LJZ98" s="490"/>
      <c r="LKA98" s="490"/>
      <c r="LKB98" s="490"/>
      <c r="LKC98" s="490"/>
      <c r="LKD98" s="490"/>
      <c r="LKE98" s="490"/>
      <c r="LKF98" s="490"/>
      <c r="LKG98" s="490"/>
      <c r="LKH98" s="490"/>
      <c r="LKI98" s="490"/>
      <c r="LKJ98" s="490"/>
      <c r="LKK98" s="490"/>
      <c r="LKL98" s="490"/>
      <c r="LKM98" s="490"/>
      <c r="LKN98" s="490"/>
      <c r="LKO98" s="490"/>
      <c r="LKP98" s="490"/>
      <c r="LKQ98" s="490"/>
      <c r="LKR98" s="490"/>
      <c r="LKS98" s="490"/>
      <c r="LKT98" s="490"/>
      <c r="LKU98" s="490"/>
      <c r="LKV98" s="490"/>
      <c r="LKW98" s="490"/>
      <c r="LKX98" s="490"/>
      <c r="LKY98" s="490"/>
      <c r="LKZ98" s="490"/>
      <c r="LLA98" s="490"/>
      <c r="LLB98" s="490"/>
      <c r="LLC98" s="490"/>
      <c r="LLD98" s="490"/>
      <c r="LLE98" s="490"/>
      <c r="LLF98" s="490"/>
      <c r="LLG98" s="490"/>
      <c r="LLH98" s="490"/>
      <c r="LLI98" s="490"/>
      <c r="LLJ98" s="490"/>
      <c r="LLK98" s="490"/>
      <c r="LLL98" s="490"/>
      <c r="LLM98" s="490"/>
      <c r="LLN98" s="490"/>
      <c r="LLO98" s="490"/>
      <c r="LLP98" s="490"/>
      <c r="LLQ98" s="490"/>
      <c r="LLR98" s="490"/>
      <c r="LLS98" s="490"/>
      <c r="LLT98" s="490"/>
      <c r="LLU98" s="490"/>
      <c r="LLV98" s="490"/>
      <c r="LLW98" s="490"/>
      <c r="LLX98" s="490"/>
      <c r="LLY98" s="490"/>
      <c r="LLZ98" s="490"/>
      <c r="LMA98" s="490"/>
      <c r="LMB98" s="490"/>
      <c r="LMC98" s="490"/>
      <c r="LMD98" s="490"/>
      <c r="LME98" s="490"/>
      <c r="LMF98" s="490"/>
      <c r="LMG98" s="490"/>
      <c r="LMH98" s="490"/>
      <c r="LMI98" s="490"/>
      <c r="LMJ98" s="490"/>
      <c r="LMK98" s="490"/>
      <c r="LML98" s="490"/>
      <c r="LMM98" s="490"/>
      <c r="LMN98" s="490"/>
      <c r="LMO98" s="490"/>
      <c r="LMP98" s="490"/>
      <c r="LMQ98" s="490"/>
      <c r="LMR98" s="490"/>
      <c r="LMS98" s="490"/>
      <c r="LMT98" s="490"/>
      <c r="LMU98" s="490"/>
      <c r="LMV98" s="490"/>
      <c r="LMW98" s="490"/>
      <c r="LMX98" s="490"/>
      <c r="LMY98" s="490"/>
      <c r="LMZ98" s="490"/>
      <c r="LNA98" s="490"/>
      <c r="LNB98" s="490"/>
      <c r="LNC98" s="490"/>
      <c r="LND98" s="490"/>
      <c r="LNE98" s="490"/>
      <c r="LNF98" s="490"/>
      <c r="LNG98" s="490"/>
      <c r="LNH98" s="490"/>
      <c r="LNI98" s="490"/>
      <c r="LNJ98" s="490"/>
      <c r="LNK98" s="490"/>
      <c r="LNL98" s="490"/>
      <c r="LNM98" s="490"/>
      <c r="LNN98" s="490"/>
      <c r="LNO98" s="490"/>
      <c r="LNP98" s="490"/>
      <c r="LNQ98" s="490"/>
      <c r="LNR98" s="490"/>
      <c r="LNS98" s="490"/>
      <c r="LNT98" s="490"/>
      <c r="LNU98" s="490"/>
      <c r="LNV98" s="490"/>
      <c r="LNW98" s="490"/>
      <c r="LNX98" s="490"/>
      <c r="LNY98" s="490"/>
      <c r="LNZ98" s="490"/>
      <c r="LOA98" s="490"/>
      <c r="LOB98" s="490"/>
      <c r="LOC98" s="490"/>
      <c r="LOD98" s="490"/>
      <c r="LOE98" s="490"/>
      <c r="LOF98" s="490"/>
      <c r="LOG98" s="490"/>
      <c r="LOH98" s="490"/>
      <c r="LOI98" s="490"/>
      <c r="LOJ98" s="490"/>
      <c r="LOK98" s="490"/>
      <c r="LOL98" s="490"/>
      <c r="LOM98" s="490"/>
      <c r="LON98" s="490"/>
      <c r="LOO98" s="490"/>
      <c r="LOP98" s="490"/>
      <c r="LOQ98" s="490"/>
      <c r="LOR98" s="490"/>
      <c r="LOS98" s="490"/>
      <c r="LOT98" s="490"/>
      <c r="LOU98" s="490"/>
      <c r="LOV98" s="490"/>
      <c r="LOW98" s="490"/>
      <c r="LOX98" s="490"/>
      <c r="LOY98" s="490"/>
      <c r="LOZ98" s="490"/>
      <c r="LPA98" s="490"/>
      <c r="LPB98" s="490"/>
      <c r="LPC98" s="490"/>
      <c r="LPD98" s="490"/>
      <c r="LPE98" s="490"/>
      <c r="LPF98" s="490"/>
      <c r="LPG98" s="490"/>
      <c r="LPH98" s="490"/>
      <c r="LPI98" s="490"/>
      <c r="LPJ98" s="490"/>
      <c r="LPK98" s="490"/>
      <c r="LPL98" s="490"/>
      <c r="LPM98" s="490"/>
      <c r="LPN98" s="490"/>
      <c r="LPO98" s="490"/>
      <c r="LPP98" s="490"/>
      <c r="LPQ98" s="490"/>
      <c r="LPR98" s="490"/>
      <c r="LPS98" s="490"/>
      <c r="LPT98" s="490"/>
      <c r="LPU98" s="490"/>
      <c r="LPV98" s="490"/>
      <c r="LPW98" s="490"/>
      <c r="LPX98" s="490"/>
      <c r="LPY98" s="490"/>
      <c r="LPZ98" s="490"/>
      <c r="LQA98" s="490"/>
      <c r="LQB98" s="490"/>
      <c r="LQC98" s="490"/>
      <c r="LQD98" s="490"/>
      <c r="LQE98" s="490"/>
      <c r="LQF98" s="490"/>
      <c r="LQG98" s="490"/>
      <c r="LQH98" s="490"/>
      <c r="LQI98" s="490"/>
      <c r="LQJ98" s="490"/>
      <c r="LQK98" s="490"/>
      <c r="LQL98" s="490"/>
      <c r="LQM98" s="490"/>
      <c r="LQN98" s="490"/>
      <c r="LQO98" s="490"/>
      <c r="LQP98" s="490"/>
      <c r="LQQ98" s="490"/>
      <c r="LQR98" s="490"/>
      <c r="LQS98" s="490"/>
      <c r="LQT98" s="490"/>
      <c r="LQU98" s="490"/>
      <c r="LQV98" s="490"/>
      <c r="LQW98" s="490"/>
      <c r="LQX98" s="490"/>
      <c r="LQY98" s="490"/>
      <c r="LQZ98" s="490"/>
      <c r="LRA98" s="490"/>
      <c r="LRB98" s="490"/>
      <c r="LRC98" s="490"/>
      <c r="LRD98" s="490"/>
      <c r="LRE98" s="490"/>
      <c r="LRF98" s="490"/>
      <c r="LRG98" s="490"/>
      <c r="LRH98" s="490"/>
      <c r="LRI98" s="490"/>
      <c r="LRJ98" s="490"/>
      <c r="LRK98" s="490"/>
      <c r="LRL98" s="490"/>
      <c r="LRM98" s="490"/>
      <c r="LRN98" s="490"/>
      <c r="LRO98" s="490"/>
      <c r="LRP98" s="490"/>
      <c r="LRQ98" s="490"/>
      <c r="LRR98" s="490"/>
      <c r="LRS98" s="490"/>
      <c r="LRT98" s="490"/>
      <c r="LRU98" s="490"/>
      <c r="LRV98" s="490"/>
      <c r="LRW98" s="490"/>
      <c r="LRX98" s="490"/>
      <c r="LRY98" s="490"/>
      <c r="LRZ98" s="490"/>
      <c r="LSA98" s="490"/>
      <c r="LSB98" s="490"/>
      <c r="LSC98" s="490"/>
      <c r="LSD98" s="490"/>
      <c r="LSE98" s="490"/>
      <c r="LSF98" s="490"/>
      <c r="LSG98" s="490"/>
      <c r="LSH98" s="490"/>
      <c r="LSI98" s="490"/>
      <c r="LSJ98" s="490"/>
      <c r="LSK98" s="490"/>
      <c r="LSL98" s="490"/>
      <c r="LSM98" s="490"/>
      <c r="LSN98" s="490"/>
      <c r="LSO98" s="490"/>
      <c r="LSP98" s="490"/>
      <c r="LSQ98" s="490"/>
      <c r="LSR98" s="490"/>
      <c r="LSS98" s="490"/>
      <c r="LST98" s="490"/>
      <c r="LSU98" s="490"/>
      <c r="LSV98" s="490"/>
      <c r="LSW98" s="490"/>
      <c r="LSX98" s="490"/>
      <c r="LSY98" s="490"/>
      <c r="LSZ98" s="490"/>
      <c r="LTA98" s="490"/>
      <c r="LTB98" s="490"/>
      <c r="LTC98" s="490"/>
      <c r="LTD98" s="490"/>
      <c r="LTE98" s="490"/>
      <c r="LTF98" s="490"/>
      <c r="LTG98" s="490"/>
      <c r="LTH98" s="490"/>
      <c r="LTI98" s="490"/>
      <c r="LTJ98" s="490"/>
      <c r="LTK98" s="490"/>
      <c r="LTL98" s="490"/>
      <c r="LTM98" s="490"/>
      <c r="LTN98" s="490"/>
      <c r="LTO98" s="490"/>
      <c r="LTP98" s="490"/>
      <c r="LTQ98" s="490"/>
      <c r="LTR98" s="490"/>
      <c r="LTS98" s="490"/>
      <c r="LTT98" s="490"/>
      <c r="LTU98" s="490"/>
      <c r="LTV98" s="490"/>
      <c r="LTW98" s="490"/>
      <c r="LTX98" s="490"/>
      <c r="LTY98" s="490"/>
      <c r="LTZ98" s="490"/>
      <c r="LUA98" s="490"/>
      <c r="LUB98" s="490"/>
      <c r="LUC98" s="490"/>
      <c r="LUD98" s="490"/>
      <c r="LUE98" s="490"/>
      <c r="LUF98" s="490"/>
      <c r="LUG98" s="490"/>
      <c r="LUH98" s="490"/>
      <c r="LUI98" s="490"/>
      <c r="LUJ98" s="490"/>
      <c r="LUK98" s="490"/>
      <c r="LUL98" s="490"/>
      <c r="LUM98" s="490"/>
      <c r="LUN98" s="490"/>
      <c r="LUO98" s="490"/>
      <c r="LUP98" s="490"/>
      <c r="LUQ98" s="490"/>
      <c r="LUR98" s="490"/>
      <c r="LUS98" s="490"/>
      <c r="LUT98" s="490"/>
      <c r="LUU98" s="490"/>
      <c r="LUV98" s="490"/>
      <c r="LUW98" s="490"/>
      <c r="LUX98" s="490"/>
      <c r="LUY98" s="490"/>
      <c r="LUZ98" s="490"/>
      <c r="LVA98" s="490"/>
      <c r="LVB98" s="490"/>
      <c r="LVC98" s="490"/>
      <c r="LVD98" s="490"/>
      <c r="LVE98" s="490"/>
      <c r="LVF98" s="490"/>
      <c r="LVG98" s="490"/>
      <c r="LVH98" s="490"/>
      <c r="LVI98" s="490"/>
      <c r="LVJ98" s="490"/>
      <c r="LVK98" s="490"/>
      <c r="LVL98" s="490"/>
      <c r="LVM98" s="490"/>
      <c r="LVN98" s="490"/>
      <c r="LVO98" s="490"/>
      <c r="LVP98" s="490"/>
      <c r="LVQ98" s="490"/>
      <c r="LVR98" s="490"/>
      <c r="LVS98" s="490"/>
      <c r="LVT98" s="490"/>
      <c r="LVU98" s="490"/>
      <c r="LVV98" s="490"/>
      <c r="LVW98" s="490"/>
      <c r="LVX98" s="490"/>
      <c r="LVY98" s="490"/>
      <c r="LVZ98" s="490"/>
      <c r="LWA98" s="490"/>
      <c r="LWB98" s="490"/>
      <c r="LWC98" s="490"/>
      <c r="LWD98" s="490"/>
      <c r="LWE98" s="490"/>
      <c r="LWF98" s="490"/>
      <c r="LWG98" s="490"/>
      <c r="LWH98" s="490"/>
      <c r="LWI98" s="490"/>
      <c r="LWJ98" s="490"/>
      <c r="LWK98" s="490"/>
      <c r="LWL98" s="490"/>
      <c r="LWM98" s="490"/>
      <c r="LWN98" s="490"/>
      <c r="LWO98" s="490"/>
      <c r="LWP98" s="490"/>
      <c r="LWQ98" s="490"/>
      <c r="LWR98" s="490"/>
      <c r="LWS98" s="490"/>
      <c r="LWT98" s="490"/>
      <c r="LWU98" s="490"/>
      <c r="LWV98" s="490"/>
      <c r="LWW98" s="490"/>
      <c r="LWX98" s="490"/>
      <c r="LWY98" s="490"/>
      <c r="LWZ98" s="490"/>
      <c r="LXA98" s="490"/>
      <c r="LXB98" s="490"/>
      <c r="LXC98" s="490"/>
      <c r="LXD98" s="490"/>
      <c r="LXE98" s="490"/>
      <c r="LXF98" s="490"/>
      <c r="LXG98" s="490"/>
      <c r="LXH98" s="490"/>
      <c r="LXI98" s="490"/>
      <c r="LXJ98" s="490"/>
      <c r="LXK98" s="490"/>
      <c r="LXL98" s="490"/>
      <c r="LXM98" s="490"/>
      <c r="LXN98" s="490"/>
      <c r="LXO98" s="490"/>
      <c r="LXP98" s="490"/>
      <c r="LXQ98" s="490"/>
      <c r="LXR98" s="490"/>
      <c r="LXS98" s="490"/>
      <c r="LXT98" s="490"/>
      <c r="LXU98" s="490"/>
      <c r="LXV98" s="490"/>
      <c r="LXW98" s="490"/>
      <c r="LXX98" s="490"/>
      <c r="LXY98" s="490"/>
      <c r="LXZ98" s="490"/>
      <c r="LYA98" s="490"/>
      <c r="LYB98" s="490"/>
      <c r="LYC98" s="490"/>
      <c r="LYD98" s="490"/>
      <c r="LYE98" s="490"/>
      <c r="LYF98" s="490"/>
      <c r="LYG98" s="490"/>
      <c r="LYH98" s="490"/>
      <c r="LYI98" s="490"/>
      <c r="LYJ98" s="490"/>
      <c r="LYK98" s="490"/>
      <c r="LYL98" s="490"/>
      <c r="LYM98" s="490"/>
      <c r="LYN98" s="490"/>
      <c r="LYO98" s="490"/>
      <c r="LYP98" s="490"/>
      <c r="LYQ98" s="490"/>
      <c r="LYR98" s="490"/>
      <c r="LYS98" s="490"/>
      <c r="LYT98" s="490"/>
      <c r="LYU98" s="490"/>
      <c r="LYV98" s="490"/>
      <c r="LYW98" s="490"/>
      <c r="LYX98" s="490"/>
      <c r="LYY98" s="490"/>
      <c r="LYZ98" s="490"/>
      <c r="LZA98" s="490"/>
      <c r="LZB98" s="490"/>
      <c r="LZC98" s="490"/>
      <c r="LZD98" s="490"/>
      <c r="LZE98" s="490"/>
      <c r="LZF98" s="490"/>
      <c r="LZG98" s="490"/>
      <c r="LZH98" s="490"/>
      <c r="LZI98" s="490"/>
      <c r="LZJ98" s="490"/>
      <c r="LZK98" s="490"/>
      <c r="LZL98" s="490"/>
      <c r="LZM98" s="490"/>
      <c r="LZN98" s="490"/>
      <c r="LZO98" s="490"/>
      <c r="LZP98" s="490"/>
      <c r="LZQ98" s="490"/>
      <c r="LZR98" s="490"/>
      <c r="LZS98" s="490"/>
      <c r="LZT98" s="490"/>
      <c r="LZU98" s="490"/>
      <c r="LZV98" s="490"/>
      <c r="LZW98" s="490"/>
      <c r="LZX98" s="490"/>
      <c r="LZY98" s="490"/>
      <c r="LZZ98" s="490"/>
      <c r="MAA98" s="490"/>
      <c r="MAB98" s="490"/>
      <c r="MAC98" s="490"/>
      <c r="MAD98" s="490"/>
      <c r="MAE98" s="490"/>
      <c r="MAF98" s="490"/>
      <c r="MAG98" s="490"/>
      <c r="MAH98" s="490"/>
      <c r="MAI98" s="490"/>
      <c r="MAJ98" s="490"/>
      <c r="MAK98" s="490"/>
      <c r="MAL98" s="490"/>
      <c r="MAM98" s="490"/>
      <c r="MAN98" s="490"/>
      <c r="MAO98" s="490"/>
      <c r="MAP98" s="490"/>
      <c r="MAQ98" s="490"/>
      <c r="MAR98" s="490"/>
      <c r="MAS98" s="490"/>
      <c r="MAT98" s="490"/>
      <c r="MAU98" s="490"/>
      <c r="MAV98" s="490"/>
      <c r="MAW98" s="490"/>
      <c r="MAX98" s="490"/>
      <c r="MAY98" s="490"/>
      <c r="MAZ98" s="490"/>
      <c r="MBA98" s="490"/>
      <c r="MBB98" s="490"/>
      <c r="MBC98" s="490"/>
      <c r="MBD98" s="490"/>
      <c r="MBE98" s="490"/>
      <c r="MBF98" s="490"/>
      <c r="MBG98" s="490"/>
      <c r="MBH98" s="490"/>
      <c r="MBI98" s="490"/>
      <c r="MBJ98" s="490"/>
      <c r="MBK98" s="490"/>
      <c r="MBL98" s="490"/>
      <c r="MBM98" s="490"/>
      <c r="MBN98" s="490"/>
      <c r="MBO98" s="490"/>
      <c r="MBP98" s="490"/>
      <c r="MBQ98" s="490"/>
      <c r="MBR98" s="490"/>
      <c r="MBS98" s="490"/>
      <c r="MBT98" s="490"/>
      <c r="MBU98" s="490"/>
      <c r="MBV98" s="490"/>
      <c r="MBW98" s="490"/>
      <c r="MBX98" s="490"/>
      <c r="MBY98" s="490"/>
      <c r="MBZ98" s="490"/>
      <c r="MCA98" s="490"/>
      <c r="MCB98" s="490"/>
      <c r="MCC98" s="490"/>
      <c r="MCD98" s="490"/>
      <c r="MCE98" s="490"/>
      <c r="MCF98" s="490"/>
      <c r="MCG98" s="490"/>
      <c r="MCH98" s="490"/>
      <c r="MCI98" s="490"/>
      <c r="MCJ98" s="490"/>
      <c r="MCK98" s="490"/>
      <c r="MCL98" s="490"/>
      <c r="MCM98" s="490"/>
      <c r="MCN98" s="490"/>
      <c r="MCO98" s="490"/>
      <c r="MCP98" s="490"/>
      <c r="MCQ98" s="490"/>
      <c r="MCR98" s="490"/>
      <c r="MCS98" s="490"/>
      <c r="MCT98" s="490"/>
      <c r="MCU98" s="490"/>
      <c r="MCV98" s="490"/>
      <c r="MCW98" s="490"/>
      <c r="MCX98" s="490"/>
      <c r="MCY98" s="490"/>
      <c r="MCZ98" s="490"/>
      <c r="MDA98" s="490"/>
      <c r="MDB98" s="490"/>
      <c r="MDC98" s="490"/>
      <c r="MDD98" s="490"/>
      <c r="MDE98" s="490"/>
      <c r="MDF98" s="490"/>
      <c r="MDG98" s="490"/>
      <c r="MDH98" s="490"/>
      <c r="MDI98" s="490"/>
      <c r="MDJ98" s="490"/>
      <c r="MDK98" s="490"/>
      <c r="MDL98" s="490"/>
      <c r="MDM98" s="490"/>
      <c r="MDN98" s="490"/>
      <c r="MDO98" s="490"/>
      <c r="MDP98" s="490"/>
      <c r="MDQ98" s="490"/>
      <c r="MDR98" s="490"/>
      <c r="MDS98" s="490"/>
      <c r="MDT98" s="490"/>
      <c r="MDU98" s="490"/>
      <c r="MDV98" s="490"/>
      <c r="MDW98" s="490"/>
      <c r="MDX98" s="490"/>
      <c r="MDY98" s="490"/>
      <c r="MDZ98" s="490"/>
      <c r="MEA98" s="490"/>
      <c r="MEB98" s="490"/>
      <c r="MEC98" s="490"/>
      <c r="MED98" s="490"/>
      <c r="MEE98" s="490"/>
      <c r="MEF98" s="490"/>
      <c r="MEG98" s="490"/>
      <c r="MEH98" s="490"/>
      <c r="MEI98" s="490"/>
      <c r="MEJ98" s="490"/>
      <c r="MEK98" s="490"/>
      <c r="MEL98" s="490"/>
      <c r="MEM98" s="490"/>
      <c r="MEN98" s="490"/>
      <c r="MEO98" s="490"/>
      <c r="MEP98" s="490"/>
      <c r="MEQ98" s="490"/>
      <c r="MER98" s="490"/>
      <c r="MES98" s="490"/>
      <c r="MET98" s="490"/>
      <c r="MEU98" s="490"/>
      <c r="MEV98" s="490"/>
      <c r="MEW98" s="490"/>
      <c r="MEX98" s="490"/>
      <c r="MEY98" s="490"/>
      <c r="MEZ98" s="490"/>
      <c r="MFA98" s="490"/>
      <c r="MFB98" s="490"/>
      <c r="MFC98" s="490"/>
      <c r="MFD98" s="490"/>
      <c r="MFE98" s="490"/>
      <c r="MFF98" s="490"/>
      <c r="MFG98" s="490"/>
      <c r="MFH98" s="490"/>
      <c r="MFI98" s="490"/>
      <c r="MFJ98" s="490"/>
      <c r="MFK98" s="490"/>
      <c r="MFL98" s="490"/>
      <c r="MFM98" s="490"/>
      <c r="MFN98" s="490"/>
      <c r="MFO98" s="490"/>
      <c r="MFP98" s="490"/>
      <c r="MFQ98" s="490"/>
      <c r="MFR98" s="490"/>
      <c r="MFS98" s="490"/>
      <c r="MFT98" s="490"/>
      <c r="MFU98" s="490"/>
      <c r="MFV98" s="490"/>
      <c r="MFW98" s="490"/>
      <c r="MFX98" s="490"/>
      <c r="MFY98" s="490"/>
      <c r="MFZ98" s="490"/>
      <c r="MGA98" s="490"/>
      <c r="MGB98" s="490"/>
      <c r="MGC98" s="490"/>
      <c r="MGD98" s="490"/>
      <c r="MGE98" s="490"/>
      <c r="MGF98" s="490"/>
      <c r="MGG98" s="490"/>
      <c r="MGH98" s="490"/>
      <c r="MGI98" s="490"/>
      <c r="MGJ98" s="490"/>
      <c r="MGK98" s="490"/>
      <c r="MGL98" s="490"/>
      <c r="MGM98" s="490"/>
      <c r="MGN98" s="490"/>
      <c r="MGO98" s="490"/>
      <c r="MGP98" s="490"/>
      <c r="MGQ98" s="490"/>
      <c r="MGR98" s="490"/>
      <c r="MGS98" s="490"/>
      <c r="MGT98" s="490"/>
      <c r="MGU98" s="490"/>
      <c r="MGV98" s="490"/>
      <c r="MGW98" s="490"/>
      <c r="MGX98" s="490"/>
      <c r="MGY98" s="490"/>
      <c r="MGZ98" s="490"/>
      <c r="MHA98" s="490"/>
      <c r="MHB98" s="490"/>
      <c r="MHC98" s="490"/>
      <c r="MHD98" s="490"/>
      <c r="MHE98" s="490"/>
      <c r="MHF98" s="490"/>
      <c r="MHG98" s="490"/>
      <c r="MHH98" s="490"/>
      <c r="MHI98" s="490"/>
      <c r="MHJ98" s="490"/>
      <c r="MHK98" s="490"/>
      <c r="MHL98" s="490"/>
      <c r="MHM98" s="490"/>
      <c r="MHN98" s="490"/>
      <c r="MHO98" s="490"/>
      <c r="MHP98" s="490"/>
      <c r="MHQ98" s="490"/>
      <c r="MHR98" s="490"/>
      <c r="MHS98" s="490"/>
      <c r="MHT98" s="490"/>
      <c r="MHU98" s="490"/>
      <c r="MHV98" s="490"/>
      <c r="MHW98" s="490"/>
      <c r="MHX98" s="490"/>
      <c r="MHY98" s="490"/>
      <c r="MHZ98" s="490"/>
      <c r="MIA98" s="490"/>
      <c r="MIB98" s="490"/>
      <c r="MIC98" s="490"/>
      <c r="MID98" s="490"/>
      <c r="MIE98" s="490"/>
      <c r="MIF98" s="490"/>
      <c r="MIG98" s="490"/>
      <c r="MIH98" s="490"/>
      <c r="MII98" s="490"/>
      <c r="MIJ98" s="490"/>
      <c r="MIK98" s="490"/>
      <c r="MIL98" s="490"/>
      <c r="MIM98" s="490"/>
      <c r="MIN98" s="490"/>
      <c r="MIO98" s="490"/>
      <c r="MIP98" s="490"/>
      <c r="MIQ98" s="490"/>
      <c r="MIR98" s="490"/>
      <c r="MIS98" s="490"/>
      <c r="MIT98" s="490"/>
      <c r="MIU98" s="490"/>
      <c r="MIV98" s="490"/>
      <c r="MIW98" s="490"/>
      <c r="MIX98" s="490"/>
      <c r="MIY98" s="490"/>
      <c r="MIZ98" s="490"/>
      <c r="MJA98" s="490"/>
      <c r="MJB98" s="490"/>
      <c r="MJC98" s="490"/>
      <c r="MJD98" s="490"/>
      <c r="MJE98" s="490"/>
      <c r="MJF98" s="490"/>
      <c r="MJG98" s="490"/>
      <c r="MJH98" s="490"/>
      <c r="MJI98" s="490"/>
      <c r="MJJ98" s="490"/>
      <c r="MJK98" s="490"/>
      <c r="MJL98" s="490"/>
      <c r="MJM98" s="490"/>
      <c r="MJN98" s="490"/>
      <c r="MJO98" s="490"/>
      <c r="MJP98" s="490"/>
      <c r="MJQ98" s="490"/>
      <c r="MJR98" s="490"/>
      <c r="MJS98" s="490"/>
      <c r="MJT98" s="490"/>
      <c r="MJU98" s="490"/>
      <c r="MJV98" s="490"/>
      <c r="MJW98" s="490"/>
      <c r="MJX98" s="490"/>
      <c r="MJY98" s="490"/>
      <c r="MJZ98" s="490"/>
      <c r="MKA98" s="490"/>
      <c r="MKB98" s="490"/>
      <c r="MKC98" s="490"/>
      <c r="MKD98" s="490"/>
      <c r="MKE98" s="490"/>
      <c r="MKF98" s="490"/>
      <c r="MKG98" s="490"/>
      <c r="MKH98" s="490"/>
      <c r="MKI98" s="490"/>
      <c r="MKJ98" s="490"/>
      <c r="MKK98" s="490"/>
      <c r="MKL98" s="490"/>
      <c r="MKM98" s="490"/>
      <c r="MKN98" s="490"/>
      <c r="MKO98" s="490"/>
      <c r="MKP98" s="490"/>
      <c r="MKQ98" s="490"/>
      <c r="MKR98" s="490"/>
      <c r="MKS98" s="490"/>
      <c r="MKT98" s="490"/>
      <c r="MKU98" s="490"/>
      <c r="MKV98" s="490"/>
      <c r="MKW98" s="490"/>
      <c r="MKX98" s="490"/>
      <c r="MKY98" s="490"/>
      <c r="MKZ98" s="490"/>
      <c r="MLA98" s="490"/>
      <c r="MLB98" s="490"/>
      <c r="MLC98" s="490"/>
      <c r="MLD98" s="490"/>
      <c r="MLE98" s="490"/>
      <c r="MLF98" s="490"/>
      <c r="MLG98" s="490"/>
      <c r="MLH98" s="490"/>
      <c r="MLI98" s="490"/>
      <c r="MLJ98" s="490"/>
      <c r="MLK98" s="490"/>
      <c r="MLL98" s="490"/>
      <c r="MLM98" s="490"/>
      <c r="MLN98" s="490"/>
      <c r="MLO98" s="490"/>
      <c r="MLP98" s="490"/>
      <c r="MLQ98" s="490"/>
      <c r="MLR98" s="490"/>
      <c r="MLS98" s="490"/>
      <c r="MLT98" s="490"/>
      <c r="MLU98" s="490"/>
      <c r="MLV98" s="490"/>
      <c r="MLW98" s="490"/>
      <c r="MLX98" s="490"/>
      <c r="MLY98" s="490"/>
      <c r="MLZ98" s="490"/>
      <c r="MMA98" s="490"/>
      <c r="MMB98" s="490"/>
      <c r="MMC98" s="490"/>
      <c r="MMD98" s="490"/>
      <c r="MME98" s="490"/>
      <c r="MMF98" s="490"/>
      <c r="MMG98" s="490"/>
      <c r="MMH98" s="490"/>
      <c r="MMI98" s="490"/>
      <c r="MMJ98" s="490"/>
      <c r="MMK98" s="490"/>
      <c r="MML98" s="490"/>
      <c r="MMM98" s="490"/>
      <c r="MMN98" s="490"/>
      <c r="MMO98" s="490"/>
      <c r="MMP98" s="490"/>
      <c r="MMQ98" s="490"/>
      <c r="MMR98" s="490"/>
      <c r="MMS98" s="490"/>
      <c r="MMT98" s="490"/>
      <c r="MMU98" s="490"/>
      <c r="MMV98" s="490"/>
      <c r="MMW98" s="490"/>
      <c r="MMX98" s="490"/>
      <c r="MMY98" s="490"/>
      <c r="MMZ98" s="490"/>
      <c r="MNA98" s="490"/>
      <c r="MNB98" s="490"/>
      <c r="MNC98" s="490"/>
      <c r="MND98" s="490"/>
      <c r="MNE98" s="490"/>
      <c r="MNF98" s="490"/>
      <c r="MNG98" s="490"/>
      <c r="MNH98" s="490"/>
      <c r="MNI98" s="490"/>
      <c r="MNJ98" s="490"/>
      <c r="MNK98" s="490"/>
      <c r="MNL98" s="490"/>
      <c r="MNM98" s="490"/>
      <c r="MNN98" s="490"/>
      <c r="MNO98" s="490"/>
      <c r="MNP98" s="490"/>
      <c r="MNQ98" s="490"/>
      <c r="MNR98" s="490"/>
      <c r="MNS98" s="490"/>
      <c r="MNT98" s="490"/>
      <c r="MNU98" s="490"/>
      <c r="MNV98" s="490"/>
      <c r="MNW98" s="490"/>
      <c r="MNX98" s="490"/>
      <c r="MNY98" s="490"/>
      <c r="MNZ98" s="490"/>
      <c r="MOA98" s="490"/>
      <c r="MOB98" s="490"/>
      <c r="MOC98" s="490"/>
      <c r="MOD98" s="490"/>
      <c r="MOE98" s="490"/>
      <c r="MOF98" s="490"/>
      <c r="MOG98" s="490"/>
      <c r="MOH98" s="490"/>
      <c r="MOI98" s="490"/>
      <c r="MOJ98" s="490"/>
      <c r="MOK98" s="490"/>
      <c r="MOL98" s="490"/>
      <c r="MOM98" s="490"/>
      <c r="MON98" s="490"/>
      <c r="MOO98" s="490"/>
      <c r="MOP98" s="490"/>
      <c r="MOQ98" s="490"/>
      <c r="MOR98" s="490"/>
      <c r="MOS98" s="490"/>
      <c r="MOT98" s="490"/>
      <c r="MOU98" s="490"/>
      <c r="MOV98" s="490"/>
      <c r="MOW98" s="490"/>
      <c r="MOX98" s="490"/>
      <c r="MOY98" s="490"/>
      <c r="MOZ98" s="490"/>
      <c r="MPA98" s="490"/>
      <c r="MPB98" s="490"/>
      <c r="MPC98" s="490"/>
      <c r="MPD98" s="490"/>
      <c r="MPE98" s="490"/>
      <c r="MPF98" s="490"/>
      <c r="MPG98" s="490"/>
      <c r="MPH98" s="490"/>
      <c r="MPI98" s="490"/>
      <c r="MPJ98" s="490"/>
      <c r="MPK98" s="490"/>
      <c r="MPL98" s="490"/>
      <c r="MPM98" s="490"/>
      <c r="MPN98" s="490"/>
      <c r="MPO98" s="490"/>
      <c r="MPP98" s="490"/>
      <c r="MPQ98" s="490"/>
      <c r="MPR98" s="490"/>
      <c r="MPS98" s="490"/>
      <c r="MPT98" s="490"/>
      <c r="MPU98" s="490"/>
      <c r="MPV98" s="490"/>
      <c r="MPW98" s="490"/>
      <c r="MPX98" s="490"/>
      <c r="MPY98" s="490"/>
      <c r="MPZ98" s="490"/>
      <c r="MQA98" s="490"/>
      <c r="MQB98" s="490"/>
      <c r="MQC98" s="490"/>
      <c r="MQD98" s="490"/>
      <c r="MQE98" s="490"/>
      <c r="MQF98" s="490"/>
      <c r="MQG98" s="490"/>
      <c r="MQH98" s="490"/>
      <c r="MQI98" s="490"/>
      <c r="MQJ98" s="490"/>
      <c r="MQK98" s="490"/>
      <c r="MQL98" s="490"/>
      <c r="MQM98" s="490"/>
      <c r="MQN98" s="490"/>
      <c r="MQO98" s="490"/>
      <c r="MQP98" s="490"/>
      <c r="MQQ98" s="490"/>
      <c r="MQR98" s="490"/>
      <c r="MQS98" s="490"/>
      <c r="MQT98" s="490"/>
      <c r="MQU98" s="490"/>
      <c r="MQV98" s="490"/>
      <c r="MQW98" s="490"/>
      <c r="MQX98" s="490"/>
      <c r="MQY98" s="490"/>
      <c r="MQZ98" s="490"/>
      <c r="MRA98" s="490"/>
      <c r="MRB98" s="490"/>
      <c r="MRC98" s="490"/>
      <c r="MRD98" s="490"/>
      <c r="MRE98" s="490"/>
      <c r="MRF98" s="490"/>
      <c r="MRG98" s="490"/>
      <c r="MRH98" s="490"/>
      <c r="MRI98" s="490"/>
      <c r="MRJ98" s="490"/>
      <c r="MRK98" s="490"/>
      <c r="MRL98" s="490"/>
      <c r="MRM98" s="490"/>
      <c r="MRN98" s="490"/>
      <c r="MRO98" s="490"/>
      <c r="MRP98" s="490"/>
      <c r="MRQ98" s="490"/>
      <c r="MRR98" s="490"/>
      <c r="MRS98" s="490"/>
      <c r="MRT98" s="490"/>
      <c r="MRU98" s="490"/>
      <c r="MRV98" s="490"/>
      <c r="MRW98" s="490"/>
      <c r="MRX98" s="490"/>
      <c r="MRY98" s="490"/>
      <c r="MRZ98" s="490"/>
      <c r="MSA98" s="490"/>
      <c r="MSB98" s="490"/>
      <c r="MSC98" s="490"/>
      <c r="MSD98" s="490"/>
      <c r="MSE98" s="490"/>
      <c r="MSF98" s="490"/>
      <c r="MSG98" s="490"/>
      <c r="MSH98" s="490"/>
      <c r="MSI98" s="490"/>
      <c r="MSJ98" s="490"/>
      <c r="MSK98" s="490"/>
      <c r="MSL98" s="490"/>
      <c r="MSM98" s="490"/>
      <c r="MSN98" s="490"/>
      <c r="MSO98" s="490"/>
      <c r="MSP98" s="490"/>
      <c r="MSQ98" s="490"/>
      <c r="MSR98" s="490"/>
      <c r="MSS98" s="490"/>
      <c r="MST98" s="490"/>
      <c r="MSU98" s="490"/>
      <c r="MSV98" s="490"/>
      <c r="MSW98" s="490"/>
      <c r="MSX98" s="490"/>
      <c r="MSY98" s="490"/>
      <c r="MSZ98" s="490"/>
      <c r="MTA98" s="490"/>
      <c r="MTB98" s="490"/>
      <c r="MTC98" s="490"/>
      <c r="MTD98" s="490"/>
      <c r="MTE98" s="490"/>
      <c r="MTF98" s="490"/>
      <c r="MTG98" s="490"/>
      <c r="MTH98" s="490"/>
      <c r="MTI98" s="490"/>
      <c r="MTJ98" s="490"/>
      <c r="MTK98" s="490"/>
      <c r="MTL98" s="490"/>
      <c r="MTM98" s="490"/>
      <c r="MTN98" s="490"/>
      <c r="MTO98" s="490"/>
      <c r="MTP98" s="490"/>
      <c r="MTQ98" s="490"/>
      <c r="MTR98" s="490"/>
      <c r="MTS98" s="490"/>
      <c r="MTT98" s="490"/>
      <c r="MTU98" s="490"/>
      <c r="MTV98" s="490"/>
      <c r="MTW98" s="490"/>
      <c r="MTX98" s="490"/>
      <c r="MTY98" s="490"/>
      <c r="MTZ98" s="490"/>
      <c r="MUA98" s="490"/>
      <c r="MUB98" s="490"/>
      <c r="MUC98" s="490"/>
      <c r="MUD98" s="490"/>
      <c r="MUE98" s="490"/>
      <c r="MUF98" s="490"/>
      <c r="MUG98" s="490"/>
      <c r="MUH98" s="490"/>
      <c r="MUI98" s="490"/>
      <c r="MUJ98" s="490"/>
      <c r="MUK98" s="490"/>
      <c r="MUL98" s="490"/>
      <c r="MUM98" s="490"/>
      <c r="MUN98" s="490"/>
      <c r="MUO98" s="490"/>
      <c r="MUP98" s="490"/>
      <c r="MUQ98" s="490"/>
      <c r="MUR98" s="490"/>
      <c r="MUS98" s="490"/>
      <c r="MUT98" s="490"/>
      <c r="MUU98" s="490"/>
      <c r="MUV98" s="490"/>
      <c r="MUW98" s="490"/>
      <c r="MUX98" s="490"/>
      <c r="MUY98" s="490"/>
      <c r="MUZ98" s="490"/>
      <c r="MVA98" s="490"/>
      <c r="MVB98" s="490"/>
      <c r="MVC98" s="490"/>
      <c r="MVD98" s="490"/>
      <c r="MVE98" s="490"/>
      <c r="MVF98" s="490"/>
      <c r="MVG98" s="490"/>
      <c r="MVH98" s="490"/>
      <c r="MVI98" s="490"/>
      <c r="MVJ98" s="490"/>
      <c r="MVK98" s="490"/>
      <c r="MVL98" s="490"/>
      <c r="MVM98" s="490"/>
      <c r="MVN98" s="490"/>
      <c r="MVO98" s="490"/>
      <c r="MVP98" s="490"/>
      <c r="MVQ98" s="490"/>
      <c r="MVR98" s="490"/>
      <c r="MVS98" s="490"/>
      <c r="MVT98" s="490"/>
      <c r="MVU98" s="490"/>
      <c r="MVV98" s="490"/>
      <c r="MVW98" s="490"/>
      <c r="MVX98" s="490"/>
      <c r="MVY98" s="490"/>
      <c r="MVZ98" s="490"/>
      <c r="MWA98" s="490"/>
      <c r="MWB98" s="490"/>
      <c r="MWC98" s="490"/>
      <c r="MWD98" s="490"/>
      <c r="MWE98" s="490"/>
      <c r="MWF98" s="490"/>
      <c r="MWG98" s="490"/>
      <c r="MWH98" s="490"/>
      <c r="MWI98" s="490"/>
      <c r="MWJ98" s="490"/>
      <c r="MWK98" s="490"/>
      <c r="MWL98" s="490"/>
      <c r="MWM98" s="490"/>
      <c r="MWN98" s="490"/>
      <c r="MWO98" s="490"/>
      <c r="MWP98" s="490"/>
      <c r="MWQ98" s="490"/>
      <c r="MWR98" s="490"/>
      <c r="MWS98" s="490"/>
      <c r="MWT98" s="490"/>
      <c r="MWU98" s="490"/>
      <c r="MWV98" s="490"/>
      <c r="MWW98" s="490"/>
      <c r="MWX98" s="490"/>
      <c r="MWY98" s="490"/>
      <c r="MWZ98" s="490"/>
      <c r="MXA98" s="490"/>
      <c r="MXB98" s="490"/>
      <c r="MXC98" s="490"/>
      <c r="MXD98" s="490"/>
      <c r="MXE98" s="490"/>
      <c r="MXF98" s="490"/>
      <c r="MXG98" s="490"/>
      <c r="MXH98" s="490"/>
      <c r="MXI98" s="490"/>
      <c r="MXJ98" s="490"/>
      <c r="MXK98" s="490"/>
      <c r="MXL98" s="490"/>
      <c r="MXM98" s="490"/>
      <c r="MXN98" s="490"/>
      <c r="MXO98" s="490"/>
      <c r="MXP98" s="490"/>
      <c r="MXQ98" s="490"/>
      <c r="MXR98" s="490"/>
      <c r="MXS98" s="490"/>
      <c r="MXT98" s="490"/>
      <c r="MXU98" s="490"/>
      <c r="MXV98" s="490"/>
      <c r="MXW98" s="490"/>
      <c r="MXX98" s="490"/>
      <c r="MXY98" s="490"/>
      <c r="MXZ98" s="490"/>
      <c r="MYA98" s="490"/>
      <c r="MYB98" s="490"/>
      <c r="MYC98" s="490"/>
      <c r="MYD98" s="490"/>
      <c r="MYE98" s="490"/>
      <c r="MYF98" s="490"/>
      <c r="MYG98" s="490"/>
      <c r="MYH98" s="490"/>
      <c r="MYI98" s="490"/>
      <c r="MYJ98" s="490"/>
      <c r="MYK98" s="490"/>
      <c r="MYL98" s="490"/>
      <c r="MYM98" s="490"/>
      <c r="MYN98" s="490"/>
      <c r="MYO98" s="490"/>
      <c r="MYP98" s="490"/>
      <c r="MYQ98" s="490"/>
      <c r="MYR98" s="490"/>
      <c r="MYS98" s="490"/>
      <c r="MYT98" s="490"/>
      <c r="MYU98" s="490"/>
      <c r="MYV98" s="490"/>
      <c r="MYW98" s="490"/>
      <c r="MYX98" s="490"/>
      <c r="MYY98" s="490"/>
      <c r="MYZ98" s="490"/>
      <c r="MZA98" s="490"/>
      <c r="MZB98" s="490"/>
      <c r="MZC98" s="490"/>
      <c r="MZD98" s="490"/>
      <c r="MZE98" s="490"/>
      <c r="MZF98" s="490"/>
      <c r="MZG98" s="490"/>
      <c r="MZH98" s="490"/>
      <c r="MZI98" s="490"/>
      <c r="MZJ98" s="490"/>
      <c r="MZK98" s="490"/>
      <c r="MZL98" s="490"/>
      <c r="MZM98" s="490"/>
      <c r="MZN98" s="490"/>
      <c r="MZO98" s="490"/>
      <c r="MZP98" s="490"/>
      <c r="MZQ98" s="490"/>
      <c r="MZR98" s="490"/>
      <c r="MZS98" s="490"/>
      <c r="MZT98" s="490"/>
      <c r="MZU98" s="490"/>
      <c r="MZV98" s="490"/>
      <c r="MZW98" s="490"/>
      <c r="MZX98" s="490"/>
      <c r="MZY98" s="490"/>
      <c r="MZZ98" s="490"/>
      <c r="NAA98" s="490"/>
      <c r="NAB98" s="490"/>
      <c r="NAC98" s="490"/>
      <c r="NAD98" s="490"/>
      <c r="NAE98" s="490"/>
      <c r="NAF98" s="490"/>
      <c r="NAG98" s="490"/>
      <c r="NAH98" s="490"/>
      <c r="NAI98" s="490"/>
      <c r="NAJ98" s="490"/>
      <c r="NAK98" s="490"/>
      <c r="NAL98" s="490"/>
      <c r="NAM98" s="490"/>
      <c r="NAN98" s="490"/>
      <c r="NAO98" s="490"/>
      <c r="NAP98" s="490"/>
      <c r="NAQ98" s="490"/>
      <c r="NAR98" s="490"/>
      <c r="NAS98" s="490"/>
      <c r="NAT98" s="490"/>
      <c r="NAU98" s="490"/>
      <c r="NAV98" s="490"/>
      <c r="NAW98" s="490"/>
      <c r="NAX98" s="490"/>
      <c r="NAY98" s="490"/>
      <c r="NAZ98" s="490"/>
      <c r="NBA98" s="490"/>
      <c r="NBB98" s="490"/>
      <c r="NBC98" s="490"/>
      <c r="NBD98" s="490"/>
      <c r="NBE98" s="490"/>
      <c r="NBF98" s="490"/>
      <c r="NBG98" s="490"/>
      <c r="NBH98" s="490"/>
      <c r="NBI98" s="490"/>
      <c r="NBJ98" s="490"/>
      <c r="NBK98" s="490"/>
      <c r="NBL98" s="490"/>
      <c r="NBM98" s="490"/>
      <c r="NBN98" s="490"/>
      <c r="NBO98" s="490"/>
      <c r="NBP98" s="490"/>
      <c r="NBQ98" s="490"/>
      <c r="NBR98" s="490"/>
      <c r="NBS98" s="490"/>
      <c r="NBT98" s="490"/>
      <c r="NBU98" s="490"/>
      <c r="NBV98" s="490"/>
      <c r="NBW98" s="490"/>
      <c r="NBX98" s="490"/>
      <c r="NBY98" s="490"/>
      <c r="NBZ98" s="490"/>
      <c r="NCA98" s="490"/>
      <c r="NCB98" s="490"/>
      <c r="NCC98" s="490"/>
      <c r="NCD98" s="490"/>
      <c r="NCE98" s="490"/>
      <c r="NCF98" s="490"/>
      <c r="NCG98" s="490"/>
      <c r="NCH98" s="490"/>
      <c r="NCI98" s="490"/>
      <c r="NCJ98" s="490"/>
      <c r="NCK98" s="490"/>
      <c r="NCL98" s="490"/>
      <c r="NCM98" s="490"/>
      <c r="NCN98" s="490"/>
      <c r="NCO98" s="490"/>
      <c r="NCP98" s="490"/>
      <c r="NCQ98" s="490"/>
      <c r="NCR98" s="490"/>
      <c r="NCS98" s="490"/>
      <c r="NCT98" s="490"/>
      <c r="NCU98" s="490"/>
      <c r="NCV98" s="490"/>
      <c r="NCW98" s="490"/>
      <c r="NCX98" s="490"/>
      <c r="NCY98" s="490"/>
      <c r="NCZ98" s="490"/>
      <c r="NDA98" s="490"/>
      <c r="NDB98" s="490"/>
      <c r="NDC98" s="490"/>
      <c r="NDD98" s="490"/>
      <c r="NDE98" s="490"/>
      <c r="NDF98" s="490"/>
      <c r="NDG98" s="490"/>
      <c r="NDH98" s="490"/>
      <c r="NDI98" s="490"/>
      <c r="NDJ98" s="490"/>
      <c r="NDK98" s="490"/>
      <c r="NDL98" s="490"/>
      <c r="NDM98" s="490"/>
      <c r="NDN98" s="490"/>
      <c r="NDO98" s="490"/>
      <c r="NDP98" s="490"/>
      <c r="NDQ98" s="490"/>
      <c r="NDR98" s="490"/>
      <c r="NDS98" s="490"/>
      <c r="NDT98" s="490"/>
      <c r="NDU98" s="490"/>
      <c r="NDV98" s="490"/>
      <c r="NDW98" s="490"/>
      <c r="NDX98" s="490"/>
      <c r="NDY98" s="490"/>
      <c r="NDZ98" s="490"/>
      <c r="NEA98" s="490"/>
      <c r="NEB98" s="490"/>
      <c r="NEC98" s="490"/>
      <c r="NED98" s="490"/>
      <c r="NEE98" s="490"/>
      <c r="NEF98" s="490"/>
      <c r="NEG98" s="490"/>
      <c r="NEH98" s="490"/>
      <c r="NEI98" s="490"/>
      <c r="NEJ98" s="490"/>
      <c r="NEK98" s="490"/>
      <c r="NEL98" s="490"/>
      <c r="NEM98" s="490"/>
      <c r="NEN98" s="490"/>
      <c r="NEO98" s="490"/>
      <c r="NEP98" s="490"/>
      <c r="NEQ98" s="490"/>
      <c r="NER98" s="490"/>
      <c r="NES98" s="490"/>
      <c r="NET98" s="490"/>
      <c r="NEU98" s="490"/>
      <c r="NEV98" s="490"/>
      <c r="NEW98" s="490"/>
      <c r="NEX98" s="490"/>
      <c r="NEY98" s="490"/>
      <c r="NEZ98" s="490"/>
      <c r="NFA98" s="490"/>
      <c r="NFB98" s="490"/>
      <c r="NFC98" s="490"/>
      <c r="NFD98" s="490"/>
      <c r="NFE98" s="490"/>
      <c r="NFF98" s="490"/>
      <c r="NFG98" s="490"/>
      <c r="NFH98" s="490"/>
      <c r="NFI98" s="490"/>
      <c r="NFJ98" s="490"/>
      <c r="NFK98" s="490"/>
      <c r="NFL98" s="490"/>
      <c r="NFM98" s="490"/>
      <c r="NFN98" s="490"/>
      <c r="NFO98" s="490"/>
      <c r="NFP98" s="490"/>
      <c r="NFQ98" s="490"/>
      <c r="NFR98" s="490"/>
      <c r="NFS98" s="490"/>
      <c r="NFT98" s="490"/>
      <c r="NFU98" s="490"/>
      <c r="NFV98" s="490"/>
      <c r="NFW98" s="490"/>
      <c r="NFX98" s="490"/>
      <c r="NFY98" s="490"/>
      <c r="NFZ98" s="490"/>
      <c r="NGA98" s="490"/>
      <c r="NGB98" s="490"/>
      <c r="NGC98" s="490"/>
      <c r="NGD98" s="490"/>
      <c r="NGE98" s="490"/>
      <c r="NGF98" s="490"/>
      <c r="NGG98" s="490"/>
      <c r="NGH98" s="490"/>
      <c r="NGI98" s="490"/>
      <c r="NGJ98" s="490"/>
      <c r="NGK98" s="490"/>
      <c r="NGL98" s="490"/>
      <c r="NGM98" s="490"/>
      <c r="NGN98" s="490"/>
      <c r="NGO98" s="490"/>
      <c r="NGP98" s="490"/>
      <c r="NGQ98" s="490"/>
      <c r="NGR98" s="490"/>
      <c r="NGS98" s="490"/>
      <c r="NGT98" s="490"/>
      <c r="NGU98" s="490"/>
      <c r="NGV98" s="490"/>
      <c r="NGW98" s="490"/>
      <c r="NGX98" s="490"/>
      <c r="NGY98" s="490"/>
      <c r="NGZ98" s="490"/>
      <c r="NHA98" s="490"/>
      <c r="NHB98" s="490"/>
      <c r="NHC98" s="490"/>
      <c r="NHD98" s="490"/>
      <c r="NHE98" s="490"/>
      <c r="NHF98" s="490"/>
      <c r="NHG98" s="490"/>
      <c r="NHH98" s="490"/>
      <c r="NHI98" s="490"/>
      <c r="NHJ98" s="490"/>
      <c r="NHK98" s="490"/>
      <c r="NHL98" s="490"/>
      <c r="NHM98" s="490"/>
      <c r="NHN98" s="490"/>
      <c r="NHO98" s="490"/>
      <c r="NHP98" s="490"/>
      <c r="NHQ98" s="490"/>
      <c r="NHR98" s="490"/>
      <c r="NHS98" s="490"/>
      <c r="NHT98" s="490"/>
      <c r="NHU98" s="490"/>
      <c r="NHV98" s="490"/>
      <c r="NHW98" s="490"/>
      <c r="NHX98" s="490"/>
      <c r="NHY98" s="490"/>
      <c r="NHZ98" s="490"/>
      <c r="NIA98" s="490"/>
      <c r="NIB98" s="490"/>
      <c r="NIC98" s="490"/>
      <c r="NID98" s="490"/>
      <c r="NIE98" s="490"/>
      <c r="NIF98" s="490"/>
      <c r="NIG98" s="490"/>
      <c r="NIH98" s="490"/>
      <c r="NII98" s="490"/>
      <c r="NIJ98" s="490"/>
      <c r="NIK98" s="490"/>
      <c r="NIL98" s="490"/>
      <c r="NIM98" s="490"/>
      <c r="NIN98" s="490"/>
      <c r="NIO98" s="490"/>
      <c r="NIP98" s="490"/>
      <c r="NIQ98" s="490"/>
      <c r="NIR98" s="490"/>
      <c r="NIS98" s="490"/>
      <c r="NIT98" s="490"/>
      <c r="NIU98" s="490"/>
      <c r="NIV98" s="490"/>
      <c r="NIW98" s="490"/>
      <c r="NIX98" s="490"/>
      <c r="NIY98" s="490"/>
      <c r="NIZ98" s="490"/>
      <c r="NJA98" s="490"/>
      <c r="NJB98" s="490"/>
      <c r="NJC98" s="490"/>
      <c r="NJD98" s="490"/>
      <c r="NJE98" s="490"/>
      <c r="NJF98" s="490"/>
      <c r="NJG98" s="490"/>
      <c r="NJH98" s="490"/>
      <c r="NJI98" s="490"/>
      <c r="NJJ98" s="490"/>
      <c r="NJK98" s="490"/>
      <c r="NJL98" s="490"/>
      <c r="NJM98" s="490"/>
      <c r="NJN98" s="490"/>
      <c r="NJO98" s="490"/>
      <c r="NJP98" s="490"/>
      <c r="NJQ98" s="490"/>
      <c r="NJR98" s="490"/>
      <c r="NJS98" s="490"/>
      <c r="NJT98" s="490"/>
      <c r="NJU98" s="490"/>
      <c r="NJV98" s="490"/>
      <c r="NJW98" s="490"/>
      <c r="NJX98" s="490"/>
      <c r="NJY98" s="490"/>
      <c r="NJZ98" s="490"/>
      <c r="NKA98" s="490"/>
      <c r="NKB98" s="490"/>
      <c r="NKC98" s="490"/>
      <c r="NKD98" s="490"/>
      <c r="NKE98" s="490"/>
      <c r="NKF98" s="490"/>
      <c r="NKG98" s="490"/>
      <c r="NKH98" s="490"/>
      <c r="NKI98" s="490"/>
      <c r="NKJ98" s="490"/>
      <c r="NKK98" s="490"/>
      <c r="NKL98" s="490"/>
      <c r="NKM98" s="490"/>
      <c r="NKN98" s="490"/>
      <c r="NKO98" s="490"/>
      <c r="NKP98" s="490"/>
      <c r="NKQ98" s="490"/>
      <c r="NKR98" s="490"/>
      <c r="NKS98" s="490"/>
      <c r="NKT98" s="490"/>
      <c r="NKU98" s="490"/>
      <c r="NKV98" s="490"/>
      <c r="NKW98" s="490"/>
      <c r="NKX98" s="490"/>
      <c r="NKY98" s="490"/>
      <c r="NKZ98" s="490"/>
      <c r="NLA98" s="490"/>
      <c r="NLB98" s="490"/>
      <c r="NLC98" s="490"/>
      <c r="NLD98" s="490"/>
      <c r="NLE98" s="490"/>
      <c r="NLF98" s="490"/>
      <c r="NLG98" s="490"/>
      <c r="NLH98" s="490"/>
      <c r="NLI98" s="490"/>
      <c r="NLJ98" s="490"/>
      <c r="NLK98" s="490"/>
      <c r="NLL98" s="490"/>
      <c r="NLM98" s="490"/>
      <c r="NLN98" s="490"/>
      <c r="NLO98" s="490"/>
      <c r="NLP98" s="490"/>
      <c r="NLQ98" s="490"/>
      <c r="NLR98" s="490"/>
      <c r="NLS98" s="490"/>
      <c r="NLT98" s="490"/>
      <c r="NLU98" s="490"/>
      <c r="NLV98" s="490"/>
      <c r="NLW98" s="490"/>
      <c r="NLX98" s="490"/>
      <c r="NLY98" s="490"/>
      <c r="NLZ98" s="490"/>
      <c r="NMA98" s="490"/>
      <c r="NMB98" s="490"/>
      <c r="NMC98" s="490"/>
      <c r="NMD98" s="490"/>
      <c r="NME98" s="490"/>
      <c r="NMF98" s="490"/>
      <c r="NMG98" s="490"/>
      <c r="NMH98" s="490"/>
      <c r="NMI98" s="490"/>
      <c r="NMJ98" s="490"/>
      <c r="NMK98" s="490"/>
      <c r="NML98" s="490"/>
      <c r="NMM98" s="490"/>
      <c r="NMN98" s="490"/>
      <c r="NMO98" s="490"/>
      <c r="NMP98" s="490"/>
      <c r="NMQ98" s="490"/>
      <c r="NMR98" s="490"/>
      <c r="NMS98" s="490"/>
      <c r="NMT98" s="490"/>
      <c r="NMU98" s="490"/>
      <c r="NMV98" s="490"/>
      <c r="NMW98" s="490"/>
      <c r="NMX98" s="490"/>
      <c r="NMY98" s="490"/>
      <c r="NMZ98" s="490"/>
      <c r="NNA98" s="490"/>
      <c r="NNB98" s="490"/>
      <c r="NNC98" s="490"/>
      <c r="NND98" s="490"/>
      <c r="NNE98" s="490"/>
      <c r="NNF98" s="490"/>
      <c r="NNG98" s="490"/>
      <c r="NNH98" s="490"/>
      <c r="NNI98" s="490"/>
      <c r="NNJ98" s="490"/>
      <c r="NNK98" s="490"/>
      <c r="NNL98" s="490"/>
      <c r="NNM98" s="490"/>
      <c r="NNN98" s="490"/>
      <c r="NNO98" s="490"/>
      <c r="NNP98" s="490"/>
      <c r="NNQ98" s="490"/>
      <c r="NNR98" s="490"/>
      <c r="NNS98" s="490"/>
      <c r="NNT98" s="490"/>
      <c r="NNU98" s="490"/>
      <c r="NNV98" s="490"/>
      <c r="NNW98" s="490"/>
      <c r="NNX98" s="490"/>
      <c r="NNY98" s="490"/>
      <c r="NNZ98" s="490"/>
      <c r="NOA98" s="490"/>
      <c r="NOB98" s="490"/>
      <c r="NOC98" s="490"/>
      <c r="NOD98" s="490"/>
      <c r="NOE98" s="490"/>
      <c r="NOF98" s="490"/>
      <c r="NOG98" s="490"/>
      <c r="NOH98" s="490"/>
      <c r="NOI98" s="490"/>
      <c r="NOJ98" s="490"/>
      <c r="NOK98" s="490"/>
      <c r="NOL98" s="490"/>
      <c r="NOM98" s="490"/>
      <c r="NON98" s="490"/>
      <c r="NOO98" s="490"/>
      <c r="NOP98" s="490"/>
      <c r="NOQ98" s="490"/>
      <c r="NOR98" s="490"/>
      <c r="NOS98" s="490"/>
      <c r="NOT98" s="490"/>
      <c r="NOU98" s="490"/>
      <c r="NOV98" s="490"/>
      <c r="NOW98" s="490"/>
      <c r="NOX98" s="490"/>
      <c r="NOY98" s="490"/>
      <c r="NOZ98" s="490"/>
      <c r="NPA98" s="490"/>
      <c r="NPB98" s="490"/>
      <c r="NPC98" s="490"/>
      <c r="NPD98" s="490"/>
      <c r="NPE98" s="490"/>
      <c r="NPF98" s="490"/>
      <c r="NPG98" s="490"/>
      <c r="NPH98" s="490"/>
      <c r="NPI98" s="490"/>
      <c r="NPJ98" s="490"/>
      <c r="NPK98" s="490"/>
      <c r="NPL98" s="490"/>
      <c r="NPM98" s="490"/>
      <c r="NPN98" s="490"/>
      <c r="NPO98" s="490"/>
      <c r="NPP98" s="490"/>
      <c r="NPQ98" s="490"/>
      <c r="NPR98" s="490"/>
      <c r="NPS98" s="490"/>
      <c r="NPT98" s="490"/>
      <c r="NPU98" s="490"/>
      <c r="NPV98" s="490"/>
      <c r="NPW98" s="490"/>
      <c r="NPX98" s="490"/>
      <c r="NPY98" s="490"/>
      <c r="NPZ98" s="490"/>
      <c r="NQA98" s="490"/>
      <c r="NQB98" s="490"/>
      <c r="NQC98" s="490"/>
      <c r="NQD98" s="490"/>
      <c r="NQE98" s="490"/>
      <c r="NQF98" s="490"/>
      <c r="NQG98" s="490"/>
      <c r="NQH98" s="490"/>
      <c r="NQI98" s="490"/>
      <c r="NQJ98" s="490"/>
      <c r="NQK98" s="490"/>
      <c r="NQL98" s="490"/>
      <c r="NQM98" s="490"/>
      <c r="NQN98" s="490"/>
      <c r="NQO98" s="490"/>
      <c r="NQP98" s="490"/>
      <c r="NQQ98" s="490"/>
      <c r="NQR98" s="490"/>
      <c r="NQS98" s="490"/>
      <c r="NQT98" s="490"/>
      <c r="NQU98" s="490"/>
      <c r="NQV98" s="490"/>
      <c r="NQW98" s="490"/>
      <c r="NQX98" s="490"/>
      <c r="NQY98" s="490"/>
      <c r="NQZ98" s="490"/>
      <c r="NRA98" s="490"/>
      <c r="NRB98" s="490"/>
      <c r="NRC98" s="490"/>
      <c r="NRD98" s="490"/>
      <c r="NRE98" s="490"/>
      <c r="NRF98" s="490"/>
      <c r="NRG98" s="490"/>
      <c r="NRH98" s="490"/>
      <c r="NRI98" s="490"/>
      <c r="NRJ98" s="490"/>
      <c r="NRK98" s="490"/>
      <c r="NRL98" s="490"/>
      <c r="NRM98" s="490"/>
      <c r="NRN98" s="490"/>
      <c r="NRO98" s="490"/>
      <c r="NRP98" s="490"/>
      <c r="NRQ98" s="490"/>
      <c r="NRR98" s="490"/>
      <c r="NRS98" s="490"/>
      <c r="NRT98" s="490"/>
      <c r="NRU98" s="490"/>
      <c r="NRV98" s="490"/>
      <c r="NRW98" s="490"/>
      <c r="NRX98" s="490"/>
      <c r="NRY98" s="490"/>
      <c r="NRZ98" s="490"/>
      <c r="NSA98" s="490"/>
      <c r="NSB98" s="490"/>
      <c r="NSC98" s="490"/>
      <c r="NSD98" s="490"/>
      <c r="NSE98" s="490"/>
      <c r="NSF98" s="490"/>
      <c r="NSG98" s="490"/>
      <c r="NSH98" s="490"/>
      <c r="NSI98" s="490"/>
      <c r="NSJ98" s="490"/>
      <c r="NSK98" s="490"/>
      <c r="NSL98" s="490"/>
      <c r="NSM98" s="490"/>
      <c r="NSN98" s="490"/>
      <c r="NSO98" s="490"/>
      <c r="NSP98" s="490"/>
      <c r="NSQ98" s="490"/>
      <c r="NSR98" s="490"/>
      <c r="NSS98" s="490"/>
      <c r="NST98" s="490"/>
      <c r="NSU98" s="490"/>
      <c r="NSV98" s="490"/>
      <c r="NSW98" s="490"/>
      <c r="NSX98" s="490"/>
      <c r="NSY98" s="490"/>
      <c r="NSZ98" s="490"/>
      <c r="NTA98" s="490"/>
      <c r="NTB98" s="490"/>
      <c r="NTC98" s="490"/>
      <c r="NTD98" s="490"/>
      <c r="NTE98" s="490"/>
      <c r="NTF98" s="490"/>
      <c r="NTG98" s="490"/>
      <c r="NTH98" s="490"/>
      <c r="NTI98" s="490"/>
      <c r="NTJ98" s="490"/>
      <c r="NTK98" s="490"/>
      <c r="NTL98" s="490"/>
      <c r="NTM98" s="490"/>
      <c r="NTN98" s="490"/>
      <c r="NTO98" s="490"/>
      <c r="NTP98" s="490"/>
      <c r="NTQ98" s="490"/>
      <c r="NTR98" s="490"/>
      <c r="NTS98" s="490"/>
      <c r="NTT98" s="490"/>
      <c r="NTU98" s="490"/>
      <c r="NTV98" s="490"/>
      <c r="NTW98" s="490"/>
      <c r="NTX98" s="490"/>
      <c r="NTY98" s="490"/>
      <c r="NTZ98" s="490"/>
      <c r="NUA98" s="490"/>
      <c r="NUB98" s="490"/>
      <c r="NUC98" s="490"/>
      <c r="NUD98" s="490"/>
      <c r="NUE98" s="490"/>
      <c r="NUF98" s="490"/>
      <c r="NUG98" s="490"/>
      <c r="NUH98" s="490"/>
      <c r="NUI98" s="490"/>
      <c r="NUJ98" s="490"/>
      <c r="NUK98" s="490"/>
      <c r="NUL98" s="490"/>
      <c r="NUM98" s="490"/>
      <c r="NUN98" s="490"/>
      <c r="NUO98" s="490"/>
      <c r="NUP98" s="490"/>
      <c r="NUQ98" s="490"/>
      <c r="NUR98" s="490"/>
      <c r="NUS98" s="490"/>
      <c r="NUT98" s="490"/>
      <c r="NUU98" s="490"/>
      <c r="NUV98" s="490"/>
      <c r="NUW98" s="490"/>
      <c r="NUX98" s="490"/>
      <c r="NUY98" s="490"/>
      <c r="NUZ98" s="490"/>
      <c r="NVA98" s="490"/>
      <c r="NVB98" s="490"/>
      <c r="NVC98" s="490"/>
      <c r="NVD98" s="490"/>
      <c r="NVE98" s="490"/>
      <c r="NVF98" s="490"/>
      <c r="NVG98" s="490"/>
      <c r="NVH98" s="490"/>
      <c r="NVI98" s="490"/>
      <c r="NVJ98" s="490"/>
      <c r="NVK98" s="490"/>
      <c r="NVL98" s="490"/>
      <c r="NVM98" s="490"/>
      <c r="NVN98" s="490"/>
      <c r="NVO98" s="490"/>
      <c r="NVP98" s="490"/>
      <c r="NVQ98" s="490"/>
      <c r="NVR98" s="490"/>
      <c r="NVS98" s="490"/>
      <c r="NVT98" s="490"/>
      <c r="NVU98" s="490"/>
      <c r="NVV98" s="490"/>
      <c r="NVW98" s="490"/>
      <c r="NVX98" s="490"/>
      <c r="NVY98" s="490"/>
      <c r="NVZ98" s="490"/>
      <c r="NWA98" s="490"/>
      <c r="NWB98" s="490"/>
      <c r="NWC98" s="490"/>
      <c r="NWD98" s="490"/>
      <c r="NWE98" s="490"/>
      <c r="NWF98" s="490"/>
      <c r="NWG98" s="490"/>
      <c r="NWH98" s="490"/>
      <c r="NWI98" s="490"/>
      <c r="NWJ98" s="490"/>
      <c r="NWK98" s="490"/>
      <c r="NWL98" s="490"/>
      <c r="NWM98" s="490"/>
      <c r="NWN98" s="490"/>
      <c r="NWO98" s="490"/>
      <c r="NWP98" s="490"/>
      <c r="NWQ98" s="490"/>
      <c r="NWR98" s="490"/>
      <c r="NWS98" s="490"/>
      <c r="NWT98" s="490"/>
      <c r="NWU98" s="490"/>
      <c r="NWV98" s="490"/>
      <c r="NWW98" s="490"/>
      <c r="NWX98" s="490"/>
      <c r="NWY98" s="490"/>
      <c r="NWZ98" s="490"/>
      <c r="NXA98" s="490"/>
      <c r="NXB98" s="490"/>
      <c r="NXC98" s="490"/>
      <c r="NXD98" s="490"/>
      <c r="NXE98" s="490"/>
      <c r="NXF98" s="490"/>
      <c r="NXG98" s="490"/>
      <c r="NXH98" s="490"/>
      <c r="NXI98" s="490"/>
      <c r="NXJ98" s="490"/>
      <c r="NXK98" s="490"/>
      <c r="NXL98" s="490"/>
      <c r="NXM98" s="490"/>
      <c r="NXN98" s="490"/>
      <c r="NXO98" s="490"/>
      <c r="NXP98" s="490"/>
      <c r="NXQ98" s="490"/>
      <c r="NXR98" s="490"/>
      <c r="NXS98" s="490"/>
      <c r="NXT98" s="490"/>
      <c r="NXU98" s="490"/>
      <c r="NXV98" s="490"/>
      <c r="NXW98" s="490"/>
      <c r="NXX98" s="490"/>
      <c r="NXY98" s="490"/>
      <c r="NXZ98" s="490"/>
      <c r="NYA98" s="490"/>
      <c r="NYB98" s="490"/>
      <c r="NYC98" s="490"/>
      <c r="NYD98" s="490"/>
      <c r="NYE98" s="490"/>
      <c r="NYF98" s="490"/>
      <c r="NYG98" s="490"/>
      <c r="NYH98" s="490"/>
      <c r="NYI98" s="490"/>
      <c r="NYJ98" s="490"/>
      <c r="NYK98" s="490"/>
      <c r="NYL98" s="490"/>
      <c r="NYM98" s="490"/>
      <c r="NYN98" s="490"/>
      <c r="NYO98" s="490"/>
      <c r="NYP98" s="490"/>
      <c r="NYQ98" s="490"/>
      <c r="NYR98" s="490"/>
      <c r="NYS98" s="490"/>
      <c r="NYT98" s="490"/>
      <c r="NYU98" s="490"/>
      <c r="NYV98" s="490"/>
      <c r="NYW98" s="490"/>
      <c r="NYX98" s="490"/>
      <c r="NYY98" s="490"/>
      <c r="NYZ98" s="490"/>
      <c r="NZA98" s="490"/>
      <c r="NZB98" s="490"/>
      <c r="NZC98" s="490"/>
      <c r="NZD98" s="490"/>
      <c r="NZE98" s="490"/>
      <c r="NZF98" s="490"/>
      <c r="NZG98" s="490"/>
      <c r="NZH98" s="490"/>
      <c r="NZI98" s="490"/>
      <c r="NZJ98" s="490"/>
      <c r="NZK98" s="490"/>
      <c r="NZL98" s="490"/>
      <c r="NZM98" s="490"/>
      <c r="NZN98" s="490"/>
      <c r="NZO98" s="490"/>
      <c r="NZP98" s="490"/>
      <c r="NZQ98" s="490"/>
      <c r="NZR98" s="490"/>
      <c r="NZS98" s="490"/>
      <c r="NZT98" s="490"/>
      <c r="NZU98" s="490"/>
      <c r="NZV98" s="490"/>
      <c r="NZW98" s="490"/>
      <c r="NZX98" s="490"/>
      <c r="NZY98" s="490"/>
      <c r="NZZ98" s="490"/>
      <c r="OAA98" s="490"/>
      <c r="OAB98" s="490"/>
      <c r="OAC98" s="490"/>
      <c r="OAD98" s="490"/>
      <c r="OAE98" s="490"/>
      <c r="OAF98" s="490"/>
      <c r="OAG98" s="490"/>
      <c r="OAH98" s="490"/>
      <c r="OAI98" s="490"/>
      <c r="OAJ98" s="490"/>
      <c r="OAK98" s="490"/>
      <c r="OAL98" s="490"/>
      <c r="OAM98" s="490"/>
      <c r="OAN98" s="490"/>
      <c r="OAO98" s="490"/>
      <c r="OAP98" s="490"/>
      <c r="OAQ98" s="490"/>
      <c r="OAR98" s="490"/>
      <c r="OAS98" s="490"/>
      <c r="OAT98" s="490"/>
      <c r="OAU98" s="490"/>
      <c r="OAV98" s="490"/>
      <c r="OAW98" s="490"/>
      <c r="OAX98" s="490"/>
      <c r="OAY98" s="490"/>
      <c r="OAZ98" s="490"/>
      <c r="OBA98" s="490"/>
      <c r="OBB98" s="490"/>
      <c r="OBC98" s="490"/>
      <c r="OBD98" s="490"/>
      <c r="OBE98" s="490"/>
      <c r="OBF98" s="490"/>
      <c r="OBG98" s="490"/>
      <c r="OBH98" s="490"/>
      <c r="OBI98" s="490"/>
      <c r="OBJ98" s="490"/>
      <c r="OBK98" s="490"/>
      <c r="OBL98" s="490"/>
      <c r="OBM98" s="490"/>
      <c r="OBN98" s="490"/>
      <c r="OBO98" s="490"/>
      <c r="OBP98" s="490"/>
      <c r="OBQ98" s="490"/>
      <c r="OBR98" s="490"/>
      <c r="OBS98" s="490"/>
      <c r="OBT98" s="490"/>
      <c r="OBU98" s="490"/>
      <c r="OBV98" s="490"/>
      <c r="OBW98" s="490"/>
      <c r="OBX98" s="490"/>
      <c r="OBY98" s="490"/>
      <c r="OBZ98" s="490"/>
      <c r="OCA98" s="490"/>
      <c r="OCB98" s="490"/>
      <c r="OCC98" s="490"/>
      <c r="OCD98" s="490"/>
      <c r="OCE98" s="490"/>
      <c r="OCF98" s="490"/>
      <c r="OCG98" s="490"/>
      <c r="OCH98" s="490"/>
      <c r="OCI98" s="490"/>
      <c r="OCJ98" s="490"/>
      <c r="OCK98" s="490"/>
      <c r="OCL98" s="490"/>
      <c r="OCM98" s="490"/>
      <c r="OCN98" s="490"/>
      <c r="OCO98" s="490"/>
      <c r="OCP98" s="490"/>
      <c r="OCQ98" s="490"/>
      <c r="OCR98" s="490"/>
      <c r="OCS98" s="490"/>
      <c r="OCT98" s="490"/>
      <c r="OCU98" s="490"/>
      <c r="OCV98" s="490"/>
      <c r="OCW98" s="490"/>
      <c r="OCX98" s="490"/>
      <c r="OCY98" s="490"/>
      <c r="OCZ98" s="490"/>
      <c r="ODA98" s="490"/>
      <c r="ODB98" s="490"/>
      <c r="ODC98" s="490"/>
      <c r="ODD98" s="490"/>
      <c r="ODE98" s="490"/>
      <c r="ODF98" s="490"/>
      <c r="ODG98" s="490"/>
      <c r="ODH98" s="490"/>
      <c r="ODI98" s="490"/>
      <c r="ODJ98" s="490"/>
      <c r="ODK98" s="490"/>
      <c r="ODL98" s="490"/>
      <c r="ODM98" s="490"/>
      <c r="ODN98" s="490"/>
      <c r="ODO98" s="490"/>
      <c r="ODP98" s="490"/>
      <c r="ODQ98" s="490"/>
      <c r="ODR98" s="490"/>
      <c r="ODS98" s="490"/>
      <c r="ODT98" s="490"/>
      <c r="ODU98" s="490"/>
      <c r="ODV98" s="490"/>
      <c r="ODW98" s="490"/>
      <c r="ODX98" s="490"/>
      <c r="ODY98" s="490"/>
      <c r="ODZ98" s="490"/>
      <c r="OEA98" s="490"/>
      <c r="OEB98" s="490"/>
      <c r="OEC98" s="490"/>
      <c r="OED98" s="490"/>
      <c r="OEE98" s="490"/>
      <c r="OEF98" s="490"/>
      <c r="OEG98" s="490"/>
      <c r="OEH98" s="490"/>
      <c r="OEI98" s="490"/>
      <c r="OEJ98" s="490"/>
      <c r="OEK98" s="490"/>
      <c r="OEL98" s="490"/>
      <c r="OEM98" s="490"/>
      <c r="OEN98" s="490"/>
      <c r="OEO98" s="490"/>
      <c r="OEP98" s="490"/>
      <c r="OEQ98" s="490"/>
      <c r="OER98" s="490"/>
      <c r="OES98" s="490"/>
      <c r="OET98" s="490"/>
      <c r="OEU98" s="490"/>
      <c r="OEV98" s="490"/>
      <c r="OEW98" s="490"/>
      <c r="OEX98" s="490"/>
      <c r="OEY98" s="490"/>
      <c r="OEZ98" s="490"/>
      <c r="OFA98" s="490"/>
      <c r="OFB98" s="490"/>
      <c r="OFC98" s="490"/>
      <c r="OFD98" s="490"/>
      <c r="OFE98" s="490"/>
      <c r="OFF98" s="490"/>
      <c r="OFG98" s="490"/>
      <c r="OFH98" s="490"/>
      <c r="OFI98" s="490"/>
      <c r="OFJ98" s="490"/>
      <c r="OFK98" s="490"/>
      <c r="OFL98" s="490"/>
      <c r="OFM98" s="490"/>
      <c r="OFN98" s="490"/>
      <c r="OFO98" s="490"/>
      <c r="OFP98" s="490"/>
      <c r="OFQ98" s="490"/>
      <c r="OFR98" s="490"/>
      <c r="OFS98" s="490"/>
      <c r="OFT98" s="490"/>
      <c r="OFU98" s="490"/>
      <c r="OFV98" s="490"/>
      <c r="OFW98" s="490"/>
      <c r="OFX98" s="490"/>
      <c r="OFY98" s="490"/>
      <c r="OFZ98" s="490"/>
      <c r="OGA98" s="490"/>
      <c r="OGB98" s="490"/>
      <c r="OGC98" s="490"/>
      <c r="OGD98" s="490"/>
      <c r="OGE98" s="490"/>
      <c r="OGF98" s="490"/>
      <c r="OGG98" s="490"/>
      <c r="OGH98" s="490"/>
      <c r="OGI98" s="490"/>
      <c r="OGJ98" s="490"/>
      <c r="OGK98" s="490"/>
      <c r="OGL98" s="490"/>
      <c r="OGM98" s="490"/>
      <c r="OGN98" s="490"/>
      <c r="OGO98" s="490"/>
      <c r="OGP98" s="490"/>
      <c r="OGQ98" s="490"/>
      <c r="OGR98" s="490"/>
      <c r="OGS98" s="490"/>
      <c r="OGT98" s="490"/>
      <c r="OGU98" s="490"/>
      <c r="OGV98" s="490"/>
      <c r="OGW98" s="490"/>
      <c r="OGX98" s="490"/>
      <c r="OGY98" s="490"/>
      <c r="OGZ98" s="490"/>
      <c r="OHA98" s="490"/>
      <c r="OHB98" s="490"/>
      <c r="OHC98" s="490"/>
      <c r="OHD98" s="490"/>
      <c r="OHE98" s="490"/>
      <c r="OHF98" s="490"/>
      <c r="OHG98" s="490"/>
      <c r="OHH98" s="490"/>
      <c r="OHI98" s="490"/>
      <c r="OHJ98" s="490"/>
      <c r="OHK98" s="490"/>
      <c r="OHL98" s="490"/>
      <c r="OHM98" s="490"/>
      <c r="OHN98" s="490"/>
      <c r="OHO98" s="490"/>
      <c r="OHP98" s="490"/>
      <c r="OHQ98" s="490"/>
      <c r="OHR98" s="490"/>
      <c r="OHS98" s="490"/>
      <c r="OHT98" s="490"/>
      <c r="OHU98" s="490"/>
      <c r="OHV98" s="490"/>
      <c r="OHW98" s="490"/>
      <c r="OHX98" s="490"/>
      <c r="OHY98" s="490"/>
      <c r="OHZ98" s="490"/>
      <c r="OIA98" s="490"/>
      <c r="OIB98" s="490"/>
      <c r="OIC98" s="490"/>
      <c r="OID98" s="490"/>
      <c r="OIE98" s="490"/>
      <c r="OIF98" s="490"/>
      <c r="OIG98" s="490"/>
      <c r="OIH98" s="490"/>
      <c r="OII98" s="490"/>
      <c r="OIJ98" s="490"/>
      <c r="OIK98" s="490"/>
      <c r="OIL98" s="490"/>
      <c r="OIM98" s="490"/>
      <c r="OIN98" s="490"/>
      <c r="OIO98" s="490"/>
      <c r="OIP98" s="490"/>
      <c r="OIQ98" s="490"/>
      <c r="OIR98" s="490"/>
      <c r="OIS98" s="490"/>
      <c r="OIT98" s="490"/>
      <c r="OIU98" s="490"/>
      <c r="OIV98" s="490"/>
      <c r="OIW98" s="490"/>
      <c r="OIX98" s="490"/>
      <c r="OIY98" s="490"/>
      <c r="OIZ98" s="490"/>
      <c r="OJA98" s="490"/>
      <c r="OJB98" s="490"/>
      <c r="OJC98" s="490"/>
      <c r="OJD98" s="490"/>
      <c r="OJE98" s="490"/>
      <c r="OJF98" s="490"/>
      <c r="OJG98" s="490"/>
      <c r="OJH98" s="490"/>
      <c r="OJI98" s="490"/>
      <c r="OJJ98" s="490"/>
      <c r="OJK98" s="490"/>
      <c r="OJL98" s="490"/>
      <c r="OJM98" s="490"/>
      <c r="OJN98" s="490"/>
      <c r="OJO98" s="490"/>
      <c r="OJP98" s="490"/>
      <c r="OJQ98" s="490"/>
      <c r="OJR98" s="490"/>
      <c r="OJS98" s="490"/>
      <c r="OJT98" s="490"/>
      <c r="OJU98" s="490"/>
      <c r="OJV98" s="490"/>
      <c r="OJW98" s="490"/>
      <c r="OJX98" s="490"/>
      <c r="OJY98" s="490"/>
      <c r="OJZ98" s="490"/>
      <c r="OKA98" s="490"/>
      <c r="OKB98" s="490"/>
      <c r="OKC98" s="490"/>
      <c r="OKD98" s="490"/>
      <c r="OKE98" s="490"/>
      <c r="OKF98" s="490"/>
      <c r="OKG98" s="490"/>
      <c r="OKH98" s="490"/>
      <c r="OKI98" s="490"/>
      <c r="OKJ98" s="490"/>
      <c r="OKK98" s="490"/>
      <c r="OKL98" s="490"/>
      <c r="OKM98" s="490"/>
      <c r="OKN98" s="490"/>
      <c r="OKO98" s="490"/>
      <c r="OKP98" s="490"/>
      <c r="OKQ98" s="490"/>
      <c r="OKR98" s="490"/>
      <c r="OKS98" s="490"/>
      <c r="OKT98" s="490"/>
      <c r="OKU98" s="490"/>
      <c r="OKV98" s="490"/>
      <c r="OKW98" s="490"/>
      <c r="OKX98" s="490"/>
      <c r="OKY98" s="490"/>
      <c r="OKZ98" s="490"/>
      <c r="OLA98" s="490"/>
      <c r="OLB98" s="490"/>
      <c r="OLC98" s="490"/>
      <c r="OLD98" s="490"/>
      <c r="OLE98" s="490"/>
      <c r="OLF98" s="490"/>
      <c r="OLG98" s="490"/>
      <c r="OLH98" s="490"/>
      <c r="OLI98" s="490"/>
      <c r="OLJ98" s="490"/>
      <c r="OLK98" s="490"/>
      <c r="OLL98" s="490"/>
      <c r="OLM98" s="490"/>
      <c r="OLN98" s="490"/>
      <c r="OLO98" s="490"/>
      <c r="OLP98" s="490"/>
      <c r="OLQ98" s="490"/>
      <c r="OLR98" s="490"/>
      <c r="OLS98" s="490"/>
      <c r="OLT98" s="490"/>
      <c r="OLU98" s="490"/>
      <c r="OLV98" s="490"/>
      <c r="OLW98" s="490"/>
      <c r="OLX98" s="490"/>
      <c r="OLY98" s="490"/>
      <c r="OLZ98" s="490"/>
      <c r="OMA98" s="490"/>
      <c r="OMB98" s="490"/>
      <c r="OMC98" s="490"/>
      <c r="OMD98" s="490"/>
      <c r="OME98" s="490"/>
      <c r="OMF98" s="490"/>
      <c r="OMG98" s="490"/>
      <c r="OMH98" s="490"/>
      <c r="OMI98" s="490"/>
      <c r="OMJ98" s="490"/>
      <c r="OMK98" s="490"/>
      <c r="OML98" s="490"/>
      <c r="OMM98" s="490"/>
      <c r="OMN98" s="490"/>
      <c r="OMO98" s="490"/>
      <c r="OMP98" s="490"/>
      <c r="OMQ98" s="490"/>
      <c r="OMR98" s="490"/>
      <c r="OMS98" s="490"/>
      <c r="OMT98" s="490"/>
      <c r="OMU98" s="490"/>
      <c r="OMV98" s="490"/>
      <c r="OMW98" s="490"/>
      <c r="OMX98" s="490"/>
      <c r="OMY98" s="490"/>
      <c r="OMZ98" s="490"/>
      <c r="ONA98" s="490"/>
      <c r="ONB98" s="490"/>
      <c r="ONC98" s="490"/>
      <c r="OND98" s="490"/>
      <c r="ONE98" s="490"/>
      <c r="ONF98" s="490"/>
      <c r="ONG98" s="490"/>
      <c r="ONH98" s="490"/>
      <c r="ONI98" s="490"/>
      <c r="ONJ98" s="490"/>
      <c r="ONK98" s="490"/>
      <c r="ONL98" s="490"/>
      <c r="ONM98" s="490"/>
      <c r="ONN98" s="490"/>
      <c r="ONO98" s="490"/>
      <c r="ONP98" s="490"/>
      <c r="ONQ98" s="490"/>
      <c r="ONR98" s="490"/>
      <c r="ONS98" s="490"/>
      <c r="ONT98" s="490"/>
      <c r="ONU98" s="490"/>
      <c r="ONV98" s="490"/>
      <c r="ONW98" s="490"/>
      <c r="ONX98" s="490"/>
      <c r="ONY98" s="490"/>
      <c r="ONZ98" s="490"/>
      <c r="OOA98" s="490"/>
      <c r="OOB98" s="490"/>
      <c r="OOC98" s="490"/>
      <c r="OOD98" s="490"/>
      <c r="OOE98" s="490"/>
      <c r="OOF98" s="490"/>
      <c r="OOG98" s="490"/>
      <c r="OOH98" s="490"/>
      <c r="OOI98" s="490"/>
      <c r="OOJ98" s="490"/>
      <c r="OOK98" s="490"/>
      <c r="OOL98" s="490"/>
      <c r="OOM98" s="490"/>
      <c r="OON98" s="490"/>
      <c r="OOO98" s="490"/>
      <c r="OOP98" s="490"/>
      <c r="OOQ98" s="490"/>
      <c r="OOR98" s="490"/>
      <c r="OOS98" s="490"/>
      <c r="OOT98" s="490"/>
      <c r="OOU98" s="490"/>
      <c r="OOV98" s="490"/>
      <c r="OOW98" s="490"/>
      <c r="OOX98" s="490"/>
      <c r="OOY98" s="490"/>
      <c r="OOZ98" s="490"/>
      <c r="OPA98" s="490"/>
      <c r="OPB98" s="490"/>
      <c r="OPC98" s="490"/>
      <c r="OPD98" s="490"/>
      <c r="OPE98" s="490"/>
      <c r="OPF98" s="490"/>
      <c r="OPG98" s="490"/>
      <c r="OPH98" s="490"/>
      <c r="OPI98" s="490"/>
      <c r="OPJ98" s="490"/>
      <c r="OPK98" s="490"/>
      <c r="OPL98" s="490"/>
      <c r="OPM98" s="490"/>
      <c r="OPN98" s="490"/>
      <c r="OPO98" s="490"/>
      <c r="OPP98" s="490"/>
      <c r="OPQ98" s="490"/>
      <c r="OPR98" s="490"/>
      <c r="OPS98" s="490"/>
      <c r="OPT98" s="490"/>
      <c r="OPU98" s="490"/>
      <c r="OPV98" s="490"/>
      <c r="OPW98" s="490"/>
      <c r="OPX98" s="490"/>
      <c r="OPY98" s="490"/>
      <c r="OPZ98" s="490"/>
      <c r="OQA98" s="490"/>
      <c r="OQB98" s="490"/>
      <c r="OQC98" s="490"/>
      <c r="OQD98" s="490"/>
      <c r="OQE98" s="490"/>
      <c r="OQF98" s="490"/>
      <c r="OQG98" s="490"/>
      <c r="OQH98" s="490"/>
      <c r="OQI98" s="490"/>
      <c r="OQJ98" s="490"/>
      <c r="OQK98" s="490"/>
      <c r="OQL98" s="490"/>
      <c r="OQM98" s="490"/>
      <c r="OQN98" s="490"/>
      <c r="OQO98" s="490"/>
      <c r="OQP98" s="490"/>
      <c r="OQQ98" s="490"/>
      <c r="OQR98" s="490"/>
      <c r="OQS98" s="490"/>
      <c r="OQT98" s="490"/>
      <c r="OQU98" s="490"/>
      <c r="OQV98" s="490"/>
      <c r="OQW98" s="490"/>
      <c r="OQX98" s="490"/>
      <c r="OQY98" s="490"/>
      <c r="OQZ98" s="490"/>
      <c r="ORA98" s="490"/>
      <c r="ORB98" s="490"/>
      <c r="ORC98" s="490"/>
      <c r="ORD98" s="490"/>
      <c r="ORE98" s="490"/>
      <c r="ORF98" s="490"/>
      <c r="ORG98" s="490"/>
      <c r="ORH98" s="490"/>
      <c r="ORI98" s="490"/>
      <c r="ORJ98" s="490"/>
      <c r="ORK98" s="490"/>
      <c r="ORL98" s="490"/>
      <c r="ORM98" s="490"/>
      <c r="ORN98" s="490"/>
      <c r="ORO98" s="490"/>
      <c r="ORP98" s="490"/>
      <c r="ORQ98" s="490"/>
      <c r="ORR98" s="490"/>
      <c r="ORS98" s="490"/>
      <c r="ORT98" s="490"/>
      <c r="ORU98" s="490"/>
      <c r="ORV98" s="490"/>
      <c r="ORW98" s="490"/>
      <c r="ORX98" s="490"/>
      <c r="ORY98" s="490"/>
      <c r="ORZ98" s="490"/>
      <c r="OSA98" s="490"/>
      <c r="OSB98" s="490"/>
      <c r="OSC98" s="490"/>
      <c r="OSD98" s="490"/>
      <c r="OSE98" s="490"/>
      <c r="OSF98" s="490"/>
      <c r="OSG98" s="490"/>
      <c r="OSH98" s="490"/>
      <c r="OSI98" s="490"/>
      <c r="OSJ98" s="490"/>
      <c r="OSK98" s="490"/>
      <c r="OSL98" s="490"/>
      <c r="OSM98" s="490"/>
      <c r="OSN98" s="490"/>
      <c r="OSO98" s="490"/>
      <c r="OSP98" s="490"/>
      <c r="OSQ98" s="490"/>
      <c r="OSR98" s="490"/>
      <c r="OSS98" s="490"/>
      <c r="OST98" s="490"/>
      <c r="OSU98" s="490"/>
      <c r="OSV98" s="490"/>
      <c r="OSW98" s="490"/>
      <c r="OSX98" s="490"/>
      <c r="OSY98" s="490"/>
      <c r="OSZ98" s="490"/>
      <c r="OTA98" s="490"/>
      <c r="OTB98" s="490"/>
      <c r="OTC98" s="490"/>
      <c r="OTD98" s="490"/>
      <c r="OTE98" s="490"/>
      <c r="OTF98" s="490"/>
      <c r="OTG98" s="490"/>
      <c r="OTH98" s="490"/>
      <c r="OTI98" s="490"/>
      <c r="OTJ98" s="490"/>
      <c r="OTK98" s="490"/>
      <c r="OTL98" s="490"/>
      <c r="OTM98" s="490"/>
      <c r="OTN98" s="490"/>
      <c r="OTO98" s="490"/>
      <c r="OTP98" s="490"/>
      <c r="OTQ98" s="490"/>
      <c r="OTR98" s="490"/>
      <c r="OTS98" s="490"/>
      <c r="OTT98" s="490"/>
      <c r="OTU98" s="490"/>
      <c r="OTV98" s="490"/>
      <c r="OTW98" s="490"/>
      <c r="OTX98" s="490"/>
      <c r="OTY98" s="490"/>
      <c r="OTZ98" s="490"/>
      <c r="OUA98" s="490"/>
      <c r="OUB98" s="490"/>
      <c r="OUC98" s="490"/>
      <c r="OUD98" s="490"/>
      <c r="OUE98" s="490"/>
      <c r="OUF98" s="490"/>
      <c r="OUG98" s="490"/>
      <c r="OUH98" s="490"/>
      <c r="OUI98" s="490"/>
      <c r="OUJ98" s="490"/>
      <c r="OUK98" s="490"/>
      <c r="OUL98" s="490"/>
      <c r="OUM98" s="490"/>
      <c r="OUN98" s="490"/>
      <c r="OUO98" s="490"/>
      <c r="OUP98" s="490"/>
      <c r="OUQ98" s="490"/>
      <c r="OUR98" s="490"/>
      <c r="OUS98" s="490"/>
      <c r="OUT98" s="490"/>
      <c r="OUU98" s="490"/>
      <c r="OUV98" s="490"/>
      <c r="OUW98" s="490"/>
      <c r="OUX98" s="490"/>
      <c r="OUY98" s="490"/>
      <c r="OUZ98" s="490"/>
      <c r="OVA98" s="490"/>
      <c r="OVB98" s="490"/>
      <c r="OVC98" s="490"/>
      <c r="OVD98" s="490"/>
      <c r="OVE98" s="490"/>
      <c r="OVF98" s="490"/>
      <c r="OVG98" s="490"/>
      <c r="OVH98" s="490"/>
      <c r="OVI98" s="490"/>
      <c r="OVJ98" s="490"/>
      <c r="OVK98" s="490"/>
      <c r="OVL98" s="490"/>
      <c r="OVM98" s="490"/>
      <c r="OVN98" s="490"/>
      <c r="OVO98" s="490"/>
      <c r="OVP98" s="490"/>
      <c r="OVQ98" s="490"/>
      <c r="OVR98" s="490"/>
      <c r="OVS98" s="490"/>
      <c r="OVT98" s="490"/>
      <c r="OVU98" s="490"/>
      <c r="OVV98" s="490"/>
      <c r="OVW98" s="490"/>
      <c r="OVX98" s="490"/>
      <c r="OVY98" s="490"/>
      <c r="OVZ98" s="490"/>
      <c r="OWA98" s="490"/>
      <c r="OWB98" s="490"/>
      <c r="OWC98" s="490"/>
      <c r="OWD98" s="490"/>
      <c r="OWE98" s="490"/>
      <c r="OWF98" s="490"/>
      <c r="OWG98" s="490"/>
      <c r="OWH98" s="490"/>
      <c r="OWI98" s="490"/>
      <c r="OWJ98" s="490"/>
      <c r="OWK98" s="490"/>
      <c r="OWL98" s="490"/>
      <c r="OWM98" s="490"/>
      <c r="OWN98" s="490"/>
      <c r="OWO98" s="490"/>
      <c r="OWP98" s="490"/>
      <c r="OWQ98" s="490"/>
      <c r="OWR98" s="490"/>
      <c r="OWS98" s="490"/>
      <c r="OWT98" s="490"/>
      <c r="OWU98" s="490"/>
      <c r="OWV98" s="490"/>
      <c r="OWW98" s="490"/>
      <c r="OWX98" s="490"/>
      <c r="OWY98" s="490"/>
      <c r="OWZ98" s="490"/>
      <c r="OXA98" s="490"/>
      <c r="OXB98" s="490"/>
      <c r="OXC98" s="490"/>
      <c r="OXD98" s="490"/>
      <c r="OXE98" s="490"/>
      <c r="OXF98" s="490"/>
      <c r="OXG98" s="490"/>
      <c r="OXH98" s="490"/>
      <c r="OXI98" s="490"/>
      <c r="OXJ98" s="490"/>
      <c r="OXK98" s="490"/>
      <c r="OXL98" s="490"/>
      <c r="OXM98" s="490"/>
      <c r="OXN98" s="490"/>
      <c r="OXO98" s="490"/>
      <c r="OXP98" s="490"/>
      <c r="OXQ98" s="490"/>
      <c r="OXR98" s="490"/>
      <c r="OXS98" s="490"/>
      <c r="OXT98" s="490"/>
      <c r="OXU98" s="490"/>
      <c r="OXV98" s="490"/>
      <c r="OXW98" s="490"/>
      <c r="OXX98" s="490"/>
      <c r="OXY98" s="490"/>
      <c r="OXZ98" s="490"/>
      <c r="OYA98" s="490"/>
      <c r="OYB98" s="490"/>
      <c r="OYC98" s="490"/>
      <c r="OYD98" s="490"/>
      <c r="OYE98" s="490"/>
      <c r="OYF98" s="490"/>
      <c r="OYG98" s="490"/>
      <c r="OYH98" s="490"/>
      <c r="OYI98" s="490"/>
      <c r="OYJ98" s="490"/>
      <c r="OYK98" s="490"/>
      <c r="OYL98" s="490"/>
      <c r="OYM98" s="490"/>
      <c r="OYN98" s="490"/>
      <c r="OYO98" s="490"/>
      <c r="OYP98" s="490"/>
      <c r="OYQ98" s="490"/>
      <c r="OYR98" s="490"/>
      <c r="OYS98" s="490"/>
      <c r="OYT98" s="490"/>
      <c r="OYU98" s="490"/>
      <c r="OYV98" s="490"/>
      <c r="OYW98" s="490"/>
      <c r="OYX98" s="490"/>
      <c r="OYY98" s="490"/>
      <c r="OYZ98" s="490"/>
      <c r="OZA98" s="490"/>
      <c r="OZB98" s="490"/>
      <c r="OZC98" s="490"/>
      <c r="OZD98" s="490"/>
      <c r="OZE98" s="490"/>
      <c r="OZF98" s="490"/>
      <c r="OZG98" s="490"/>
      <c r="OZH98" s="490"/>
      <c r="OZI98" s="490"/>
      <c r="OZJ98" s="490"/>
      <c r="OZK98" s="490"/>
      <c r="OZL98" s="490"/>
      <c r="OZM98" s="490"/>
      <c r="OZN98" s="490"/>
      <c r="OZO98" s="490"/>
      <c r="OZP98" s="490"/>
      <c r="OZQ98" s="490"/>
      <c r="OZR98" s="490"/>
      <c r="OZS98" s="490"/>
      <c r="OZT98" s="490"/>
      <c r="OZU98" s="490"/>
      <c r="OZV98" s="490"/>
      <c r="OZW98" s="490"/>
      <c r="OZX98" s="490"/>
      <c r="OZY98" s="490"/>
      <c r="OZZ98" s="490"/>
      <c r="PAA98" s="490"/>
      <c r="PAB98" s="490"/>
      <c r="PAC98" s="490"/>
      <c r="PAD98" s="490"/>
      <c r="PAE98" s="490"/>
      <c r="PAF98" s="490"/>
      <c r="PAG98" s="490"/>
      <c r="PAH98" s="490"/>
      <c r="PAI98" s="490"/>
      <c r="PAJ98" s="490"/>
      <c r="PAK98" s="490"/>
      <c r="PAL98" s="490"/>
      <c r="PAM98" s="490"/>
      <c r="PAN98" s="490"/>
      <c r="PAO98" s="490"/>
      <c r="PAP98" s="490"/>
      <c r="PAQ98" s="490"/>
      <c r="PAR98" s="490"/>
      <c r="PAS98" s="490"/>
      <c r="PAT98" s="490"/>
      <c r="PAU98" s="490"/>
      <c r="PAV98" s="490"/>
      <c r="PAW98" s="490"/>
      <c r="PAX98" s="490"/>
      <c r="PAY98" s="490"/>
      <c r="PAZ98" s="490"/>
      <c r="PBA98" s="490"/>
      <c r="PBB98" s="490"/>
      <c r="PBC98" s="490"/>
      <c r="PBD98" s="490"/>
      <c r="PBE98" s="490"/>
      <c r="PBF98" s="490"/>
      <c r="PBG98" s="490"/>
      <c r="PBH98" s="490"/>
      <c r="PBI98" s="490"/>
      <c r="PBJ98" s="490"/>
      <c r="PBK98" s="490"/>
      <c r="PBL98" s="490"/>
      <c r="PBM98" s="490"/>
      <c r="PBN98" s="490"/>
      <c r="PBO98" s="490"/>
      <c r="PBP98" s="490"/>
      <c r="PBQ98" s="490"/>
      <c r="PBR98" s="490"/>
      <c r="PBS98" s="490"/>
      <c r="PBT98" s="490"/>
      <c r="PBU98" s="490"/>
      <c r="PBV98" s="490"/>
      <c r="PBW98" s="490"/>
      <c r="PBX98" s="490"/>
      <c r="PBY98" s="490"/>
      <c r="PBZ98" s="490"/>
      <c r="PCA98" s="490"/>
      <c r="PCB98" s="490"/>
      <c r="PCC98" s="490"/>
      <c r="PCD98" s="490"/>
      <c r="PCE98" s="490"/>
      <c r="PCF98" s="490"/>
      <c r="PCG98" s="490"/>
      <c r="PCH98" s="490"/>
      <c r="PCI98" s="490"/>
      <c r="PCJ98" s="490"/>
      <c r="PCK98" s="490"/>
      <c r="PCL98" s="490"/>
      <c r="PCM98" s="490"/>
      <c r="PCN98" s="490"/>
      <c r="PCO98" s="490"/>
      <c r="PCP98" s="490"/>
      <c r="PCQ98" s="490"/>
      <c r="PCR98" s="490"/>
      <c r="PCS98" s="490"/>
      <c r="PCT98" s="490"/>
      <c r="PCU98" s="490"/>
      <c r="PCV98" s="490"/>
      <c r="PCW98" s="490"/>
      <c r="PCX98" s="490"/>
      <c r="PCY98" s="490"/>
      <c r="PCZ98" s="490"/>
      <c r="PDA98" s="490"/>
      <c r="PDB98" s="490"/>
      <c r="PDC98" s="490"/>
      <c r="PDD98" s="490"/>
      <c r="PDE98" s="490"/>
      <c r="PDF98" s="490"/>
      <c r="PDG98" s="490"/>
      <c r="PDH98" s="490"/>
      <c r="PDI98" s="490"/>
      <c r="PDJ98" s="490"/>
      <c r="PDK98" s="490"/>
      <c r="PDL98" s="490"/>
      <c r="PDM98" s="490"/>
      <c r="PDN98" s="490"/>
      <c r="PDO98" s="490"/>
      <c r="PDP98" s="490"/>
      <c r="PDQ98" s="490"/>
      <c r="PDR98" s="490"/>
      <c r="PDS98" s="490"/>
      <c r="PDT98" s="490"/>
      <c r="PDU98" s="490"/>
      <c r="PDV98" s="490"/>
      <c r="PDW98" s="490"/>
      <c r="PDX98" s="490"/>
      <c r="PDY98" s="490"/>
      <c r="PDZ98" s="490"/>
      <c r="PEA98" s="490"/>
      <c r="PEB98" s="490"/>
      <c r="PEC98" s="490"/>
      <c r="PED98" s="490"/>
      <c r="PEE98" s="490"/>
      <c r="PEF98" s="490"/>
      <c r="PEG98" s="490"/>
      <c r="PEH98" s="490"/>
      <c r="PEI98" s="490"/>
      <c r="PEJ98" s="490"/>
      <c r="PEK98" s="490"/>
      <c r="PEL98" s="490"/>
      <c r="PEM98" s="490"/>
      <c r="PEN98" s="490"/>
      <c r="PEO98" s="490"/>
      <c r="PEP98" s="490"/>
      <c r="PEQ98" s="490"/>
      <c r="PER98" s="490"/>
      <c r="PES98" s="490"/>
      <c r="PET98" s="490"/>
      <c r="PEU98" s="490"/>
      <c r="PEV98" s="490"/>
      <c r="PEW98" s="490"/>
      <c r="PEX98" s="490"/>
      <c r="PEY98" s="490"/>
      <c r="PEZ98" s="490"/>
      <c r="PFA98" s="490"/>
      <c r="PFB98" s="490"/>
      <c r="PFC98" s="490"/>
      <c r="PFD98" s="490"/>
      <c r="PFE98" s="490"/>
      <c r="PFF98" s="490"/>
      <c r="PFG98" s="490"/>
      <c r="PFH98" s="490"/>
      <c r="PFI98" s="490"/>
      <c r="PFJ98" s="490"/>
      <c r="PFK98" s="490"/>
      <c r="PFL98" s="490"/>
      <c r="PFM98" s="490"/>
      <c r="PFN98" s="490"/>
      <c r="PFO98" s="490"/>
      <c r="PFP98" s="490"/>
      <c r="PFQ98" s="490"/>
      <c r="PFR98" s="490"/>
      <c r="PFS98" s="490"/>
      <c r="PFT98" s="490"/>
      <c r="PFU98" s="490"/>
      <c r="PFV98" s="490"/>
      <c r="PFW98" s="490"/>
      <c r="PFX98" s="490"/>
      <c r="PFY98" s="490"/>
      <c r="PFZ98" s="490"/>
      <c r="PGA98" s="490"/>
      <c r="PGB98" s="490"/>
      <c r="PGC98" s="490"/>
      <c r="PGD98" s="490"/>
      <c r="PGE98" s="490"/>
      <c r="PGF98" s="490"/>
      <c r="PGG98" s="490"/>
      <c r="PGH98" s="490"/>
      <c r="PGI98" s="490"/>
      <c r="PGJ98" s="490"/>
      <c r="PGK98" s="490"/>
      <c r="PGL98" s="490"/>
      <c r="PGM98" s="490"/>
      <c r="PGN98" s="490"/>
      <c r="PGO98" s="490"/>
      <c r="PGP98" s="490"/>
      <c r="PGQ98" s="490"/>
      <c r="PGR98" s="490"/>
      <c r="PGS98" s="490"/>
      <c r="PGT98" s="490"/>
      <c r="PGU98" s="490"/>
      <c r="PGV98" s="490"/>
      <c r="PGW98" s="490"/>
      <c r="PGX98" s="490"/>
      <c r="PGY98" s="490"/>
      <c r="PGZ98" s="490"/>
      <c r="PHA98" s="490"/>
      <c r="PHB98" s="490"/>
      <c r="PHC98" s="490"/>
      <c r="PHD98" s="490"/>
      <c r="PHE98" s="490"/>
      <c r="PHF98" s="490"/>
      <c r="PHG98" s="490"/>
      <c r="PHH98" s="490"/>
      <c r="PHI98" s="490"/>
      <c r="PHJ98" s="490"/>
      <c r="PHK98" s="490"/>
      <c r="PHL98" s="490"/>
      <c r="PHM98" s="490"/>
      <c r="PHN98" s="490"/>
      <c r="PHO98" s="490"/>
      <c r="PHP98" s="490"/>
      <c r="PHQ98" s="490"/>
      <c r="PHR98" s="490"/>
      <c r="PHS98" s="490"/>
      <c r="PHT98" s="490"/>
      <c r="PHU98" s="490"/>
      <c r="PHV98" s="490"/>
      <c r="PHW98" s="490"/>
      <c r="PHX98" s="490"/>
      <c r="PHY98" s="490"/>
      <c r="PHZ98" s="490"/>
      <c r="PIA98" s="490"/>
      <c r="PIB98" s="490"/>
      <c r="PIC98" s="490"/>
      <c r="PID98" s="490"/>
      <c r="PIE98" s="490"/>
      <c r="PIF98" s="490"/>
      <c r="PIG98" s="490"/>
      <c r="PIH98" s="490"/>
      <c r="PII98" s="490"/>
      <c r="PIJ98" s="490"/>
      <c r="PIK98" s="490"/>
      <c r="PIL98" s="490"/>
      <c r="PIM98" s="490"/>
      <c r="PIN98" s="490"/>
      <c r="PIO98" s="490"/>
      <c r="PIP98" s="490"/>
      <c r="PIQ98" s="490"/>
      <c r="PIR98" s="490"/>
      <c r="PIS98" s="490"/>
      <c r="PIT98" s="490"/>
      <c r="PIU98" s="490"/>
      <c r="PIV98" s="490"/>
      <c r="PIW98" s="490"/>
      <c r="PIX98" s="490"/>
      <c r="PIY98" s="490"/>
      <c r="PIZ98" s="490"/>
      <c r="PJA98" s="490"/>
      <c r="PJB98" s="490"/>
      <c r="PJC98" s="490"/>
      <c r="PJD98" s="490"/>
      <c r="PJE98" s="490"/>
      <c r="PJF98" s="490"/>
      <c r="PJG98" s="490"/>
      <c r="PJH98" s="490"/>
      <c r="PJI98" s="490"/>
      <c r="PJJ98" s="490"/>
      <c r="PJK98" s="490"/>
      <c r="PJL98" s="490"/>
      <c r="PJM98" s="490"/>
      <c r="PJN98" s="490"/>
      <c r="PJO98" s="490"/>
      <c r="PJP98" s="490"/>
      <c r="PJQ98" s="490"/>
      <c r="PJR98" s="490"/>
      <c r="PJS98" s="490"/>
      <c r="PJT98" s="490"/>
      <c r="PJU98" s="490"/>
      <c r="PJV98" s="490"/>
      <c r="PJW98" s="490"/>
      <c r="PJX98" s="490"/>
      <c r="PJY98" s="490"/>
      <c r="PJZ98" s="490"/>
      <c r="PKA98" s="490"/>
      <c r="PKB98" s="490"/>
      <c r="PKC98" s="490"/>
      <c r="PKD98" s="490"/>
      <c r="PKE98" s="490"/>
      <c r="PKF98" s="490"/>
      <c r="PKG98" s="490"/>
      <c r="PKH98" s="490"/>
      <c r="PKI98" s="490"/>
      <c r="PKJ98" s="490"/>
      <c r="PKK98" s="490"/>
      <c r="PKL98" s="490"/>
      <c r="PKM98" s="490"/>
      <c r="PKN98" s="490"/>
      <c r="PKO98" s="490"/>
      <c r="PKP98" s="490"/>
      <c r="PKQ98" s="490"/>
      <c r="PKR98" s="490"/>
      <c r="PKS98" s="490"/>
      <c r="PKT98" s="490"/>
      <c r="PKU98" s="490"/>
      <c r="PKV98" s="490"/>
      <c r="PKW98" s="490"/>
      <c r="PKX98" s="490"/>
      <c r="PKY98" s="490"/>
      <c r="PKZ98" s="490"/>
      <c r="PLA98" s="490"/>
      <c r="PLB98" s="490"/>
      <c r="PLC98" s="490"/>
      <c r="PLD98" s="490"/>
      <c r="PLE98" s="490"/>
      <c r="PLF98" s="490"/>
      <c r="PLG98" s="490"/>
      <c r="PLH98" s="490"/>
      <c r="PLI98" s="490"/>
      <c r="PLJ98" s="490"/>
      <c r="PLK98" s="490"/>
      <c r="PLL98" s="490"/>
      <c r="PLM98" s="490"/>
      <c r="PLN98" s="490"/>
      <c r="PLO98" s="490"/>
      <c r="PLP98" s="490"/>
      <c r="PLQ98" s="490"/>
      <c r="PLR98" s="490"/>
      <c r="PLS98" s="490"/>
      <c r="PLT98" s="490"/>
      <c r="PLU98" s="490"/>
      <c r="PLV98" s="490"/>
      <c r="PLW98" s="490"/>
      <c r="PLX98" s="490"/>
      <c r="PLY98" s="490"/>
      <c r="PLZ98" s="490"/>
      <c r="PMA98" s="490"/>
      <c r="PMB98" s="490"/>
      <c r="PMC98" s="490"/>
      <c r="PMD98" s="490"/>
      <c r="PME98" s="490"/>
      <c r="PMF98" s="490"/>
      <c r="PMG98" s="490"/>
      <c r="PMH98" s="490"/>
      <c r="PMI98" s="490"/>
      <c r="PMJ98" s="490"/>
      <c r="PMK98" s="490"/>
      <c r="PML98" s="490"/>
      <c r="PMM98" s="490"/>
      <c r="PMN98" s="490"/>
      <c r="PMO98" s="490"/>
      <c r="PMP98" s="490"/>
      <c r="PMQ98" s="490"/>
      <c r="PMR98" s="490"/>
      <c r="PMS98" s="490"/>
      <c r="PMT98" s="490"/>
      <c r="PMU98" s="490"/>
      <c r="PMV98" s="490"/>
      <c r="PMW98" s="490"/>
      <c r="PMX98" s="490"/>
      <c r="PMY98" s="490"/>
      <c r="PMZ98" s="490"/>
      <c r="PNA98" s="490"/>
      <c r="PNB98" s="490"/>
      <c r="PNC98" s="490"/>
      <c r="PND98" s="490"/>
      <c r="PNE98" s="490"/>
      <c r="PNF98" s="490"/>
      <c r="PNG98" s="490"/>
      <c r="PNH98" s="490"/>
      <c r="PNI98" s="490"/>
      <c r="PNJ98" s="490"/>
      <c r="PNK98" s="490"/>
      <c r="PNL98" s="490"/>
      <c r="PNM98" s="490"/>
      <c r="PNN98" s="490"/>
      <c r="PNO98" s="490"/>
      <c r="PNP98" s="490"/>
      <c r="PNQ98" s="490"/>
      <c r="PNR98" s="490"/>
      <c r="PNS98" s="490"/>
      <c r="PNT98" s="490"/>
      <c r="PNU98" s="490"/>
      <c r="PNV98" s="490"/>
      <c r="PNW98" s="490"/>
      <c r="PNX98" s="490"/>
      <c r="PNY98" s="490"/>
      <c r="PNZ98" s="490"/>
      <c r="POA98" s="490"/>
      <c r="POB98" s="490"/>
      <c r="POC98" s="490"/>
      <c r="POD98" s="490"/>
      <c r="POE98" s="490"/>
      <c r="POF98" s="490"/>
      <c r="POG98" s="490"/>
      <c r="POH98" s="490"/>
      <c r="POI98" s="490"/>
      <c r="POJ98" s="490"/>
      <c r="POK98" s="490"/>
      <c r="POL98" s="490"/>
      <c r="POM98" s="490"/>
      <c r="PON98" s="490"/>
      <c r="POO98" s="490"/>
      <c r="POP98" s="490"/>
      <c r="POQ98" s="490"/>
      <c r="POR98" s="490"/>
      <c r="POS98" s="490"/>
      <c r="POT98" s="490"/>
      <c r="POU98" s="490"/>
      <c r="POV98" s="490"/>
      <c r="POW98" s="490"/>
      <c r="POX98" s="490"/>
      <c r="POY98" s="490"/>
      <c r="POZ98" s="490"/>
      <c r="PPA98" s="490"/>
      <c r="PPB98" s="490"/>
      <c r="PPC98" s="490"/>
      <c r="PPD98" s="490"/>
      <c r="PPE98" s="490"/>
      <c r="PPF98" s="490"/>
      <c r="PPG98" s="490"/>
      <c r="PPH98" s="490"/>
      <c r="PPI98" s="490"/>
      <c r="PPJ98" s="490"/>
      <c r="PPK98" s="490"/>
      <c r="PPL98" s="490"/>
      <c r="PPM98" s="490"/>
      <c r="PPN98" s="490"/>
      <c r="PPO98" s="490"/>
      <c r="PPP98" s="490"/>
      <c r="PPQ98" s="490"/>
      <c r="PPR98" s="490"/>
      <c r="PPS98" s="490"/>
      <c r="PPT98" s="490"/>
      <c r="PPU98" s="490"/>
      <c r="PPV98" s="490"/>
      <c r="PPW98" s="490"/>
      <c r="PPX98" s="490"/>
      <c r="PPY98" s="490"/>
      <c r="PPZ98" s="490"/>
      <c r="PQA98" s="490"/>
      <c r="PQB98" s="490"/>
      <c r="PQC98" s="490"/>
      <c r="PQD98" s="490"/>
      <c r="PQE98" s="490"/>
      <c r="PQF98" s="490"/>
      <c r="PQG98" s="490"/>
      <c r="PQH98" s="490"/>
      <c r="PQI98" s="490"/>
      <c r="PQJ98" s="490"/>
      <c r="PQK98" s="490"/>
      <c r="PQL98" s="490"/>
      <c r="PQM98" s="490"/>
      <c r="PQN98" s="490"/>
      <c r="PQO98" s="490"/>
      <c r="PQP98" s="490"/>
      <c r="PQQ98" s="490"/>
      <c r="PQR98" s="490"/>
      <c r="PQS98" s="490"/>
      <c r="PQT98" s="490"/>
      <c r="PQU98" s="490"/>
      <c r="PQV98" s="490"/>
      <c r="PQW98" s="490"/>
      <c r="PQX98" s="490"/>
      <c r="PQY98" s="490"/>
      <c r="PQZ98" s="490"/>
      <c r="PRA98" s="490"/>
      <c r="PRB98" s="490"/>
      <c r="PRC98" s="490"/>
      <c r="PRD98" s="490"/>
      <c r="PRE98" s="490"/>
      <c r="PRF98" s="490"/>
      <c r="PRG98" s="490"/>
      <c r="PRH98" s="490"/>
      <c r="PRI98" s="490"/>
      <c r="PRJ98" s="490"/>
      <c r="PRK98" s="490"/>
      <c r="PRL98" s="490"/>
      <c r="PRM98" s="490"/>
      <c r="PRN98" s="490"/>
      <c r="PRO98" s="490"/>
      <c r="PRP98" s="490"/>
      <c r="PRQ98" s="490"/>
      <c r="PRR98" s="490"/>
      <c r="PRS98" s="490"/>
      <c r="PRT98" s="490"/>
      <c r="PRU98" s="490"/>
      <c r="PRV98" s="490"/>
      <c r="PRW98" s="490"/>
      <c r="PRX98" s="490"/>
      <c r="PRY98" s="490"/>
      <c r="PRZ98" s="490"/>
      <c r="PSA98" s="490"/>
      <c r="PSB98" s="490"/>
      <c r="PSC98" s="490"/>
      <c r="PSD98" s="490"/>
      <c r="PSE98" s="490"/>
      <c r="PSF98" s="490"/>
      <c r="PSG98" s="490"/>
      <c r="PSH98" s="490"/>
      <c r="PSI98" s="490"/>
      <c r="PSJ98" s="490"/>
      <c r="PSK98" s="490"/>
      <c r="PSL98" s="490"/>
      <c r="PSM98" s="490"/>
      <c r="PSN98" s="490"/>
      <c r="PSO98" s="490"/>
      <c r="PSP98" s="490"/>
      <c r="PSQ98" s="490"/>
      <c r="PSR98" s="490"/>
      <c r="PSS98" s="490"/>
      <c r="PST98" s="490"/>
      <c r="PSU98" s="490"/>
      <c r="PSV98" s="490"/>
      <c r="PSW98" s="490"/>
      <c r="PSX98" s="490"/>
      <c r="PSY98" s="490"/>
      <c r="PSZ98" s="490"/>
      <c r="PTA98" s="490"/>
      <c r="PTB98" s="490"/>
      <c r="PTC98" s="490"/>
      <c r="PTD98" s="490"/>
      <c r="PTE98" s="490"/>
      <c r="PTF98" s="490"/>
      <c r="PTG98" s="490"/>
      <c r="PTH98" s="490"/>
      <c r="PTI98" s="490"/>
      <c r="PTJ98" s="490"/>
      <c r="PTK98" s="490"/>
      <c r="PTL98" s="490"/>
      <c r="PTM98" s="490"/>
      <c r="PTN98" s="490"/>
      <c r="PTO98" s="490"/>
      <c r="PTP98" s="490"/>
      <c r="PTQ98" s="490"/>
      <c r="PTR98" s="490"/>
      <c r="PTS98" s="490"/>
      <c r="PTT98" s="490"/>
      <c r="PTU98" s="490"/>
      <c r="PTV98" s="490"/>
      <c r="PTW98" s="490"/>
      <c r="PTX98" s="490"/>
      <c r="PTY98" s="490"/>
      <c r="PTZ98" s="490"/>
      <c r="PUA98" s="490"/>
      <c r="PUB98" s="490"/>
      <c r="PUC98" s="490"/>
      <c r="PUD98" s="490"/>
      <c r="PUE98" s="490"/>
      <c r="PUF98" s="490"/>
      <c r="PUG98" s="490"/>
      <c r="PUH98" s="490"/>
      <c r="PUI98" s="490"/>
      <c r="PUJ98" s="490"/>
      <c r="PUK98" s="490"/>
      <c r="PUL98" s="490"/>
      <c r="PUM98" s="490"/>
      <c r="PUN98" s="490"/>
      <c r="PUO98" s="490"/>
      <c r="PUP98" s="490"/>
      <c r="PUQ98" s="490"/>
      <c r="PUR98" s="490"/>
      <c r="PUS98" s="490"/>
      <c r="PUT98" s="490"/>
      <c r="PUU98" s="490"/>
      <c r="PUV98" s="490"/>
      <c r="PUW98" s="490"/>
      <c r="PUX98" s="490"/>
      <c r="PUY98" s="490"/>
      <c r="PUZ98" s="490"/>
      <c r="PVA98" s="490"/>
      <c r="PVB98" s="490"/>
      <c r="PVC98" s="490"/>
      <c r="PVD98" s="490"/>
      <c r="PVE98" s="490"/>
      <c r="PVF98" s="490"/>
      <c r="PVG98" s="490"/>
      <c r="PVH98" s="490"/>
      <c r="PVI98" s="490"/>
      <c r="PVJ98" s="490"/>
      <c r="PVK98" s="490"/>
      <c r="PVL98" s="490"/>
      <c r="PVM98" s="490"/>
      <c r="PVN98" s="490"/>
      <c r="PVO98" s="490"/>
      <c r="PVP98" s="490"/>
      <c r="PVQ98" s="490"/>
      <c r="PVR98" s="490"/>
      <c r="PVS98" s="490"/>
      <c r="PVT98" s="490"/>
      <c r="PVU98" s="490"/>
      <c r="PVV98" s="490"/>
      <c r="PVW98" s="490"/>
      <c r="PVX98" s="490"/>
      <c r="PVY98" s="490"/>
      <c r="PVZ98" s="490"/>
      <c r="PWA98" s="490"/>
      <c r="PWB98" s="490"/>
      <c r="PWC98" s="490"/>
      <c r="PWD98" s="490"/>
      <c r="PWE98" s="490"/>
      <c r="PWF98" s="490"/>
      <c r="PWG98" s="490"/>
      <c r="PWH98" s="490"/>
      <c r="PWI98" s="490"/>
      <c r="PWJ98" s="490"/>
      <c r="PWK98" s="490"/>
      <c r="PWL98" s="490"/>
      <c r="PWM98" s="490"/>
      <c r="PWN98" s="490"/>
      <c r="PWO98" s="490"/>
      <c r="PWP98" s="490"/>
      <c r="PWQ98" s="490"/>
      <c r="PWR98" s="490"/>
      <c r="PWS98" s="490"/>
      <c r="PWT98" s="490"/>
      <c r="PWU98" s="490"/>
      <c r="PWV98" s="490"/>
      <c r="PWW98" s="490"/>
      <c r="PWX98" s="490"/>
      <c r="PWY98" s="490"/>
      <c r="PWZ98" s="490"/>
      <c r="PXA98" s="490"/>
      <c r="PXB98" s="490"/>
      <c r="PXC98" s="490"/>
      <c r="PXD98" s="490"/>
      <c r="PXE98" s="490"/>
      <c r="PXF98" s="490"/>
      <c r="PXG98" s="490"/>
      <c r="PXH98" s="490"/>
      <c r="PXI98" s="490"/>
      <c r="PXJ98" s="490"/>
      <c r="PXK98" s="490"/>
      <c r="PXL98" s="490"/>
      <c r="PXM98" s="490"/>
      <c r="PXN98" s="490"/>
      <c r="PXO98" s="490"/>
      <c r="PXP98" s="490"/>
      <c r="PXQ98" s="490"/>
      <c r="PXR98" s="490"/>
      <c r="PXS98" s="490"/>
      <c r="PXT98" s="490"/>
      <c r="PXU98" s="490"/>
      <c r="PXV98" s="490"/>
      <c r="PXW98" s="490"/>
      <c r="PXX98" s="490"/>
      <c r="PXY98" s="490"/>
      <c r="PXZ98" s="490"/>
      <c r="PYA98" s="490"/>
      <c r="PYB98" s="490"/>
      <c r="PYC98" s="490"/>
      <c r="PYD98" s="490"/>
      <c r="PYE98" s="490"/>
      <c r="PYF98" s="490"/>
      <c r="PYG98" s="490"/>
      <c r="PYH98" s="490"/>
      <c r="PYI98" s="490"/>
      <c r="PYJ98" s="490"/>
      <c r="PYK98" s="490"/>
      <c r="PYL98" s="490"/>
      <c r="PYM98" s="490"/>
      <c r="PYN98" s="490"/>
      <c r="PYO98" s="490"/>
      <c r="PYP98" s="490"/>
      <c r="PYQ98" s="490"/>
      <c r="PYR98" s="490"/>
      <c r="PYS98" s="490"/>
      <c r="PYT98" s="490"/>
      <c r="PYU98" s="490"/>
      <c r="PYV98" s="490"/>
      <c r="PYW98" s="490"/>
      <c r="PYX98" s="490"/>
      <c r="PYY98" s="490"/>
      <c r="PYZ98" s="490"/>
      <c r="PZA98" s="490"/>
      <c r="PZB98" s="490"/>
      <c r="PZC98" s="490"/>
      <c r="PZD98" s="490"/>
      <c r="PZE98" s="490"/>
      <c r="PZF98" s="490"/>
      <c r="PZG98" s="490"/>
      <c r="PZH98" s="490"/>
      <c r="PZI98" s="490"/>
      <c r="PZJ98" s="490"/>
      <c r="PZK98" s="490"/>
      <c r="PZL98" s="490"/>
      <c r="PZM98" s="490"/>
      <c r="PZN98" s="490"/>
      <c r="PZO98" s="490"/>
      <c r="PZP98" s="490"/>
      <c r="PZQ98" s="490"/>
      <c r="PZR98" s="490"/>
      <c r="PZS98" s="490"/>
      <c r="PZT98" s="490"/>
      <c r="PZU98" s="490"/>
      <c r="PZV98" s="490"/>
      <c r="PZW98" s="490"/>
      <c r="PZX98" s="490"/>
      <c r="PZY98" s="490"/>
      <c r="PZZ98" s="490"/>
      <c r="QAA98" s="490"/>
      <c r="QAB98" s="490"/>
      <c r="QAC98" s="490"/>
      <c r="QAD98" s="490"/>
      <c r="QAE98" s="490"/>
      <c r="QAF98" s="490"/>
      <c r="QAG98" s="490"/>
      <c r="QAH98" s="490"/>
      <c r="QAI98" s="490"/>
      <c r="QAJ98" s="490"/>
      <c r="QAK98" s="490"/>
      <c r="QAL98" s="490"/>
      <c r="QAM98" s="490"/>
      <c r="QAN98" s="490"/>
      <c r="QAO98" s="490"/>
      <c r="QAP98" s="490"/>
      <c r="QAQ98" s="490"/>
      <c r="QAR98" s="490"/>
      <c r="QAS98" s="490"/>
      <c r="QAT98" s="490"/>
      <c r="QAU98" s="490"/>
      <c r="QAV98" s="490"/>
      <c r="QAW98" s="490"/>
      <c r="QAX98" s="490"/>
      <c r="QAY98" s="490"/>
      <c r="QAZ98" s="490"/>
      <c r="QBA98" s="490"/>
      <c r="QBB98" s="490"/>
      <c r="QBC98" s="490"/>
      <c r="QBD98" s="490"/>
      <c r="QBE98" s="490"/>
      <c r="QBF98" s="490"/>
      <c r="QBG98" s="490"/>
      <c r="QBH98" s="490"/>
      <c r="QBI98" s="490"/>
      <c r="QBJ98" s="490"/>
      <c r="QBK98" s="490"/>
      <c r="QBL98" s="490"/>
      <c r="QBM98" s="490"/>
      <c r="QBN98" s="490"/>
      <c r="QBO98" s="490"/>
      <c r="QBP98" s="490"/>
      <c r="QBQ98" s="490"/>
      <c r="QBR98" s="490"/>
      <c r="QBS98" s="490"/>
      <c r="QBT98" s="490"/>
      <c r="QBU98" s="490"/>
      <c r="QBV98" s="490"/>
      <c r="QBW98" s="490"/>
      <c r="QBX98" s="490"/>
      <c r="QBY98" s="490"/>
      <c r="QBZ98" s="490"/>
      <c r="QCA98" s="490"/>
      <c r="QCB98" s="490"/>
      <c r="QCC98" s="490"/>
      <c r="QCD98" s="490"/>
      <c r="QCE98" s="490"/>
      <c r="QCF98" s="490"/>
      <c r="QCG98" s="490"/>
      <c r="QCH98" s="490"/>
      <c r="QCI98" s="490"/>
      <c r="QCJ98" s="490"/>
      <c r="QCK98" s="490"/>
      <c r="QCL98" s="490"/>
      <c r="QCM98" s="490"/>
      <c r="QCN98" s="490"/>
      <c r="QCO98" s="490"/>
      <c r="QCP98" s="490"/>
      <c r="QCQ98" s="490"/>
      <c r="QCR98" s="490"/>
      <c r="QCS98" s="490"/>
      <c r="QCT98" s="490"/>
      <c r="QCU98" s="490"/>
      <c r="QCV98" s="490"/>
      <c r="QCW98" s="490"/>
      <c r="QCX98" s="490"/>
      <c r="QCY98" s="490"/>
      <c r="QCZ98" s="490"/>
      <c r="QDA98" s="490"/>
      <c r="QDB98" s="490"/>
      <c r="QDC98" s="490"/>
      <c r="QDD98" s="490"/>
      <c r="QDE98" s="490"/>
      <c r="QDF98" s="490"/>
      <c r="QDG98" s="490"/>
      <c r="QDH98" s="490"/>
      <c r="QDI98" s="490"/>
      <c r="QDJ98" s="490"/>
      <c r="QDK98" s="490"/>
      <c r="QDL98" s="490"/>
      <c r="QDM98" s="490"/>
      <c r="QDN98" s="490"/>
      <c r="QDO98" s="490"/>
      <c r="QDP98" s="490"/>
      <c r="QDQ98" s="490"/>
      <c r="QDR98" s="490"/>
      <c r="QDS98" s="490"/>
      <c r="QDT98" s="490"/>
      <c r="QDU98" s="490"/>
      <c r="QDV98" s="490"/>
      <c r="QDW98" s="490"/>
      <c r="QDX98" s="490"/>
      <c r="QDY98" s="490"/>
      <c r="QDZ98" s="490"/>
      <c r="QEA98" s="490"/>
      <c r="QEB98" s="490"/>
      <c r="QEC98" s="490"/>
      <c r="QED98" s="490"/>
      <c r="QEE98" s="490"/>
      <c r="QEF98" s="490"/>
      <c r="QEG98" s="490"/>
      <c r="QEH98" s="490"/>
      <c r="QEI98" s="490"/>
      <c r="QEJ98" s="490"/>
      <c r="QEK98" s="490"/>
      <c r="QEL98" s="490"/>
      <c r="QEM98" s="490"/>
      <c r="QEN98" s="490"/>
      <c r="QEO98" s="490"/>
      <c r="QEP98" s="490"/>
      <c r="QEQ98" s="490"/>
      <c r="QER98" s="490"/>
      <c r="QES98" s="490"/>
      <c r="QET98" s="490"/>
      <c r="QEU98" s="490"/>
      <c r="QEV98" s="490"/>
      <c r="QEW98" s="490"/>
      <c r="QEX98" s="490"/>
      <c r="QEY98" s="490"/>
      <c r="QEZ98" s="490"/>
      <c r="QFA98" s="490"/>
      <c r="QFB98" s="490"/>
      <c r="QFC98" s="490"/>
      <c r="QFD98" s="490"/>
      <c r="QFE98" s="490"/>
      <c r="QFF98" s="490"/>
      <c r="QFG98" s="490"/>
      <c r="QFH98" s="490"/>
      <c r="QFI98" s="490"/>
      <c r="QFJ98" s="490"/>
      <c r="QFK98" s="490"/>
      <c r="QFL98" s="490"/>
      <c r="QFM98" s="490"/>
      <c r="QFN98" s="490"/>
      <c r="QFO98" s="490"/>
      <c r="QFP98" s="490"/>
      <c r="QFQ98" s="490"/>
      <c r="QFR98" s="490"/>
      <c r="QFS98" s="490"/>
      <c r="QFT98" s="490"/>
      <c r="QFU98" s="490"/>
      <c r="QFV98" s="490"/>
      <c r="QFW98" s="490"/>
      <c r="QFX98" s="490"/>
      <c r="QFY98" s="490"/>
      <c r="QFZ98" s="490"/>
      <c r="QGA98" s="490"/>
      <c r="QGB98" s="490"/>
      <c r="QGC98" s="490"/>
      <c r="QGD98" s="490"/>
      <c r="QGE98" s="490"/>
      <c r="QGF98" s="490"/>
      <c r="QGG98" s="490"/>
      <c r="QGH98" s="490"/>
      <c r="QGI98" s="490"/>
      <c r="QGJ98" s="490"/>
      <c r="QGK98" s="490"/>
      <c r="QGL98" s="490"/>
      <c r="QGM98" s="490"/>
      <c r="QGN98" s="490"/>
      <c r="QGO98" s="490"/>
      <c r="QGP98" s="490"/>
      <c r="QGQ98" s="490"/>
      <c r="QGR98" s="490"/>
      <c r="QGS98" s="490"/>
      <c r="QGT98" s="490"/>
      <c r="QGU98" s="490"/>
      <c r="QGV98" s="490"/>
      <c r="QGW98" s="490"/>
      <c r="QGX98" s="490"/>
      <c r="QGY98" s="490"/>
      <c r="QGZ98" s="490"/>
      <c r="QHA98" s="490"/>
      <c r="QHB98" s="490"/>
      <c r="QHC98" s="490"/>
      <c r="QHD98" s="490"/>
      <c r="QHE98" s="490"/>
      <c r="QHF98" s="490"/>
      <c r="QHG98" s="490"/>
      <c r="QHH98" s="490"/>
      <c r="QHI98" s="490"/>
      <c r="QHJ98" s="490"/>
      <c r="QHK98" s="490"/>
      <c r="QHL98" s="490"/>
      <c r="QHM98" s="490"/>
      <c r="QHN98" s="490"/>
      <c r="QHO98" s="490"/>
      <c r="QHP98" s="490"/>
      <c r="QHQ98" s="490"/>
      <c r="QHR98" s="490"/>
      <c r="QHS98" s="490"/>
      <c r="QHT98" s="490"/>
      <c r="QHU98" s="490"/>
      <c r="QHV98" s="490"/>
      <c r="QHW98" s="490"/>
      <c r="QHX98" s="490"/>
      <c r="QHY98" s="490"/>
      <c r="QHZ98" s="490"/>
      <c r="QIA98" s="490"/>
      <c r="QIB98" s="490"/>
      <c r="QIC98" s="490"/>
      <c r="QID98" s="490"/>
      <c r="QIE98" s="490"/>
      <c r="QIF98" s="490"/>
      <c r="QIG98" s="490"/>
      <c r="QIH98" s="490"/>
      <c r="QII98" s="490"/>
      <c r="QIJ98" s="490"/>
      <c r="QIK98" s="490"/>
      <c r="QIL98" s="490"/>
      <c r="QIM98" s="490"/>
      <c r="QIN98" s="490"/>
      <c r="QIO98" s="490"/>
      <c r="QIP98" s="490"/>
      <c r="QIQ98" s="490"/>
      <c r="QIR98" s="490"/>
      <c r="QIS98" s="490"/>
      <c r="QIT98" s="490"/>
      <c r="QIU98" s="490"/>
      <c r="QIV98" s="490"/>
      <c r="QIW98" s="490"/>
      <c r="QIX98" s="490"/>
      <c r="QIY98" s="490"/>
      <c r="QIZ98" s="490"/>
      <c r="QJA98" s="490"/>
      <c r="QJB98" s="490"/>
      <c r="QJC98" s="490"/>
      <c r="QJD98" s="490"/>
      <c r="QJE98" s="490"/>
      <c r="QJF98" s="490"/>
      <c r="QJG98" s="490"/>
      <c r="QJH98" s="490"/>
      <c r="QJI98" s="490"/>
      <c r="QJJ98" s="490"/>
      <c r="QJK98" s="490"/>
      <c r="QJL98" s="490"/>
      <c r="QJM98" s="490"/>
      <c r="QJN98" s="490"/>
      <c r="QJO98" s="490"/>
      <c r="QJP98" s="490"/>
      <c r="QJQ98" s="490"/>
      <c r="QJR98" s="490"/>
      <c r="QJS98" s="490"/>
      <c r="QJT98" s="490"/>
      <c r="QJU98" s="490"/>
      <c r="QJV98" s="490"/>
      <c r="QJW98" s="490"/>
      <c r="QJX98" s="490"/>
      <c r="QJY98" s="490"/>
      <c r="QJZ98" s="490"/>
      <c r="QKA98" s="490"/>
      <c r="QKB98" s="490"/>
      <c r="QKC98" s="490"/>
      <c r="QKD98" s="490"/>
      <c r="QKE98" s="490"/>
      <c r="QKF98" s="490"/>
      <c r="QKG98" s="490"/>
      <c r="QKH98" s="490"/>
      <c r="QKI98" s="490"/>
      <c r="QKJ98" s="490"/>
      <c r="QKK98" s="490"/>
      <c r="QKL98" s="490"/>
      <c r="QKM98" s="490"/>
      <c r="QKN98" s="490"/>
      <c r="QKO98" s="490"/>
      <c r="QKP98" s="490"/>
      <c r="QKQ98" s="490"/>
      <c r="QKR98" s="490"/>
      <c r="QKS98" s="490"/>
      <c r="QKT98" s="490"/>
      <c r="QKU98" s="490"/>
      <c r="QKV98" s="490"/>
      <c r="QKW98" s="490"/>
      <c r="QKX98" s="490"/>
      <c r="QKY98" s="490"/>
      <c r="QKZ98" s="490"/>
      <c r="QLA98" s="490"/>
      <c r="QLB98" s="490"/>
      <c r="QLC98" s="490"/>
      <c r="QLD98" s="490"/>
      <c r="QLE98" s="490"/>
      <c r="QLF98" s="490"/>
      <c r="QLG98" s="490"/>
      <c r="QLH98" s="490"/>
      <c r="QLI98" s="490"/>
      <c r="QLJ98" s="490"/>
      <c r="QLK98" s="490"/>
      <c r="QLL98" s="490"/>
      <c r="QLM98" s="490"/>
      <c r="QLN98" s="490"/>
      <c r="QLO98" s="490"/>
      <c r="QLP98" s="490"/>
      <c r="QLQ98" s="490"/>
      <c r="QLR98" s="490"/>
      <c r="QLS98" s="490"/>
      <c r="QLT98" s="490"/>
      <c r="QLU98" s="490"/>
      <c r="QLV98" s="490"/>
      <c r="QLW98" s="490"/>
      <c r="QLX98" s="490"/>
      <c r="QLY98" s="490"/>
      <c r="QLZ98" s="490"/>
      <c r="QMA98" s="490"/>
      <c r="QMB98" s="490"/>
      <c r="QMC98" s="490"/>
      <c r="QMD98" s="490"/>
      <c r="QME98" s="490"/>
      <c r="QMF98" s="490"/>
      <c r="QMG98" s="490"/>
      <c r="QMH98" s="490"/>
      <c r="QMI98" s="490"/>
      <c r="QMJ98" s="490"/>
      <c r="QMK98" s="490"/>
      <c r="QML98" s="490"/>
      <c r="QMM98" s="490"/>
      <c r="QMN98" s="490"/>
      <c r="QMO98" s="490"/>
      <c r="QMP98" s="490"/>
      <c r="QMQ98" s="490"/>
      <c r="QMR98" s="490"/>
      <c r="QMS98" s="490"/>
      <c r="QMT98" s="490"/>
      <c r="QMU98" s="490"/>
      <c r="QMV98" s="490"/>
      <c r="QMW98" s="490"/>
      <c r="QMX98" s="490"/>
      <c r="QMY98" s="490"/>
      <c r="QMZ98" s="490"/>
      <c r="QNA98" s="490"/>
      <c r="QNB98" s="490"/>
      <c r="QNC98" s="490"/>
      <c r="QND98" s="490"/>
      <c r="QNE98" s="490"/>
      <c r="QNF98" s="490"/>
      <c r="QNG98" s="490"/>
      <c r="QNH98" s="490"/>
      <c r="QNI98" s="490"/>
      <c r="QNJ98" s="490"/>
      <c r="QNK98" s="490"/>
      <c r="QNL98" s="490"/>
      <c r="QNM98" s="490"/>
      <c r="QNN98" s="490"/>
      <c r="QNO98" s="490"/>
      <c r="QNP98" s="490"/>
      <c r="QNQ98" s="490"/>
      <c r="QNR98" s="490"/>
      <c r="QNS98" s="490"/>
      <c r="QNT98" s="490"/>
      <c r="QNU98" s="490"/>
      <c r="QNV98" s="490"/>
      <c r="QNW98" s="490"/>
      <c r="QNX98" s="490"/>
      <c r="QNY98" s="490"/>
      <c r="QNZ98" s="490"/>
      <c r="QOA98" s="490"/>
      <c r="QOB98" s="490"/>
      <c r="QOC98" s="490"/>
      <c r="QOD98" s="490"/>
      <c r="QOE98" s="490"/>
      <c r="QOF98" s="490"/>
      <c r="QOG98" s="490"/>
      <c r="QOH98" s="490"/>
      <c r="QOI98" s="490"/>
      <c r="QOJ98" s="490"/>
      <c r="QOK98" s="490"/>
      <c r="QOL98" s="490"/>
      <c r="QOM98" s="490"/>
      <c r="QON98" s="490"/>
      <c r="QOO98" s="490"/>
      <c r="QOP98" s="490"/>
      <c r="QOQ98" s="490"/>
      <c r="QOR98" s="490"/>
      <c r="QOS98" s="490"/>
      <c r="QOT98" s="490"/>
      <c r="QOU98" s="490"/>
      <c r="QOV98" s="490"/>
      <c r="QOW98" s="490"/>
      <c r="QOX98" s="490"/>
      <c r="QOY98" s="490"/>
      <c r="QOZ98" s="490"/>
      <c r="QPA98" s="490"/>
      <c r="QPB98" s="490"/>
      <c r="QPC98" s="490"/>
      <c r="QPD98" s="490"/>
      <c r="QPE98" s="490"/>
      <c r="QPF98" s="490"/>
      <c r="QPG98" s="490"/>
      <c r="QPH98" s="490"/>
      <c r="QPI98" s="490"/>
      <c r="QPJ98" s="490"/>
      <c r="QPK98" s="490"/>
      <c r="QPL98" s="490"/>
      <c r="QPM98" s="490"/>
      <c r="QPN98" s="490"/>
      <c r="QPO98" s="490"/>
      <c r="QPP98" s="490"/>
      <c r="QPQ98" s="490"/>
      <c r="QPR98" s="490"/>
      <c r="QPS98" s="490"/>
      <c r="QPT98" s="490"/>
      <c r="QPU98" s="490"/>
      <c r="QPV98" s="490"/>
      <c r="QPW98" s="490"/>
      <c r="QPX98" s="490"/>
      <c r="QPY98" s="490"/>
      <c r="QPZ98" s="490"/>
      <c r="QQA98" s="490"/>
      <c r="QQB98" s="490"/>
      <c r="QQC98" s="490"/>
      <c r="QQD98" s="490"/>
      <c r="QQE98" s="490"/>
      <c r="QQF98" s="490"/>
      <c r="QQG98" s="490"/>
      <c r="QQH98" s="490"/>
      <c r="QQI98" s="490"/>
      <c r="QQJ98" s="490"/>
      <c r="QQK98" s="490"/>
      <c r="QQL98" s="490"/>
      <c r="QQM98" s="490"/>
      <c r="QQN98" s="490"/>
      <c r="QQO98" s="490"/>
      <c r="QQP98" s="490"/>
      <c r="QQQ98" s="490"/>
      <c r="QQR98" s="490"/>
      <c r="QQS98" s="490"/>
      <c r="QQT98" s="490"/>
      <c r="QQU98" s="490"/>
      <c r="QQV98" s="490"/>
      <c r="QQW98" s="490"/>
      <c r="QQX98" s="490"/>
      <c r="QQY98" s="490"/>
      <c r="QQZ98" s="490"/>
      <c r="QRA98" s="490"/>
      <c r="QRB98" s="490"/>
      <c r="QRC98" s="490"/>
      <c r="QRD98" s="490"/>
      <c r="QRE98" s="490"/>
      <c r="QRF98" s="490"/>
      <c r="QRG98" s="490"/>
      <c r="QRH98" s="490"/>
      <c r="QRI98" s="490"/>
      <c r="QRJ98" s="490"/>
      <c r="QRK98" s="490"/>
      <c r="QRL98" s="490"/>
      <c r="QRM98" s="490"/>
      <c r="QRN98" s="490"/>
      <c r="QRO98" s="490"/>
      <c r="QRP98" s="490"/>
      <c r="QRQ98" s="490"/>
      <c r="QRR98" s="490"/>
      <c r="QRS98" s="490"/>
      <c r="QRT98" s="490"/>
      <c r="QRU98" s="490"/>
      <c r="QRV98" s="490"/>
      <c r="QRW98" s="490"/>
      <c r="QRX98" s="490"/>
      <c r="QRY98" s="490"/>
      <c r="QRZ98" s="490"/>
      <c r="QSA98" s="490"/>
      <c r="QSB98" s="490"/>
      <c r="QSC98" s="490"/>
      <c r="QSD98" s="490"/>
      <c r="QSE98" s="490"/>
      <c r="QSF98" s="490"/>
      <c r="QSG98" s="490"/>
      <c r="QSH98" s="490"/>
      <c r="QSI98" s="490"/>
      <c r="QSJ98" s="490"/>
      <c r="QSK98" s="490"/>
      <c r="QSL98" s="490"/>
      <c r="QSM98" s="490"/>
      <c r="QSN98" s="490"/>
      <c r="QSO98" s="490"/>
      <c r="QSP98" s="490"/>
      <c r="QSQ98" s="490"/>
      <c r="QSR98" s="490"/>
      <c r="QSS98" s="490"/>
      <c r="QST98" s="490"/>
      <c r="QSU98" s="490"/>
      <c r="QSV98" s="490"/>
      <c r="QSW98" s="490"/>
      <c r="QSX98" s="490"/>
      <c r="QSY98" s="490"/>
      <c r="QSZ98" s="490"/>
      <c r="QTA98" s="490"/>
      <c r="QTB98" s="490"/>
      <c r="QTC98" s="490"/>
      <c r="QTD98" s="490"/>
      <c r="QTE98" s="490"/>
      <c r="QTF98" s="490"/>
      <c r="QTG98" s="490"/>
      <c r="QTH98" s="490"/>
      <c r="QTI98" s="490"/>
      <c r="QTJ98" s="490"/>
      <c r="QTK98" s="490"/>
      <c r="QTL98" s="490"/>
      <c r="QTM98" s="490"/>
      <c r="QTN98" s="490"/>
      <c r="QTO98" s="490"/>
      <c r="QTP98" s="490"/>
      <c r="QTQ98" s="490"/>
      <c r="QTR98" s="490"/>
      <c r="QTS98" s="490"/>
      <c r="QTT98" s="490"/>
      <c r="QTU98" s="490"/>
      <c r="QTV98" s="490"/>
      <c r="QTW98" s="490"/>
      <c r="QTX98" s="490"/>
      <c r="QTY98" s="490"/>
      <c r="QTZ98" s="490"/>
      <c r="QUA98" s="490"/>
      <c r="QUB98" s="490"/>
      <c r="QUC98" s="490"/>
      <c r="QUD98" s="490"/>
      <c r="QUE98" s="490"/>
      <c r="QUF98" s="490"/>
      <c r="QUG98" s="490"/>
      <c r="QUH98" s="490"/>
      <c r="QUI98" s="490"/>
      <c r="QUJ98" s="490"/>
      <c r="QUK98" s="490"/>
      <c r="QUL98" s="490"/>
      <c r="QUM98" s="490"/>
      <c r="QUN98" s="490"/>
      <c r="QUO98" s="490"/>
      <c r="QUP98" s="490"/>
      <c r="QUQ98" s="490"/>
      <c r="QUR98" s="490"/>
      <c r="QUS98" s="490"/>
      <c r="QUT98" s="490"/>
      <c r="QUU98" s="490"/>
      <c r="QUV98" s="490"/>
      <c r="QUW98" s="490"/>
      <c r="QUX98" s="490"/>
      <c r="QUY98" s="490"/>
      <c r="QUZ98" s="490"/>
      <c r="QVA98" s="490"/>
      <c r="QVB98" s="490"/>
      <c r="QVC98" s="490"/>
      <c r="QVD98" s="490"/>
      <c r="QVE98" s="490"/>
      <c r="QVF98" s="490"/>
      <c r="QVG98" s="490"/>
      <c r="QVH98" s="490"/>
      <c r="QVI98" s="490"/>
      <c r="QVJ98" s="490"/>
      <c r="QVK98" s="490"/>
      <c r="QVL98" s="490"/>
      <c r="QVM98" s="490"/>
      <c r="QVN98" s="490"/>
      <c r="QVO98" s="490"/>
      <c r="QVP98" s="490"/>
      <c r="QVQ98" s="490"/>
      <c r="QVR98" s="490"/>
      <c r="QVS98" s="490"/>
      <c r="QVT98" s="490"/>
      <c r="QVU98" s="490"/>
      <c r="QVV98" s="490"/>
      <c r="QVW98" s="490"/>
      <c r="QVX98" s="490"/>
      <c r="QVY98" s="490"/>
      <c r="QVZ98" s="490"/>
      <c r="QWA98" s="490"/>
      <c r="QWB98" s="490"/>
      <c r="QWC98" s="490"/>
      <c r="QWD98" s="490"/>
      <c r="QWE98" s="490"/>
      <c r="QWF98" s="490"/>
      <c r="QWG98" s="490"/>
      <c r="QWH98" s="490"/>
      <c r="QWI98" s="490"/>
      <c r="QWJ98" s="490"/>
      <c r="QWK98" s="490"/>
      <c r="QWL98" s="490"/>
      <c r="QWM98" s="490"/>
      <c r="QWN98" s="490"/>
      <c r="QWO98" s="490"/>
      <c r="QWP98" s="490"/>
      <c r="QWQ98" s="490"/>
      <c r="QWR98" s="490"/>
      <c r="QWS98" s="490"/>
      <c r="QWT98" s="490"/>
      <c r="QWU98" s="490"/>
      <c r="QWV98" s="490"/>
      <c r="QWW98" s="490"/>
      <c r="QWX98" s="490"/>
      <c r="QWY98" s="490"/>
      <c r="QWZ98" s="490"/>
      <c r="QXA98" s="490"/>
      <c r="QXB98" s="490"/>
      <c r="QXC98" s="490"/>
      <c r="QXD98" s="490"/>
      <c r="QXE98" s="490"/>
      <c r="QXF98" s="490"/>
      <c r="QXG98" s="490"/>
      <c r="QXH98" s="490"/>
      <c r="QXI98" s="490"/>
      <c r="QXJ98" s="490"/>
      <c r="QXK98" s="490"/>
      <c r="QXL98" s="490"/>
      <c r="QXM98" s="490"/>
      <c r="QXN98" s="490"/>
      <c r="QXO98" s="490"/>
      <c r="QXP98" s="490"/>
      <c r="QXQ98" s="490"/>
      <c r="QXR98" s="490"/>
      <c r="QXS98" s="490"/>
      <c r="QXT98" s="490"/>
      <c r="QXU98" s="490"/>
      <c r="QXV98" s="490"/>
      <c r="QXW98" s="490"/>
      <c r="QXX98" s="490"/>
      <c r="QXY98" s="490"/>
      <c r="QXZ98" s="490"/>
      <c r="QYA98" s="490"/>
      <c r="QYB98" s="490"/>
      <c r="QYC98" s="490"/>
      <c r="QYD98" s="490"/>
      <c r="QYE98" s="490"/>
      <c r="QYF98" s="490"/>
      <c r="QYG98" s="490"/>
      <c r="QYH98" s="490"/>
      <c r="QYI98" s="490"/>
      <c r="QYJ98" s="490"/>
      <c r="QYK98" s="490"/>
      <c r="QYL98" s="490"/>
      <c r="QYM98" s="490"/>
      <c r="QYN98" s="490"/>
      <c r="QYO98" s="490"/>
      <c r="QYP98" s="490"/>
      <c r="QYQ98" s="490"/>
      <c r="QYR98" s="490"/>
      <c r="QYS98" s="490"/>
      <c r="QYT98" s="490"/>
      <c r="QYU98" s="490"/>
      <c r="QYV98" s="490"/>
      <c r="QYW98" s="490"/>
      <c r="QYX98" s="490"/>
      <c r="QYY98" s="490"/>
      <c r="QYZ98" s="490"/>
      <c r="QZA98" s="490"/>
      <c r="QZB98" s="490"/>
      <c r="QZC98" s="490"/>
      <c r="QZD98" s="490"/>
      <c r="QZE98" s="490"/>
      <c r="QZF98" s="490"/>
      <c r="QZG98" s="490"/>
      <c r="QZH98" s="490"/>
      <c r="QZI98" s="490"/>
      <c r="QZJ98" s="490"/>
      <c r="QZK98" s="490"/>
      <c r="QZL98" s="490"/>
      <c r="QZM98" s="490"/>
      <c r="QZN98" s="490"/>
      <c r="QZO98" s="490"/>
      <c r="QZP98" s="490"/>
      <c r="QZQ98" s="490"/>
      <c r="QZR98" s="490"/>
      <c r="QZS98" s="490"/>
      <c r="QZT98" s="490"/>
      <c r="QZU98" s="490"/>
      <c r="QZV98" s="490"/>
      <c r="QZW98" s="490"/>
      <c r="QZX98" s="490"/>
      <c r="QZY98" s="490"/>
      <c r="QZZ98" s="490"/>
      <c r="RAA98" s="490"/>
      <c r="RAB98" s="490"/>
      <c r="RAC98" s="490"/>
      <c r="RAD98" s="490"/>
      <c r="RAE98" s="490"/>
      <c r="RAF98" s="490"/>
      <c r="RAG98" s="490"/>
      <c r="RAH98" s="490"/>
      <c r="RAI98" s="490"/>
      <c r="RAJ98" s="490"/>
      <c r="RAK98" s="490"/>
      <c r="RAL98" s="490"/>
      <c r="RAM98" s="490"/>
      <c r="RAN98" s="490"/>
      <c r="RAO98" s="490"/>
      <c r="RAP98" s="490"/>
      <c r="RAQ98" s="490"/>
      <c r="RAR98" s="490"/>
      <c r="RAS98" s="490"/>
      <c r="RAT98" s="490"/>
      <c r="RAU98" s="490"/>
      <c r="RAV98" s="490"/>
      <c r="RAW98" s="490"/>
      <c r="RAX98" s="490"/>
      <c r="RAY98" s="490"/>
      <c r="RAZ98" s="490"/>
      <c r="RBA98" s="490"/>
      <c r="RBB98" s="490"/>
      <c r="RBC98" s="490"/>
      <c r="RBD98" s="490"/>
      <c r="RBE98" s="490"/>
      <c r="RBF98" s="490"/>
      <c r="RBG98" s="490"/>
      <c r="RBH98" s="490"/>
      <c r="RBI98" s="490"/>
      <c r="RBJ98" s="490"/>
      <c r="RBK98" s="490"/>
      <c r="RBL98" s="490"/>
      <c r="RBM98" s="490"/>
      <c r="RBN98" s="490"/>
      <c r="RBO98" s="490"/>
      <c r="RBP98" s="490"/>
      <c r="RBQ98" s="490"/>
      <c r="RBR98" s="490"/>
      <c r="RBS98" s="490"/>
      <c r="RBT98" s="490"/>
      <c r="RBU98" s="490"/>
      <c r="RBV98" s="490"/>
      <c r="RBW98" s="490"/>
      <c r="RBX98" s="490"/>
      <c r="RBY98" s="490"/>
      <c r="RBZ98" s="490"/>
      <c r="RCA98" s="490"/>
      <c r="RCB98" s="490"/>
      <c r="RCC98" s="490"/>
      <c r="RCD98" s="490"/>
      <c r="RCE98" s="490"/>
      <c r="RCF98" s="490"/>
      <c r="RCG98" s="490"/>
      <c r="RCH98" s="490"/>
      <c r="RCI98" s="490"/>
      <c r="RCJ98" s="490"/>
      <c r="RCK98" s="490"/>
      <c r="RCL98" s="490"/>
      <c r="RCM98" s="490"/>
      <c r="RCN98" s="490"/>
      <c r="RCO98" s="490"/>
      <c r="RCP98" s="490"/>
      <c r="RCQ98" s="490"/>
      <c r="RCR98" s="490"/>
      <c r="RCS98" s="490"/>
      <c r="RCT98" s="490"/>
      <c r="RCU98" s="490"/>
      <c r="RCV98" s="490"/>
      <c r="RCW98" s="490"/>
      <c r="RCX98" s="490"/>
      <c r="RCY98" s="490"/>
      <c r="RCZ98" s="490"/>
      <c r="RDA98" s="490"/>
      <c r="RDB98" s="490"/>
      <c r="RDC98" s="490"/>
      <c r="RDD98" s="490"/>
      <c r="RDE98" s="490"/>
      <c r="RDF98" s="490"/>
      <c r="RDG98" s="490"/>
      <c r="RDH98" s="490"/>
      <c r="RDI98" s="490"/>
      <c r="RDJ98" s="490"/>
      <c r="RDK98" s="490"/>
      <c r="RDL98" s="490"/>
      <c r="RDM98" s="490"/>
      <c r="RDN98" s="490"/>
      <c r="RDO98" s="490"/>
      <c r="RDP98" s="490"/>
      <c r="RDQ98" s="490"/>
      <c r="RDR98" s="490"/>
      <c r="RDS98" s="490"/>
      <c r="RDT98" s="490"/>
      <c r="RDU98" s="490"/>
      <c r="RDV98" s="490"/>
      <c r="RDW98" s="490"/>
      <c r="RDX98" s="490"/>
      <c r="RDY98" s="490"/>
      <c r="RDZ98" s="490"/>
      <c r="REA98" s="490"/>
      <c r="REB98" s="490"/>
      <c r="REC98" s="490"/>
      <c r="RED98" s="490"/>
      <c r="REE98" s="490"/>
      <c r="REF98" s="490"/>
      <c r="REG98" s="490"/>
      <c r="REH98" s="490"/>
      <c r="REI98" s="490"/>
      <c r="REJ98" s="490"/>
      <c r="REK98" s="490"/>
      <c r="REL98" s="490"/>
      <c r="REM98" s="490"/>
      <c r="REN98" s="490"/>
      <c r="REO98" s="490"/>
      <c r="REP98" s="490"/>
      <c r="REQ98" s="490"/>
      <c r="RER98" s="490"/>
      <c r="RES98" s="490"/>
      <c r="RET98" s="490"/>
      <c r="REU98" s="490"/>
      <c r="REV98" s="490"/>
      <c r="REW98" s="490"/>
      <c r="REX98" s="490"/>
      <c r="REY98" s="490"/>
      <c r="REZ98" s="490"/>
      <c r="RFA98" s="490"/>
      <c r="RFB98" s="490"/>
      <c r="RFC98" s="490"/>
      <c r="RFD98" s="490"/>
      <c r="RFE98" s="490"/>
      <c r="RFF98" s="490"/>
      <c r="RFG98" s="490"/>
      <c r="RFH98" s="490"/>
      <c r="RFI98" s="490"/>
      <c r="RFJ98" s="490"/>
      <c r="RFK98" s="490"/>
      <c r="RFL98" s="490"/>
      <c r="RFM98" s="490"/>
      <c r="RFN98" s="490"/>
      <c r="RFO98" s="490"/>
      <c r="RFP98" s="490"/>
      <c r="RFQ98" s="490"/>
      <c r="RFR98" s="490"/>
      <c r="RFS98" s="490"/>
      <c r="RFT98" s="490"/>
      <c r="RFU98" s="490"/>
      <c r="RFV98" s="490"/>
      <c r="RFW98" s="490"/>
      <c r="RFX98" s="490"/>
      <c r="RFY98" s="490"/>
      <c r="RFZ98" s="490"/>
      <c r="RGA98" s="490"/>
      <c r="RGB98" s="490"/>
      <c r="RGC98" s="490"/>
      <c r="RGD98" s="490"/>
      <c r="RGE98" s="490"/>
      <c r="RGF98" s="490"/>
      <c r="RGG98" s="490"/>
      <c r="RGH98" s="490"/>
      <c r="RGI98" s="490"/>
      <c r="RGJ98" s="490"/>
      <c r="RGK98" s="490"/>
      <c r="RGL98" s="490"/>
      <c r="RGM98" s="490"/>
      <c r="RGN98" s="490"/>
      <c r="RGO98" s="490"/>
      <c r="RGP98" s="490"/>
      <c r="RGQ98" s="490"/>
      <c r="RGR98" s="490"/>
      <c r="RGS98" s="490"/>
      <c r="RGT98" s="490"/>
      <c r="RGU98" s="490"/>
      <c r="RGV98" s="490"/>
      <c r="RGW98" s="490"/>
      <c r="RGX98" s="490"/>
      <c r="RGY98" s="490"/>
      <c r="RGZ98" s="490"/>
      <c r="RHA98" s="490"/>
      <c r="RHB98" s="490"/>
      <c r="RHC98" s="490"/>
      <c r="RHD98" s="490"/>
      <c r="RHE98" s="490"/>
      <c r="RHF98" s="490"/>
      <c r="RHG98" s="490"/>
      <c r="RHH98" s="490"/>
      <c r="RHI98" s="490"/>
      <c r="RHJ98" s="490"/>
      <c r="RHK98" s="490"/>
      <c r="RHL98" s="490"/>
      <c r="RHM98" s="490"/>
      <c r="RHN98" s="490"/>
      <c r="RHO98" s="490"/>
      <c r="RHP98" s="490"/>
      <c r="RHQ98" s="490"/>
      <c r="RHR98" s="490"/>
      <c r="RHS98" s="490"/>
      <c r="RHT98" s="490"/>
      <c r="RHU98" s="490"/>
      <c r="RHV98" s="490"/>
      <c r="RHW98" s="490"/>
      <c r="RHX98" s="490"/>
      <c r="RHY98" s="490"/>
      <c r="RHZ98" s="490"/>
      <c r="RIA98" s="490"/>
      <c r="RIB98" s="490"/>
      <c r="RIC98" s="490"/>
      <c r="RID98" s="490"/>
      <c r="RIE98" s="490"/>
      <c r="RIF98" s="490"/>
      <c r="RIG98" s="490"/>
      <c r="RIH98" s="490"/>
      <c r="RII98" s="490"/>
      <c r="RIJ98" s="490"/>
      <c r="RIK98" s="490"/>
      <c r="RIL98" s="490"/>
      <c r="RIM98" s="490"/>
      <c r="RIN98" s="490"/>
      <c r="RIO98" s="490"/>
      <c r="RIP98" s="490"/>
      <c r="RIQ98" s="490"/>
      <c r="RIR98" s="490"/>
      <c r="RIS98" s="490"/>
      <c r="RIT98" s="490"/>
      <c r="RIU98" s="490"/>
      <c r="RIV98" s="490"/>
      <c r="RIW98" s="490"/>
      <c r="RIX98" s="490"/>
      <c r="RIY98" s="490"/>
      <c r="RIZ98" s="490"/>
      <c r="RJA98" s="490"/>
      <c r="RJB98" s="490"/>
      <c r="RJC98" s="490"/>
      <c r="RJD98" s="490"/>
      <c r="RJE98" s="490"/>
      <c r="RJF98" s="490"/>
      <c r="RJG98" s="490"/>
      <c r="RJH98" s="490"/>
      <c r="RJI98" s="490"/>
      <c r="RJJ98" s="490"/>
      <c r="RJK98" s="490"/>
      <c r="RJL98" s="490"/>
      <c r="RJM98" s="490"/>
      <c r="RJN98" s="490"/>
      <c r="RJO98" s="490"/>
      <c r="RJP98" s="490"/>
      <c r="RJQ98" s="490"/>
      <c r="RJR98" s="490"/>
      <c r="RJS98" s="490"/>
      <c r="RJT98" s="490"/>
      <c r="RJU98" s="490"/>
      <c r="RJV98" s="490"/>
      <c r="RJW98" s="490"/>
      <c r="RJX98" s="490"/>
      <c r="RJY98" s="490"/>
      <c r="RJZ98" s="490"/>
      <c r="RKA98" s="490"/>
      <c r="RKB98" s="490"/>
      <c r="RKC98" s="490"/>
      <c r="RKD98" s="490"/>
      <c r="RKE98" s="490"/>
      <c r="RKF98" s="490"/>
      <c r="RKG98" s="490"/>
      <c r="RKH98" s="490"/>
      <c r="RKI98" s="490"/>
      <c r="RKJ98" s="490"/>
      <c r="RKK98" s="490"/>
      <c r="RKL98" s="490"/>
      <c r="RKM98" s="490"/>
      <c r="RKN98" s="490"/>
      <c r="RKO98" s="490"/>
      <c r="RKP98" s="490"/>
      <c r="RKQ98" s="490"/>
      <c r="RKR98" s="490"/>
      <c r="RKS98" s="490"/>
      <c r="RKT98" s="490"/>
      <c r="RKU98" s="490"/>
      <c r="RKV98" s="490"/>
      <c r="RKW98" s="490"/>
      <c r="RKX98" s="490"/>
      <c r="RKY98" s="490"/>
      <c r="RKZ98" s="490"/>
      <c r="RLA98" s="490"/>
      <c r="RLB98" s="490"/>
      <c r="RLC98" s="490"/>
      <c r="RLD98" s="490"/>
      <c r="RLE98" s="490"/>
      <c r="RLF98" s="490"/>
      <c r="RLG98" s="490"/>
      <c r="RLH98" s="490"/>
      <c r="RLI98" s="490"/>
      <c r="RLJ98" s="490"/>
      <c r="RLK98" s="490"/>
      <c r="RLL98" s="490"/>
      <c r="RLM98" s="490"/>
      <c r="RLN98" s="490"/>
      <c r="RLO98" s="490"/>
      <c r="RLP98" s="490"/>
      <c r="RLQ98" s="490"/>
      <c r="RLR98" s="490"/>
      <c r="RLS98" s="490"/>
      <c r="RLT98" s="490"/>
      <c r="RLU98" s="490"/>
      <c r="RLV98" s="490"/>
      <c r="RLW98" s="490"/>
      <c r="RLX98" s="490"/>
      <c r="RLY98" s="490"/>
      <c r="RLZ98" s="490"/>
      <c r="RMA98" s="490"/>
      <c r="RMB98" s="490"/>
      <c r="RMC98" s="490"/>
      <c r="RMD98" s="490"/>
      <c r="RME98" s="490"/>
      <c r="RMF98" s="490"/>
      <c r="RMG98" s="490"/>
      <c r="RMH98" s="490"/>
      <c r="RMI98" s="490"/>
      <c r="RMJ98" s="490"/>
      <c r="RMK98" s="490"/>
      <c r="RML98" s="490"/>
      <c r="RMM98" s="490"/>
      <c r="RMN98" s="490"/>
      <c r="RMO98" s="490"/>
      <c r="RMP98" s="490"/>
      <c r="RMQ98" s="490"/>
      <c r="RMR98" s="490"/>
      <c r="RMS98" s="490"/>
      <c r="RMT98" s="490"/>
      <c r="RMU98" s="490"/>
      <c r="RMV98" s="490"/>
      <c r="RMW98" s="490"/>
      <c r="RMX98" s="490"/>
      <c r="RMY98" s="490"/>
      <c r="RMZ98" s="490"/>
      <c r="RNA98" s="490"/>
      <c r="RNB98" s="490"/>
      <c r="RNC98" s="490"/>
      <c r="RND98" s="490"/>
      <c r="RNE98" s="490"/>
      <c r="RNF98" s="490"/>
      <c r="RNG98" s="490"/>
      <c r="RNH98" s="490"/>
      <c r="RNI98" s="490"/>
      <c r="RNJ98" s="490"/>
      <c r="RNK98" s="490"/>
      <c r="RNL98" s="490"/>
      <c r="RNM98" s="490"/>
      <c r="RNN98" s="490"/>
      <c r="RNO98" s="490"/>
      <c r="RNP98" s="490"/>
      <c r="RNQ98" s="490"/>
      <c r="RNR98" s="490"/>
      <c r="RNS98" s="490"/>
      <c r="RNT98" s="490"/>
      <c r="RNU98" s="490"/>
      <c r="RNV98" s="490"/>
      <c r="RNW98" s="490"/>
      <c r="RNX98" s="490"/>
      <c r="RNY98" s="490"/>
      <c r="RNZ98" s="490"/>
      <c r="ROA98" s="490"/>
      <c r="ROB98" s="490"/>
      <c r="ROC98" s="490"/>
      <c r="ROD98" s="490"/>
      <c r="ROE98" s="490"/>
      <c r="ROF98" s="490"/>
      <c r="ROG98" s="490"/>
      <c r="ROH98" s="490"/>
      <c r="ROI98" s="490"/>
      <c r="ROJ98" s="490"/>
      <c r="ROK98" s="490"/>
      <c r="ROL98" s="490"/>
      <c r="ROM98" s="490"/>
      <c r="RON98" s="490"/>
      <c r="ROO98" s="490"/>
      <c r="ROP98" s="490"/>
      <c r="ROQ98" s="490"/>
      <c r="ROR98" s="490"/>
      <c r="ROS98" s="490"/>
      <c r="ROT98" s="490"/>
      <c r="ROU98" s="490"/>
      <c r="ROV98" s="490"/>
      <c r="ROW98" s="490"/>
      <c r="ROX98" s="490"/>
      <c r="ROY98" s="490"/>
      <c r="ROZ98" s="490"/>
      <c r="RPA98" s="490"/>
      <c r="RPB98" s="490"/>
      <c r="RPC98" s="490"/>
      <c r="RPD98" s="490"/>
      <c r="RPE98" s="490"/>
      <c r="RPF98" s="490"/>
      <c r="RPG98" s="490"/>
      <c r="RPH98" s="490"/>
      <c r="RPI98" s="490"/>
      <c r="RPJ98" s="490"/>
      <c r="RPK98" s="490"/>
      <c r="RPL98" s="490"/>
      <c r="RPM98" s="490"/>
      <c r="RPN98" s="490"/>
      <c r="RPO98" s="490"/>
      <c r="RPP98" s="490"/>
      <c r="RPQ98" s="490"/>
      <c r="RPR98" s="490"/>
      <c r="RPS98" s="490"/>
      <c r="RPT98" s="490"/>
      <c r="RPU98" s="490"/>
      <c r="RPV98" s="490"/>
      <c r="RPW98" s="490"/>
      <c r="RPX98" s="490"/>
      <c r="RPY98" s="490"/>
      <c r="RPZ98" s="490"/>
      <c r="RQA98" s="490"/>
      <c r="RQB98" s="490"/>
      <c r="RQC98" s="490"/>
      <c r="RQD98" s="490"/>
      <c r="RQE98" s="490"/>
      <c r="RQF98" s="490"/>
      <c r="RQG98" s="490"/>
      <c r="RQH98" s="490"/>
      <c r="RQI98" s="490"/>
      <c r="RQJ98" s="490"/>
      <c r="RQK98" s="490"/>
      <c r="RQL98" s="490"/>
      <c r="RQM98" s="490"/>
      <c r="RQN98" s="490"/>
      <c r="RQO98" s="490"/>
      <c r="RQP98" s="490"/>
      <c r="RQQ98" s="490"/>
      <c r="RQR98" s="490"/>
      <c r="RQS98" s="490"/>
      <c r="RQT98" s="490"/>
      <c r="RQU98" s="490"/>
      <c r="RQV98" s="490"/>
      <c r="RQW98" s="490"/>
      <c r="RQX98" s="490"/>
      <c r="RQY98" s="490"/>
      <c r="RQZ98" s="490"/>
      <c r="RRA98" s="490"/>
      <c r="RRB98" s="490"/>
      <c r="RRC98" s="490"/>
      <c r="RRD98" s="490"/>
      <c r="RRE98" s="490"/>
      <c r="RRF98" s="490"/>
      <c r="RRG98" s="490"/>
      <c r="RRH98" s="490"/>
      <c r="RRI98" s="490"/>
      <c r="RRJ98" s="490"/>
      <c r="RRK98" s="490"/>
      <c r="RRL98" s="490"/>
      <c r="RRM98" s="490"/>
      <c r="RRN98" s="490"/>
      <c r="RRO98" s="490"/>
      <c r="RRP98" s="490"/>
      <c r="RRQ98" s="490"/>
      <c r="RRR98" s="490"/>
      <c r="RRS98" s="490"/>
      <c r="RRT98" s="490"/>
      <c r="RRU98" s="490"/>
      <c r="RRV98" s="490"/>
      <c r="RRW98" s="490"/>
      <c r="RRX98" s="490"/>
      <c r="RRY98" s="490"/>
      <c r="RRZ98" s="490"/>
      <c r="RSA98" s="490"/>
      <c r="RSB98" s="490"/>
      <c r="RSC98" s="490"/>
      <c r="RSD98" s="490"/>
      <c r="RSE98" s="490"/>
      <c r="RSF98" s="490"/>
      <c r="RSG98" s="490"/>
      <c r="RSH98" s="490"/>
      <c r="RSI98" s="490"/>
      <c r="RSJ98" s="490"/>
      <c r="RSK98" s="490"/>
      <c r="RSL98" s="490"/>
      <c r="RSM98" s="490"/>
      <c r="RSN98" s="490"/>
      <c r="RSO98" s="490"/>
      <c r="RSP98" s="490"/>
      <c r="RSQ98" s="490"/>
      <c r="RSR98" s="490"/>
      <c r="RSS98" s="490"/>
      <c r="RST98" s="490"/>
      <c r="RSU98" s="490"/>
      <c r="RSV98" s="490"/>
      <c r="RSW98" s="490"/>
      <c r="RSX98" s="490"/>
      <c r="RSY98" s="490"/>
      <c r="RSZ98" s="490"/>
      <c r="RTA98" s="490"/>
      <c r="RTB98" s="490"/>
      <c r="RTC98" s="490"/>
      <c r="RTD98" s="490"/>
      <c r="RTE98" s="490"/>
      <c r="RTF98" s="490"/>
      <c r="RTG98" s="490"/>
      <c r="RTH98" s="490"/>
      <c r="RTI98" s="490"/>
      <c r="RTJ98" s="490"/>
      <c r="RTK98" s="490"/>
      <c r="RTL98" s="490"/>
      <c r="RTM98" s="490"/>
      <c r="RTN98" s="490"/>
      <c r="RTO98" s="490"/>
      <c r="RTP98" s="490"/>
      <c r="RTQ98" s="490"/>
      <c r="RTR98" s="490"/>
      <c r="RTS98" s="490"/>
      <c r="RTT98" s="490"/>
      <c r="RTU98" s="490"/>
      <c r="RTV98" s="490"/>
      <c r="RTW98" s="490"/>
      <c r="RTX98" s="490"/>
      <c r="RTY98" s="490"/>
      <c r="RTZ98" s="490"/>
      <c r="RUA98" s="490"/>
      <c r="RUB98" s="490"/>
      <c r="RUC98" s="490"/>
      <c r="RUD98" s="490"/>
      <c r="RUE98" s="490"/>
      <c r="RUF98" s="490"/>
      <c r="RUG98" s="490"/>
      <c r="RUH98" s="490"/>
      <c r="RUI98" s="490"/>
      <c r="RUJ98" s="490"/>
      <c r="RUK98" s="490"/>
      <c r="RUL98" s="490"/>
      <c r="RUM98" s="490"/>
      <c r="RUN98" s="490"/>
      <c r="RUO98" s="490"/>
      <c r="RUP98" s="490"/>
      <c r="RUQ98" s="490"/>
      <c r="RUR98" s="490"/>
      <c r="RUS98" s="490"/>
      <c r="RUT98" s="490"/>
      <c r="RUU98" s="490"/>
      <c r="RUV98" s="490"/>
      <c r="RUW98" s="490"/>
      <c r="RUX98" s="490"/>
      <c r="RUY98" s="490"/>
      <c r="RUZ98" s="490"/>
      <c r="RVA98" s="490"/>
      <c r="RVB98" s="490"/>
      <c r="RVC98" s="490"/>
      <c r="RVD98" s="490"/>
      <c r="RVE98" s="490"/>
      <c r="RVF98" s="490"/>
      <c r="RVG98" s="490"/>
      <c r="RVH98" s="490"/>
      <c r="RVI98" s="490"/>
      <c r="RVJ98" s="490"/>
      <c r="RVK98" s="490"/>
      <c r="RVL98" s="490"/>
      <c r="RVM98" s="490"/>
      <c r="RVN98" s="490"/>
      <c r="RVO98" s="490"/>
      <c r="RVP98" s="490"/>
      <c r="RVQ98" s="490"/>
      <c r="RVR98" s="490"/>
      <c r="RVS98" s="490"/>
      <c r="RVT98" s="490"/>
      <c r="RVU98" s="490"/>
      <c r="RVV98" s="490"/>
      <c r="RVW98" s="490"/>
      <c r="RVX98" s="490"/>
      <c r="RVY98" s="490"/>
      <c r="RVZ98" s="490"/>
      <c r="RWA98" s="490"/>
      <c r="RWB98" s="490"/>
      <c r="RWC98" s="490"/>
      <c r="RWD98" s="490"/>
      <c r="RWE98" s="490"/>
      <c r="RWF98" s="490"/>
      <c r="RWG98" s="490"/>
      <c r="RWH98" s="490"/>
      <c r="RWI98" s="490"/>
      <c r="RWJ98" s="490"/>
      <c r="RWK98" s="490"/>
      <c r="RWL98" s="490"/>
      <c r="RWM98" s="490"/>
      <c r="RWN98" s="490"/>
      <c r="RWO98" s="490"/>
      <c r="RWP98" s="490"/>
      <c r="RWQ98" s="490"/>
      <c r="RWR98" s="490"/>
      <c r="RWS98" s="490"/>
      <c r="RWT98" s="490"/>
      <c r="RWU98" s="490"/>
      <c r="RWV98" s="490"/>
      <c r="RWW98" s="490"/>
      <c r="RWX98" s="490"/>
      <c r="RWY98" s="490"/>
      <c r="RWZ98" s="490"/>
      <c r="RXA98" s="490"/>
      <c r="RXB98" s="490"/>
      <c r="RXC98" s="490"/>
      <c r="RXD98" s="490"/>
      <c r="RXE98" s="490"/>
      <c r="RXF98" s="490"/>
      <c r="RXG98" s="490"/>
      <c r="RXH98" s="490"/>
      <c r="RXI98" s="490"/>
      <c r="RXJ98" s="490"/>
      <c r="RXK98" s="490"/>
      <c r="RXL98" s="490"/>
      <c r="RXM98" s="490"/>
      <c r="RXN98" s="490"/>
      <c r="RXO98" s="490"/>
      <c r="RXP98" s="490"/>
      <c r="RXQ98" s="490"/>
      <c r="RXR98" s="490"/>
      <c r="RXS98" s="490"/>
      <c r="RXT98" s="490"/>
      <c r="RXU98" s="490"/>
      <c r="RXV98" s="490"/>
      <c r="RXW98" s="490"/>
      <c r="RXX98" s="490"/>
      <c r="RXY98" s="490"/>
      <c r="RXZ98" s="490"/>
      <c r="RYA98" s="490"/>
      <c r="RYB98" s="490"/>
      <c r="RYC98" s="490"/>
      <c r="RYD98" s="490"/>
      <c r="RYE98" s="490"/>
      <c r="RYF98" s="490"/>
      <c r="RYG98" s="490"/>
      <c r="RYH98" s="490"/>
      <c r="RYI98" s="490"/>
      <c r="RYJ98" s="490"/>
      <c r="RYK98" s="490"/>
      <c r="RYL98" s="490"/>
      <c r="RYM98" s="490"/>
      <c r="RYN98" s="490"/>
      <c r="RYO98" s="490"/>
      <c r="RYP98" s="490"/>
      <c r="RYQ98" s="490"/>
      <c r="RYR98" s="490"/>
      <c r="RYS98" s="490"/>
      <c r="RYT98" s="490"/>
      <c r="RYU98" s="490"/>
      <c r="RYV98" s="490"/>
      <c r="RYW98" s="490"/>
      <c r="RYX98" s="490"/>
      <c r="RYY98" s="490"/>
      <c r="RYZ98" s="490"/>
      <c r="RZA98" s="490"/>
      <c r="RZB98" s="490"/>
      <c r="RZC98" s="490"/>
      <c r="RZD98" s="490"/>
      <c r="RZE98" s="490"/>
      <c r="RZF98" s="490"/>
      <c r="RZG98" s="490"/>
      <c r="RZH98" s="490"/>
      <c r="RZI98" s="490"/>
      <c r="RZJ98" s="490"/>
      <c r="RZK98" s="490"/>
      <c r="RZL98" s="490"/>
      <c r="RZM98" s="490"/>
      <c r="RZN98" s="490"/>
      <c r="RZO98" s="490"/>
      <c r="RZP98" s="490"/>
      <c r="RZQ98" s="490"/>
      <c r="RZR98" s="490"/>
      <c r="RZS98" s="490"/>
      <c r="RZT98" s="490"/>
      <c r="RZU98" s="490"/>
      <c r="RZV98" s="490"/>
      <c r="RZW98" s="490"/>
      <c r="RZX98" s="490"/>
      <c r="RZY98" s="490"/>
      <c r="RZZ98" s="490"/>
      <c r="SAA98" s="490"/>
      <c r="SAB98" s="490"/>
      <c r="SAC98" s="490"/>
      <c r="SAD98" s="490"/>
      <c r="SAE98" s="490"/>
      <c r="SAF98" s="490"/>
      <c r="SAG98" s="490"/>
      <c r="SAH98" s="490"/>
      <c r="SAI98" s="490"/>
      <c r="SAJ98" s="490"/>
      <c r="SAK98" s="490"/>
      <c r="SAL98" s="490"/>
      <c r="SAM98" s="490"/>
      <c r="SAN98" s="490"/>
      <c r="SAO98" s="490"/>
      <c r="SAP98" s="490"/>
      <c r="SAQ98" s="490"/>
      <c r="SAR98" s="490"/>
      <c r="SAS98" s="490"/>
      <c r="SAT98" s="490"/>
      <c r="SAU98" s="490"/>
      <c r="SAV98" s="490"/>
      <c r="SAW98" s="490"/>
      <c r="SAX98" s="490"/>
      <c r="SAY98" s="490"/>
      <c r="SAZ98" s="490"/>
      <c r="SBA98" s="490"/>
      <c r="SBB98" s="490"/>
      <c r="SBC98" s="490"/>
      <c r="SBD98" s="490"/>
      <c r="SBE98" s="490"/>
      <c r="SBF98" s="490"/>
      <c r="SBG98" s="490"/>
      <c r="SBH98" s="490"/>
      <c r="SBI98" s="490"/>
      <c r="SBJ98" s="490"/>
      <c r="SBK98" s="490"/>
      <c r="SBL98" s="490"/>
      <c r="SBM98" s="490"/>
      <c r="SBN98" s="490"/>
      <c r="SBO98" s="490"/>
      <c r="SBP98" s="490"/>
      <c r="SBQ98" s="490"/>
      <c r="SBR98" s="490"/>
      <c r="SBS98" s="490"/>
      <c r="SBT98" s="490"/>
      <c r="SBU98" s="490"/>
      <c r="SBV98" s="490"/>
      <c r="SBW98" s="490"/>
      <c r="SBX98" s="490"/>
      <c r="SBY98" s="490"/>
      <c r="SBZ98" s="490"/>
      <c r="SCA98" s="490"/>
      <c r="SCB98" s="490"/>
      <c r="SCC98" s="490"/>
      <c r="SCD98" s="490"/>
      <c r="SCE98" s="490"/>
      <c r="SCF98" s="490"/>
      <c r="SCG98" s="490"/>
      <c r="SCH98" s="490"/>
      <c r="SCI98" s="490"/>
      <c r="SCJ98" s="490"/>
      <c r="SCK98" s="490"/>
      <c r="SCL98" s="490"/>
      <c r="SCM98" s="490"/>
      <c r="SCN98" s="490"/>
      <c r="SCO98" s="490"/>
      <c r="SCP98" s="490"/>
      <c r="SCQ98" s="490"/>
      <c r="SCR98" s="490"/>
      <c r="SCS98" s="490"/>
      <c r="SCT98" s="490"/>
      <c r="SCU98" s="490"/>
      <c r="SCV98" s="490"/>
      <c r="SCW98" s="490"/>
      <c r="SCX98" s="490"/>
      <c r="SCY98" s="490"/>
      <c r="SCZ98" s="490"/>
      <c r="SDA98" s="490"/>
      <c r="SDB98" s="490"/>
      <c r="SDC98" s="490"/>
      <c r="SDD98" s="490"/>
      <c r="SDE98" s="490"/>
      <c r="SDF98" s="490"/>
      <c r="SDG98" s="490"/>
      <c r="SDH98" s="490"/>
      <c r="SDI98" s="490"/>
      <c r="SDJ98" s="490"/>
      <c r="SDK98" s="490"/>
      <c r="SDL98" s="490"/>
      <c r="SDM98" s="490"/>
      <c r="SDN98" s="490"/>
      <c r="SDO98" s="490"/>
      <c r="SDP98" s="490"/>
      <c r="SDQ98" s="490"/>
      <c r="SDR98" s="490"/>
      <c r="SDS98" s="490"/>
      <c r="SDT98" s="490"/>
      <c r="SDU98" s="490"/>
      <c r="SDV98" s="490"/>
      <c r="SDW98" s="490"/>
      <c r="SDX98" s="490"/>
      <c r="SDY98" s="490"/>
      <c r="SDZ98" s="490"/>
      <c r="SEA98" s="490"/>
      <c r="SEB98" s="490"/>
      <c r="SEC98" s="490"/>
      <c r="SED98" s="490"/>
      <c r="SEE98" s="490"/>
      <c r="SEF98" s="490"/>
      <c r="SEG98" s="490"/>
      <c r="SEH98" s="490"/>
      <c r="SEI98" s="490"/>
      <c r="SEJ98" s="490"/>
      <c r="SEK98" s="490"/>
      <c r="SEL98" s="490"/>
      <c r="SEM98" s="490"/>
      <c r="SEN98" s="490"/>
      <c r="SEO98" s="490"/>
      <c r="SEP98" s="490"/>
      <c r="SEQ98" s="490"/>
      <c r="SER98" s="490"/>
      <c r="SES98" s="490"/>
      <c r="SET98" s="490"/>
      <c r="SEU98" s="490"/>
      <c r="SEV98" s="490"/>
      <c r="SEW98" s="490"/>
      <c r="SEX98" s="490"/>
      <c r="SEY98" s="490"/>
      <c r="SEZ98" s="490"/>
      <c r="SFA98" s="490"/>
      <c r="SFB98" s="490"/>
      <c r="SFC98" s="490"/>
      <c r="SFD98" s="490"/>
      <c r="SFE98" s="490"/>
      <c r="SFF98" s="490"/>
      <c r="SFG98" s="490"/>
      <c r="SFH98" s="490"/>
      <c r="SFI98" s="490"/>
      <c r="SFJ98" s="490"/>
      <c r="SFK98" s="490"/>
      <c r="SFL98" s="490"/>
      <c r="SFM98" s="490"/>
      <c r="SFN98" s="490"/>
      <c r="SFO98" s="490"/>
      <c r="SFP98" s="490"/>
      <c r="SFQ98" s="490"/>
      <c r="SFR98" s="490"/>
      <c r="SFS98" s="490"/>
      <c r="SFT98" s="490"/>
      <c r="SFU98" s="490"/>
      <c r="SFV98" s="490"/>
      <c r="SFW98" s="490"/>
      <c r="SFX98" s="490"/>
      <c r="SFY98" s="490"/>
      <c r="SFZ98" s="490"/>
      <c r="SGA98" s="490"/>
      <c r="SGB98" s="490"/>
      <c r="SGC98" s="490"/>
      <c r="SGD98" s="490"/>
      <c r="SGE98" s="490"/>
      <c r="SGF98" s="490"/>
      <c r="SGG98" s="490"/>
      <c r="SGH98" s="490"/>
      <c r="SGI98" s="490"/>
      <c r="SGJ98" s="490"/>
      <c r="SGK98" s="490"/>
      <c r="SGL98" s="490"/>
      <c r="SGM98" s="490"/>
      <c r="SGN98" s="490"/>
      <c r="SGO98" s="490"/>
      <c r="SGP98" s="490"/>
      <c r="SGQ98" s="490"/>
      <c r="SGR98" s="490"/>
      <c r="SGS98" s="490"/>
      <c r="SGT98" s="490"/>
      <c r="SGU98" s="490"/>
      <c r="SGV98" s="490"/>
      <c r="SGW98" s="490"/>
      <c r="SGX98" s="490"/>
      <c r="SGY98" s="490"/>
      <c r="SGZ98" s="490"/>
      <c r="SHA98" s="490"/>
      <c r="SHB98" s="490"/>
      <c r="SHC98" s="490"/>
      <c r="SHD98" s="490"/>
      <c r="SHE98" s="490"/>
      <c r="SHF98" s="490"/>
      <c r="SHG98" s="490"/>
      <c r="SHH98" s="490"/>
      <c r="SHI98" s="490"/>
      <c r="SHJ98" s="490"/>
      <c r="SHK98" s="490"/>
      <c r="SHL98" s="490"/>
      <c r="SHM98" s="490"/>
      <c r="SHN98" s="490"/>
      <c r="SHO98" s="490"/>
      <c r="SHP98" s="490"/>
      <c r="SHQ98" s="490"/>
      <c r="SHR98" s="490"/>
      <c r="SHS98" s="490"/>
      <c r="SHT98" s="490"/>
      <c r="SHU98" s="490"/>
      <c r="SHV98" s="490"/>
      <c r="SHW98" s="490"/>
      <c r="SHX98" s="490"/>
      <c r="SHY98" s="490"/>
      <c r="SHZ98" s="490"/>
      <c r="SIA98" s="490"/>
      <c r="SIB98" s="490"/>
      <c r="SIC98" s="490"/>
      <c r="SID98" s="490"/>
      <c r="SIE98" s="490"/>
      <c r="SIF98" s="490"/>
      <c r="SIG98" s="490"/>
      <c r="SIH98" s="490"/>
      <c r="SII98" s="490"/>
      <c r="SIJ98" s="490"/>
      <c r="SIK98" s="490"/>
      <c r="SIL98" s="490"/>
      <c r="SIM98" s="490"/>
      <c r="SIN98" s="490"/>
      <c r="SIO98" s="490"/>
      <c r="SIP98" s="490"/>
      <c r="SIQ98" s="490"/>
      <c r="SIR98" s="490"/>
      <c r="SIS98" s="490"/>
      <c r="SIT98" s="490"/>
      <c r="SIU98" s="490"/>
      <c r="SIV98" s="490"/>
      <c r="SIW98" s="490"/>
      <c r="SIX98" s="490"/>
      <c r="SIY98" s="490"/>
      <c r="SIZ98" s="490"/>
      <c r="SJA98" s="490"/>
      <c r="SJB98" s="490"/>
      <c r="SJC98" s="490"/>
      <c r="SJD98" s="490"/>
      <c r="SJE98" s="490"/>
      <c r="SJF98" s="490"/>
      <c r="SJG98" s="490"/>
      <c r="SJH98" s="490"/>
      <c r="SJI98" s="490"/>
      <c r="SJJ98" s="490"/>
      <c r="SJK98" s="490"/>
      <c r="SJL98" s="490"/>
      <c r="SJM98" s="490"/>
      <c r="SJN98" s="490"/>
      <c r="SJO98" s="490"/>
      <c r="SJP98" s="490"/>
      <c r="SJQ98" s="490"/>
      <c r="SJR98" s="490"/>
      <c r="SJS98" s="490"/>
      <c r="SJT98" s="490"/>
      <c r="SJU98" s="490"/>
      <c r="SJV98" s="490"/>
      <c r="SJW98" s="490"/>
      <c r="SJX98" s="490"/>
      <c r="SJY98" s="490"/>
      <c r="SJZ98" s="490"/>
      <c r="SKA98" s="490"/>
      <c r="SKB98" s="490"/>
      <c r="SKC98" s="490"/>
      <c r="SKD98" s="490"/>
      <c r="SKE98" s="490"/>
      <c r="SKF98" s="490"/>
      <c r="SKG98" s="490"/>
      <c r="SKH98" s="490"/>
      <c r="SKI98" s="490"/>
      <c r="SKJ98" s="490"/>
      <c r="SKK98" s="490"/>
      <c r="SKL98" s="490"/>
      <c r="SKM98" s="490"/>
      <c r="SKN98" s="490"/>
      <c r="SKO98" s="490"/>
      <c r="SKP98" s="490"/>
      <c r="SKQ98" s="490"/>
      <c r="SKR98" s="490"/>
      <c r="SKS98" s="490"/>
      <c r="SKT98" s="490"/>
      <c r="SKU98" s="490"/>
      <c r="SKV98" s="490"/>
      <c r="SKW98" s="490"/>
      <c r="SKX98" s="490"/>
      <c r="SKY98" s="490"/>
      <c r="SKZ98" s="490"/>
      <c r="SLA98" s="490"/>
      <c r="SLB98" s="490"/>
      <c r="SLC98" s="490"/>
      <c r="SLD98" s="490"/>
      <c r="SLE98" s="490"/>
      <c r="SLF98" s="490"/>
      <c r="SLG98" s="490"/>
      <c r="SLH98" s="490"/>
      <c r="SLI98" s="490"/>
      <c r="SLJ98" s="490"/>
      <c r="SLK98" s="490"/>
      <c r="SLL98" s="490"/>
      <c r="SLM98" s="490"/>
      <c r="SLN98" s="490"/>
      <c r="SLO98" s="490"/>
      <c r="SLP98" s="490"/>
      <c r="SLQ98" s="490"/>
      <c r="SLR98" s="490"/>
      <c r="SLS98" s="490"/>
      <c r="SLT98" s="490"/>
      <c r="SLU98" s="490"/>
      <c r="SLV98" s="490"/>
      <c r="SLW98" s="490"/>
      <c r="SLX98" s="490"/>
      <c r="SLY98" s="490"/>
      <c r="SLZ98" s="490"/>
      <c r="SMA98" s="490"/>
      <c r="SMB98" s="490"/>
      <c r="SMC98" s="490"/>
      <c r="SMD98" s="490"/>
      <c r="SME98" s="490"/>
      <c r="SMF98" s="490"/>
      <c r="SMG98" s="490"/>
      <c r="SMH98" s="490"/>
      <c r="SMI98" s="490"/>
      <c r="SMJ98" s="490"/>
      <c r="SMK98" s="490"/>
      <c r="SML98" s="490"/>
      <c r="SMM98" s="490"/>
      <c r="SMN98" s="490"/>
      <c r="SMO98" s="490"/>
      <c r="SMP98" s="490"/>
      <c r="SMQ98" s="490"/>
      <c r="SMR98" s="490"/>
      <c r="SMS98" s="490"/>
      <c r="SMT98" s="490"/>
      <c r="SMU98" s="490"/>
      <c r="SMV98" s="490"/>
      <c r="SMW98" s="490"/>
      <c r="SMX98" s="490"/>
      <c r="SMY98" s="490"/>
      <c r="SMZ98" s="490"/>
      <c r="SNA98" s="490"/>
      <c r="SNB98" s="490"/>
      <c r="SNC98" s="490"/>
      <c r="SND98" s="490"/>
      <c r="SNE98" s="490"/>
      <c r="SNF98" s="490"/>
      <c r="SNG98" s="490"/>
      <c r="SNH98" s="490"/>
      <c r="SNI98" s="490"/>
      <c r="SNJ98" s="490"/>
      <c r="SNK98" s="490"/>
      <c r="SNL98" s="490"/>
      <c r="SNM98" s="490"/>
      <c r="SNN98" s="490"/>
      <c r="SNO98" s="490"/>
      <c r="SNP98" s="490"/>
      <c r="SNQ98" s="490"/>
      <c r="SNR98" s="490"/>
      <c r="SNS98" s="490"/>
      <c r="SNT98" s="490"/>
      <c r="SNU98" s="490"/>
      <c r="SNV98" s="490"/>
      <c r="SNW98" s="490"/>
      <c r="SNX98" s="490"/>
      <c r="SNY98" s="490"/>
      <c r="SNZ98" s="490"/>
      <c r="SOA98" s="490"/>
      <c r="SOB98" s="490"/>
      <c r="SOC98" s="490"/>
      <c r="SOD98" s="490"/>
      <c r="SOE98" s="490"/>
      <c r="SOF98" s="490"/>
      <c r="SOG98" s="490"/>
      <c r="SOH98" s="490"/>
      <c r="SOI98" s="490"/>
      <c r="SOJ98" s="490"/>
      <c r="SOK98" s="490"/>
      <c r="SOL98" s="490"/>
      <c r="SOM98" s="490"/>
      <c r="SON98" s="490"/>
      <c r="SOO98" s="490"/>
      <c r="SOP98" s="490"/>
      <c r="SOQ98" s="490"/>
      <c r="SOR98" s="490"/>
      <c r="SOS98" s="490"/>
      <c r="SOT98" s="490"/>
      <c r="SOU98" s="490"/>
      <c r="SOV98" s="490"/>
      <c r="SOW98" s="490"/>
      <c r="SOX98" s="490"/>
      <c r="SOY98" s="490"/>
      <c r="SOZ98" s="490"/>
      <c r="SPA98" s="490"/>
      <c r="SPB98" s="490"/>
      <c r="SPC98" s="490"/>
      <c r="SPD98" s="490"/>
      <c r="SPE98" s="490"/>
      <c r="SPF98" s="490"/>
      <c r="SPG98" s="490"/>
      <c r="SPH98" s="490"/>
      <c r="SPI98" s="490"/>
      <c r="SPJ98" s="490"/>
      <c r="SPK98" s="490"/>
      <c r="SPL98" s="490"/>
      <c r="SPM98" s="490"/>
      <c r="SPN98" s="490"/>
      <c r="SPO98" s="490"/>
      <c r="SPP98" s="490"/>
      <c r="SPQ98" s="490"/>
      <c r="SPR98" s="490"/>
      <c r="SPS98" s="490"/>
      <c r="SPT98" s="490"/>
      <c r="SPU98" s="490"/>
      <c r="SPV98" s="490"/>
      <c r="SPW98" s="490"/>
      <c r="SPX98" s="490"/>
      <c r="SPY98" s="490"/>
      <c r="SPZ98" s="490"/>
      <c r="SQA98" s="490"/>
      <c r="SQB98" s="490"/>
      <c r="SQC98" s="490"/>
      <c r="SQD98" s="490"/>
      <c r="SQE98" s="490"/>
      <c r="SQF98" s="490"/>
      <c r="SQG98" s="490"/>
      <c r="SQH98" s="490"/>
      <c r="SQI98" s="490"/>
      <c r="SQJ98" s="490"/>
      <c r="SQK98" s="490"/>
      <c r="SQL98" s="490"/>
      <c r="SQM98" s="490"/>
      <c r="SQN98" s="490"/>
      <c r="SQO98" s="490"/>
      <c r="SQP98" s="490"/>
      <c r="SQQ98" s="490"/>
      <c r="SQR98" s="490"/>
      <c r="SQS98" s="490"/>
      <c r="SQT98" s="490"/>
      <c r="SQU98" s="490"/>
      <c r="SQV98" s="490"/>
      <c r="SQW98" s="490"/>
      <c r="SQX98" s="490"/>
      <c r="SQY98" s="490"/>
      <c r="SQZ98" s="490"/>
      <c r="SRA98" s="490"/>
      <c r="SRB98" s="490"/>
      <c r="SRC98" s="490"/>
      <c r="SRD98" s="490"/>
      <c r="SRE98" s="490"/>
      <c r="SRF98" s="490"/>
      <c r="SRG98" s="490"/>
      <c r="SRH98" s="490"/>
      <c r="SRI98" s="490"/>
      <c r="SRJ98" s="490"/>
      <c r="SRK98" s="490"/>
      <c r="SRL98" s="490"/>
      <c r="SRM98" s="490"/>
      <c r="SRN98" s="490"/>
      <c r="SRO98" s="490"/>
      <c r="SRP98" s="490"/>
      <c r="SRQ98" s="490"/>
      <c r="SRR98" s="490"/>
      <c r="SRS98" s="490"/>
      <c r="SRT98" s="490"/>
      <c r="SRU98" s="490"/>
      <c r="SRV98" s="490"/>
      <c r="SRW98" s="490"/>
      <c r="SRX98" s="490"/>
      <c r="SRY98" s="490"/>
      <c r="SRZ98" s="490"/>
      <c r="SSA98" s="490"/>
      <c r="SSB98" s="490"/>
      <c r="SSC98" s="490"/>
      <c r="SSD98" s="490"/>
      <c r="SSE98" s="490"/>
      <c r="SSF98" s="490"/>
      <c r="SSG98" s="490"/>
      <c r="SSH98" s="490"/>
      <c r="SSI98" s="490"/>
      <c r="SSJ98" s="490"/>
      <c r="SSK98" s="490"/>
      <c r="SSL98" s="490"/>
      <c r="SSM98" s="490"/>
      <c r="SSN98" s="490"/>
      <c r="SSO98" s="490"/>
      <c r="SSP98" s="490"/>
      <c r="SSQ98" s="490"/>
      <c r="SSR98" s="490"/>
      <c r="SSS98" s="490"/>
      <c r="SST98" s="490"/>
      <c r="SSU98" s="490"/>
      <c r="SSV98" s="490"/>
      <c r="SSW98" s="490"/>
      <c r="SSX98" s="490"/>
      <c r="SSY98" s="490"/>
      <c r="SSZ98" s="490"/>
      <c r="STA98" s="490"/>
      <c r="STB98" s="490"/>
      <c r="STC98" s="490"/>
      <c r="STD98" s="490"/>
      <c r="STE98" s="490"/>
      <c r="STF98" s="490"/>
      <c r="STG98" s="490"/>
      <c r="STH98" s="490"/>
      <c r="STI98" s="490"/>
      <c r="STJ98" s="490"/>
      <c r="STK98" s="490"/>
      <c r="STL98" s="490"/>
      <c r="STM98" s="490"/>
      <c r="STN98" s="490"/>
      <c r="STO98" s="490"/>
      <c r="STP98" s="490"/>
      <c r="STQ98" s="490"/>
      <c r="STR98" s="490"/>
      <c r="STS98" s="490"/>
      <c r="STT98" s="490"/>
      <c r="STU98" s="490"/>
      <c r="STV98" s="490"/>
      <c r="STW98" s="490"/>
      <c r="STX98" s="490"/>
      <c r="STY98" s="490"/>
      <c r="STZ98" s="490"/>
      <c r="SUA98" s="490"/>
      <c r="SUB98" s="490"/>
      <c r="SUC98" s="490"/>
      <c r="SUD98" s="490"/>
      <c r="SUE98" s="490"/>
      <c r="SUF98" s="490"/>
      <c r="SUG98" s="490"/>
      <c r="SUH98" s="490"/>
      <c r="SUI98" s="490"/>
      <c r="SUJ98" s="490"/>
      <c r="SUK98" s="490"/>
      <c r="SUL98" s="490"/>
      <c r="SUM98" s="490"/>
      <c r="SUN98" s="490"/>
      <c r="SUO98" s="490"/>
      <c r="SUP98" s="490"/>
      <c r="SUQ98" s="490"/>
      <c r="SUR98" s="490"/>
      <c r="SUS98" s="490"/>
      <c r="SUT98" s="490"/>
      <c r="SUU98" s="490"/>
      <c r="SUV98" s="490"/>
      <c r="SUW98" s="490"/>
      <c r="SUX98" s="490"/>
      <c r="SUY98" s="490"/>
      <c r="SUZ98" s="490"/>
      <c r="SVA98" s="490"/>
      <c r="SVB98" s="490"/>
      <c r="SVC98" s="490"/>
      <c r="SVD98" s="490"/>
      <c r="SVE98" s="490"/>
      <c r="SVF98" s="490"/>
      <c r="SVG98" s="490"/>
      <c r="SVH98" s="490"/>
      <c r="SVI98" s="490"/>
      <c r="SVJ98" s="490"/>
      <c r="SVK98" s="490"/>
      <c r="SVL98" s="490"/>
      <c r="SVM98" s="490"/>
      <c r="SVN98" s="490"/>
      <c r="SVO98" s="490"/>
      <c r="SVP98" s="490"/>
      <c r="SVQ98" s="490"/>
      <c r="SVR98" s="490"/>
      <c r="SVS98" s="490"/>
      <c r="SVT98" s="490"/>
      <c r="SVU98" s="490"/>
      <c r="SVV98" s="490"/>
      <c r="SVW98" s="490"/>
      <c r="SVX98" s="490"/>
      <c r="SVY98" s="490"/>
      <c r="SVZ98" s="490"/>
      <c r="SWA98" s="490"/>
      <c r="SWB98" s="490"/>
      <c r="SWC98" s="490"/>
      <c r="SWD98" s="490"/>
      <c r="SWE98" s="490"/>
      <c r="SWF98" s="490"/>
      <c r="SWG98" s="490"/>
      <c r="SWH98" s="490"/>
      <c r="SWI98" s="490"/>
      <c r="SWJ98" s="490"/>
      <c r="SWK98" s="490"/>
      <c r="SWL98" s="490"/>
      <c r="SWM98" s="490"/>
      <c r="SWN98" s="490"/>
      <c r="SWO98" s="490"/>
      <c r="SWP98" s="490"/>
      <c r="SWQ98" s="490"/>
      <c r="SWR98" s="490"/>
      <c r="SWS98" s="490"/>
      <c r="SWT98" s="490"/>
      <c r="SWU98" s="490"/>
      <c r="SWV98" s="490"/>
      <c r="SWW98" s="490"/>
      <c r="SWX98" s="490"/>
      <c r="SWY98" s="490"/>
      <c r="SWZ98" s="490"/>
      <c r="SXA98" s="490"/>
      <c r="SXB98" s="490"/>
      <c r="SXC98" s="490"/>
      <c r="SXD98" s="490"/>
      <c r="SXE98" s="490"/>
      <c r="SXF98" s="490"/>
      <c r="SXG98" s="490"/>
      <c r="SXH98" s="490"/>
      <c r="SXI98" s="490"/>
      <c r="SXJ98" s="490"/>
      <c r="SXK98" s="490"/>
      <c r="SXL98" s="490"/>
      <c r="SXM98" s="490"/>
      <c r="SXN98" s="490"/>
      <c r="SXO98" s="490"/>
      <c r="SXP98" s="490"/>
      <c r="SXQ98" s="490"/>
      <c r="SXR98" s="490"/>
      <c r="SXS98" s="490"/>
      <c r="SXT98" s="490"/>
      <c r="SXU98" s="490"/>
      <c r="SXV98" s="490"/>
      <c r="SXW98" s="490"/>
      <c r="SXX98" s="490"/>
      <c r="SXY98" s="490"/>
      <c r="SXZ98" s="490"/>
      <c r="SYA98" s="490"/>
      <c r="SYB98" s="490"/>
      <c r="SYC98" s="490"/>
      <c r="SYD98" s="490"/>
      <c r="SYE98" s="490"/>
      <c r="SYF98" s="490"/>
      <c r="SYG98" s="490"/>
      <c r="SYH98" s="490"/>
      <c r="SYI98" s="490"/>
      <c r="SYJ98" s="490"/>
      <c r="SYK98" s="490"/>
      <c r="SYL98" s="490"/>
      <c r="SYM98" s="490"/>
      <c r="SYN98" s="490"/>
      <c r="SYO98" s="490"/>
      <c r="SYP98" s="490"/>
      <c r="SYQ98" s="490"/>
      <c r="SYR98" s="490"/>
      <c r="SYS98" s="490"/>
      <c r="SYT98" s="490"/>
      <c r="SYU98" s="490"/>
      <c r="SYV98" s="490"/>
      <c r="SYW98" s="490"/>
      <c r="SYX98" s="490"/>
      <c r="SYY98" s="490"/>
      <c r="SYZ98" s="490"/>
      <c r="SZA98" s="490"/>
      <c r="SZB98" s="490"/>
      <c r="SZC98" s="490"/>
      <c r="SZD98" s="490"/>
      <c r="SZE98" s="490"/>
      <c r="SZF98" s="490"/>
      <c r="SZG98" s="490"/>
      <c r="SZH98" s="490"/>
      <c r="SZI98" s="490"/>
      <c r="SZJ98" s="490"/>
      <c r="SZK98" s="490"/>
      <c r="SZL98" s="490"/>
      <c r="SZM98" s="490"/>
      <c r="SZN98" s="490"/>
      <c r="SZO98" s="490"/>
      <c r="SZP98" s="490"/>
      <c r="SZQ98" s="490"/>
      <c r="SZR98" s="490"/>
      <c r="SZS98" s="490"/>
      <c r="SZT98" s="490"/>
      <c r="SZU98" s="490"/>
      <c r="SZV98" s="490"/>
      <c r="SZW98" s="490"/>
      <c r="SZX98" s="490"/>
      <c r="SZY98" s="490"/>
      <c r="SZZ98" s="490"/>
      <c r="TAA98" s="490"/>
      <c r="TAB98" s="490"/>
      <c r="TAC98" s="490"/>
      <c r="TAD98" s="490"/>
      <c r="TAE98" s="490"/>
      <c r="TAF98" s="490"/>
      <c r="TAG98" s="490"/>
      <c r="TAH98" s="490"/>
      <c r="TAI98" s="490"/>
      <c r="TAJ98" s="490"/>
      <c r="TAK98" s="490"/>
      <c r="TAL98" s="490"/>
      <c r="TAM98" s="490"/>
      <c r="TAN98" s="490"/>
      <c r="TAO98" s="490"/>
      <c r="TAP98" s="490"/>
      <c r="TAQ98" s="490"/>
      <c r="TAR98" s="490"/>
      <c r="TAS98" s="490"/>
      <c r="TAT98" s="490"/>
      <c r="TAU98" s="490"/>
      <c r="TAV98" s="490"/>
      <c r="TAW98" s="490"/>
      <c r="TAX98" s="490"/>
      <c r="TAY98" s="490"/>
      <c r="TAZ98" s="490"/>
      <c r="TBA98" s="490"/>
      <c r="TBB98" s="490"/>
      <c r="TBC98" s="490"/>
      <c r="TBD98" s="490"/>
      <c r="TBE98" s="490"/>
      <c r="TBF98" s="490"/>
      <c r="TBG98" s="490"/>
      <c r="TBH98" s="490"/>
      <c r="TBI98" s="490"/>
      <c r="TBJ98" s="490"/>
      <c r="TBK98" s="490"/>
      <c r="TBL98" s="490"/>
      <c r="TBM98" s="490"/>
      <c r="TBN98" s="490"/>
      <c r="TBO98" s="490"/>
      <c r="TBP98" s="490"/>
      <c r="TBQ98" s="490"/>
      <c r="TBR98" s="490"/>
      <c r="TBS98" s="490"/>
      <c r="TBT98" s="490"/>
      <c r="TBU98" s="490"/>
      <c r="TBV98" s="490"/>
      <c r="TBW98" s="490"/>
      <c r="TBX98" s="490"/>
      <c r="TBY98" s="490"/>
      <c r="TBZ98" s="490"/>
      <c r="TCA98" s="490"/>
      <c r="TCB98" s="490"/>
      <c r="TCC98" s="490"/>
      <c r="TCD98" s="490"/>
      <c r="TCE98" s="490"/>
      <c r="TCF98" s="490"/>
      <c r="TCG98" s="490"/>
      <c r="TCH98" s="490"/>
      <c r="TCI98" s="490"/>
      <c r="TCJ98" s="490"/>
      <c r="TCK98" s="490"/>
      <c r="TCL98" s="490"/>
      <c r="TCM98" s="490"/>
      <c r="TCN98" s="490"/>
      <c r="TCO98" s="490"/>
      <c r="TCP98" s="490"/>
      <c r="TCQ98" s="490"/>
      <c r="TCR98" s="490"/>
      <c r="TCS98" s="490"/>
      <c r="TCT98" s="490"/>
      <c r="TCU98" s="490"/>
      <c r="TCV98" s="490"/>
      <c r="TCW98" s="490"/>
      <c r="TCX98" s="490"/>
      <c r="TCY98" s="490"/>
      <c r="TCZ98" s="490"/>
      <c r="TDA98" s="490"/>
      <c r="TDB98" s="490"/>
      <c r="TDC98" s="490"/>
      <c r="TDD98" s="490"/>
      <c r="TDE98" s="490"/>
      <c r="TDF98" s="490"/>
      <c r="TDG98" s="490"/>
      <c r="TDH98" s="490"/>
      <c r="TDI98" s="490"/>
      <c r="TDJ98" s="490"/>
      <c r="TDK98" s="490"/>
      <c r="TDL98" s="490"/>
      <c r="TDM98" s="490"/>
      <c r="TDN98" s="490"/>
      <c r="TDO98" s="490"/>
      <c r="TDP98" s="490"/>
      <c r="TDQ98" s="490"/>
      <c r="TDR98" s="490"/>
      <c r="TDS98" s="490"/>
      <c r="TDT98" s="490"/>
      <c r="TDU98" s="490"/>
      <c r="TDV98" s="490"/>
      <c r="TDW98" s="490"/>
      <c r="TDX98" s="490"/>
      <c r="TDY98" s="490"/>
      <c r="TDZ98" s="490"/>
      <c r="TEA98" s="490"/>
      <c r="TEB98" s="490"/>
      <c r="TEC98" s="490"/>
      <c r="TED98" s="490"/>
      <c r="TEE98" s="490"/>
      <c r="TEF98" s="490"/>
      <c r="TEG98" s="490"/>
      <c r="TEH98" s="490"/>
      <c r="TEI98" s="490"/>
      <c r="TEJ98" s="490"/>
      <c r="TEK98" s="490"/>
      <c r="TEL98" s="490"/>
      <c r="TEM98" s="490"/>
      <c r="TEN98" s="490"/>
      <c r="TEO98" s="490"/>
      <c r="TEP98" s="490"/>
      <c r="TEQ98" s="490"/>
      <c r="TER98" s="490"/>
      <c r="TES98" s="490"/>
      <c r="TET98" s="490"/>
      <c r="TEU98" s="490"/>
      <c r="TEV98" s="490"/>
      <c r="TEW98" s="490"/>
      <c r="TEX98" s="490"/>
      <c r="TEY98" s="490"/>
      <c r="TEZ98" s="490"/>
      <c r="TFA98" s="490"/>
      <c r="TFB98" s="490"/>
      <c r="TFC98" s="490"/>
      <c r="TFD98" s="490"/>
      <c r="TFE98" s="490"/>
      <c r="TFF98" s="490"/>
      <c r="TFG98" s="490"/>
      <c r="TFH98" s="490"/>
      <c r="TFI98" s="490"/>
      <c r="TFJ98" s="490"/>
      <c r="TFK98" s="490"/>
      <c r="TFL98" s="490"/>
      <c r="TFM98" s="490"/>
      <c r="TFN98" s="490"/>
      <c r="TFO98" s="490"/>
      <c r="TFP98" s="490"/>
      <c r="TFQ98" s="490"/>
      <c r="TFR98" s="490"/>
      <c r="TFS98" s="490"/>
      <c r="TFT98" s="490"/>
      <c r="TFU98" s="490"/>
      <c r="TFV98" s="490"/>
      <c r="TFW98" s="490"/>
      <c r="TFX98" s="490"/>
      <c r="TFY98" s="490"/>
      <c r="TFZ98" s="490"/>
      <c r="TGA98" s="490"/>
      <c r="TGB98" s="490"/>
      <c r="TGC98" s="490"/>
      <c r="TGD98" s="490"/>
      <c r="TGE98" s="490"/>
      <c r="TGF98" s="490"/>
      <c r="TGG98" s="490"/>
      <c r="TGH98" s="490"/>
      <c r="TGI98" s="490"/>
      <c r="TGJ98" s="490"/>
      <c r="TGK98" s="490"/>
      <c r="TGL98" s="490"/>
      <c r="TGM98" s="490"/>
      <c r="TGN98" s="490"/>
      <c r="TGO98" s="490"/>
      <c r="TGP98" s="490"/>
      <c r="TGQ98" s="490"/>
      <c r="TGR98" s="490"/>
      <c r="TGS98" s="490"/>
      <c r="TGT98" s="490"/>
      <c r="TGU98" s="490"/>
      <c r="TGV98" s="490"/>
      <c r="TGW98" s="490"/>
      <c r="TGX98" s="490"/>
      <c r="TGY98" s="490"/>
      <c r="TGZ98" s="490"/>
      <c r="THA98" s="490"/>
      <c r="THB98" s="490"/>
      <c r="THC98" s="490"/>
      <c r="THD98" s="490"/>
      <c r="THE98" s="490"/>
      <c r="THF98" s="490"/>
      <c r="THG98" s="490"/>
      <c r="THH98" s="490"/>
      <c r="THI98" s="490"/>
      <c r="THJ98" s="490"/>
      <c r="THK98" s="490"/>
      <c r="THL98" s="490"/>
      <c r="THM98" s="490"/>
      <c r="THN98" s="490"/>
      <c r="THO98" s="490"/>
      <c r="THP98" s="490"/>
      <c r="THQ98" s="490"/>
      <c r="THR98" s="490"/>
      <c r="THS98" s="490"/>
      <c r="THT98" s="490"/>
      <c r="THU98" s="490"/>
      <c r="THV98" s="490"/>
      <c r="THW98" s="490"/>
      <c r="THX98" s="490"/>
      <c r="THY98" s="490"/>
      <c r="THZ98" s="490"/>
      <c r="TIA98" s="490"/>
      <c r="TIB98" s="490"/>
      <c r="TIC98" s="490"/>
      <c r="TID98" s="490"/>
      <c r="TIE98" s="490"/>
      <c r="TIF98" s="490"/>
      <c r="TIG98" s="490"/>
      <c r="TIH98" s="490"/>
      <c r="TII98" s="490"/>
      <c r="TIJ98" s="490"/>
      <c r="TIK98" s="490"/>
      <c r="TIL98" s="490"/>
      <c r="TIM98" s="490"/>
      <c r="TIN98" s="490"/>
      <c r="TIO98" s="490"/>
      <c r="TIP98" s="490"/>
      <c r="TIQ98" s="490"/>
      <c r="TIR98" s="490"/>
      <c r="TIS98" s="490"/>
      <c r="TIT98" s="490"/>
      <c r="TIU98" s="490"/>
      <c r="TIV98" s="490"/>
      <c r="TIW98" s="490"/>
      <c r="TIX98" s="490"/>
      <c r="TIY98" s="490"/>
      <c r="TIZ98" s="490"/>
      <c r="TJA98" s="490"/>
      <c r="TJB98" s="490"/>
      <c r="TJC98" s="490"/>
      <c r="TJD98" s="490"/>
      <c r="TJE98" s="490"/>
      <c r="TJF98" s="490"/>
      <c r="TJG98" s="490"/>
      <c r="TJH98" s="490"/>
      <c r="TJI98" s="490"/>
      <c r="TJJ98" s="490"/>
      <c r="TJK98" s="490"/>
      <c r="TJL98" s="490"/>
      <c r="TJM98" s="490"/>
      <c r="TJN98" s="490"/>
      <c r="TJO98" s="490"/>
      <c r="TJP98" s="490"/>
      <c r="TJQ98" s="490"/>
      <c r="TJR98" s="490"/>
      <c r="TJS98" s="490"/>
      <c r="TJT98" s="490"/>
      <c r="TJU98" s="490"/>
      <c r="TJV98" s="490"/>
      <c r="TJW98" s="490"/>
      <c r="TJX98" s="490"/>
      <c r="TJY98" s="490"/>
      <c r="TJZ98" s="490"/>
      <c r="TKA98" s="490"/>
      <c r="TKB98" s="490"/>
      <c r="TKC98" s="490"/>
      <c r="TKD98" s="490"/>
      <c r="TKE98" s="490"/>
      <c r="TKF98" s="490"/>
      <c r="TKG98" s="490"/>
      <c r="TKH98" s="490"/>
      <c r="TKI98" s="490"/>
      <c r="TKJ98" s="490"/>
      <c r="TKK98" s="490"/>
      <c r="TKL98" s="490"/>
      <c r="TKM98" s="490"/>
      <c r="TKN98" s="490"/>
      <c r="TKO98" s="490"/>
      <c r="TKP98" s="490"/>
      <c r="TKQ98" s="490"/>
      <c r="TKR98" s="490"/>
      <c r="TKS98" s="490"/>
      <c r="TKT98" s="490"/>
      <c r="TKU98" s="490"/>
      <c r="TKV98" s="490"/>
      <c r="TKW98" s="490"/>
      <c r="TKX98" s="490"/>
      <c r="TKY98" s="490"/>
      <c r="TKZ98" s="490"/>
      <c r="TLA98" s="490"/>
      <c r="TLB98" s="490"/>
      <c r="TLC98" s="490"/>
      <c r="TLD98" s="490"/>
      <c r="TLE98" s="490"/>
      <c r="TLF98" s="490"/>
      <c r="TLG98" s="490"/>
      <c r="TLH98" s="490"/>
      <c r="TLI98" s="490"/>
      <c r="TLJ98" s="490"/>
      <c r="TLK98" s="490"/>
      <c r="TLL98" s="490"/>
      <c r="TLM98" s="490"/>
      <c r="TLN98" s="490"/>
      <c r="TLO98" s="490"/>
      <c r="TLP98" s="490"/>
      <c r="TLQ98" s="490"/>
      <c r="TLR98" s="490"/>
      <c r="TLS98" s="490"/>
      <c r="TLT98" s="490"/>
      <c r="TLU98" s="490"/>
      <c r="TLV98" s="490"/>
      <c r="TLW98" s="490"/>
      <c r="TLX98" s="490"/>
      <c r="TLY98" s="490"/>
      <c r="TLZ98" s="490"/>
      <c r="TMA98" s="490"/>
      <c r="TMB98" s="490"/>
      <c r="TMC98" s="490"/>
      <c r="TMD98" s="490"/>
      <c r="TME98" s="490"/>
      <c r="TMF98" s="490"/>
      <c r="TMG98" s="490"/>
      <c r="TMH98" s="490"/>
      <c r="TMI98" s="490"/>
      <c r="TMJ98" s="490"/>
      <c r="TMK98" s="490"/>
      <c r="TML98" s="490"/>
      <c r="TMM98" s="490"/>
      <c r="TMN98" s="490"/>
      <c r="TMO98" s="490"/>
      <c r="TMP98" s="490"/>
      <c r="TMQ98" s="490"/>
      <c r="TMR98" s="490"/>
      <c r="TMS98" s="490"/>
      <c r="TMT98" s="490"/>
      <c r="TMU98" s="490"/>
      <c r="TMV98" s="490"/>
      <c r="TMW98" s="490"/>
      <c r="TMX98" s="490"/>
      <c r="TMY98" s="490"/>
      <c r="TMZ98" s="490"/>
      <c r="TNA98" s="490"/>
      <c r="TNB98" s="490"/>
      <c r="TNC98" s="490"/>
      <c r="TND98" s="490"/>
      <c r="TNE98" s="490"/>
      <c r="TNF98" s="490"/>
      <c r="TNG98" s="490"/>
      <c r="TNH98" s="490"/>
      <c r="TNI98" s="490"/>
      <c r="TNJ98" s="490"/>
      <c r="TNK98" s="490"/>
      <c r="TNL98" s="490"/>
      <c r="TNM98" s="490"/>
      <c r="TNN98" s="490"/>
      <c r="TNO98" s="490"/>
      <c r="TNP98" s="490"/>
      <c r="TNQ98" s="490"/>
      <c r="TNR98" s="490"/>
      <c r="TNS98" s="490"/>
      <c r="TNT98" s="490"/>
      <c r="TNU98" s="490"/>
      <c r="TNV98" s="490"/>
      <c r="TNW98" s="490"/>
      <c r="TNX98" s="490"/>
      <c r="TNY98" s="490"/>
      <c r="TNZ98" s="490"/>
      <c r="TOA98" s="490"/>
      <c r="TOB98" s="490"/>
      <c r="TOC98" s="490"/>
      <c r="TOD98" s="490"/>
      <c r="TOE98" s="490"/>
      <c r="TOF98" s="490"/>
      <c r="TOG98" s="490"/>
      <c r="TOH98" s="490"/>
      <c r="TOI98" s="490"/>
      <c r="TOJ98" s="490"/>
      <c r="TOK98" s="490"/>
      <c r="TOL98" s="490"/>
      <c r="TOM98" s="490"/>
      <c r="TON98" s="490"/>
      <c r="TOO98" s="490"/>
      <c r="TOP98" s="490"/>
      <c r="TOQ98" s="490"/>
      <c r="TOR98" s="490"/>
      <c r="TOS98" s="490"/>
      <c r="TOT98" s="490"/>
      <c r="TOU98" s="490"/>
      <c r="TOV98" s="490"/>
      <c r="TOW98" s="490"/>
      <c r="TOX98" s="490"/>
      <c r="TOY98" s="490"/>
      <c r="TOZ98" s="490"/>
      <c r="TPA98" s="490"/>
      <c r="TPB98" s="490"/>
      <c r="TPC98" s="490"/>
      <c r="TPD98" s="490"/>
      <c r="TPE98" s="490"/>
      <c r="TPF98" s="490"/>
      <c r="TPG98" s="490"/>
      <c r="TPH98" s="490"/>
      <c r="TPI98" s="490"/>
      <c r="TPJ98" s="490"/>
      <c r="TPK98" s="490"/>
      <c r="TPL98" s="490"/>
      <c r="TPM98" s="490"/>
      <c r="TPN98" s="490"/>
      <c r="TPO98" s="490"/>
      <c r="TPP98" s="490"/>
      <c r="TPQ98" s="490"/>
      <c r="TPR98" s="490"/>
      <c r="TPS98" s="490"/>
      <c r="TPT98" s="490"/>
      <c r="TPU98" s="490"/>
      <c r="TPV98" s="490"/>
      <c r="TPW98" s="490"/>
      <c r="TPX98" s="490"/>
      <c r="TPY98" s="490"/>
      <c r="TPZ98" s="490"/>
      <c r="TQA98" s="490"/>
      <c r="TQB98" s="490"/>
      <c r="TQC98" s="490"/>
      <c r="TQD98" s="490"/>
      <c r="TQE98" s="490"/>
      <c r="TQF98" s="490"/>
      <c r="TQG98" s="490"/>
      <c r="TQH98" s="490"/>
      <c r="TQI98" s="490"/>
      <c r="TQJ98" s="490"/>
      <c r="TQK98" s="490"/>
      <c r="TQL98" s="490"/>
      <c r="TQM98" s="490"/>
      <c r="TQN98" s="490"/>
      <c r="TQO98" s="490"/>
      <c r="TQP98" s="490"/>
      <c r="TQQ98" s="490"/>
      <c r="TQR98" s="490"/>
      <c r="TQS98" s="490"/>
      <c r="TQT98" s="490"/>
      <c r="TQU98" s="490"/>
      <c r="TQV98" s="490"/>
      <c r="TQW98" s="490"/>
      <c r="TQX98" s="490"/>
      <c r="TQY98" s="490"/>
      <c r="TQZ98" s="490"/>
      <c r="TRA98" s="490"/>
      <c r="TRB98" s="490"/>
      <c r="TRC98" s="490"/>
      <c r="TRD98" s="490"/>
      <c r="TRE98" s="490"/>
      <c r="TRF98" s="490"/>
      <c r="TRG98" s="490"/>
      <c r="TRH98" s="490"/>
      <c r="TRI98" s="490"/>
      <c r="TRJ98" s="490"/>
      <c r="TRK98" s="490"/>
      <c r="TRL98" s="490"/>
      <c r="TRM98" s="490"/>
      <c r="TRN98" s="490"/>
      <c r="TRO98" s="490"/>
      <c r="TRP98" s="490"/>
      <c r="TRQ98" s="490"/>
      <c r="TRR98" s="490"/>
      <c r="TRS98" s="490"/>
      <c r="TRT98" s="490"/>
      <c r="TRU98" s="490"/>
      <c r="TRV98" s="490"/>
      <c r="TRW98" s="490"/>
      <c r="TRX98" s="490"/>
      <c r="TRY98" s="490"/>
      <c r="TRZ98" s="490"/>
      <c r="TSA98" s="490"/>
      <c r="TSB98" s="490"/>
      <c r="TSC98" s="490"/>
      <c r="TSD98" s="490"/>
      <c r="TSE98" s="490"/>
      <c r="TSF98" s="490"/>
      <c r="TSG98" s="490"/>
      <c r="TSH98" s="490"/>
      <c r="TSI98" s="490"/>
      <c r="TSJ98" s="490"/>
      <c r="TSK98" s="490"/>
      <c r="TSL98" s="490"/>
      <c r="TSM98" s="490"/>
      <c r="TSN98" s="490"/>
      <c r="TSO98" s="490"/>
      <c r="TSP98" s="490"/>
      <c r="TSQ98" s="490"/>
      <c r="TSR98" s="490"/>
      <c r="TSS98" s="490"/>
      <c r="TST98" s="490"/>
      <c r="TSU98" s="490"/>
      <c r="TSV98" s="490"/>
      <c r="TSW98" s="490"/>
      <c r="TSX98" s="490"/>
      <c r="TSY98" s="490"/>
      <c r="TSZ98" s="490"/>
      <c r="TTA98" s="490"/>
      <c r="TTB98" s="490"/>
      <c r="TTC98" s="490"/>
      <c r="TTD98" s="490"/>
      <c r="TTE98" s="490"/>
      <c r="TTF98" s="490"/>
      <c r="TTG98" s="490"/>
      <c r="TTH98" s="490"/>
      <c r="TTI98" s="490"/>
      <c r="TTJ98" s="490"/>
      <c r="TTK98" s="490"/>
      <c r="TTL98" s="490"/>
      <c r="TTM98" s="490"/>
      <c r="TTN98" s="490"/>
      <c r="TTO98" s="490"/>
      <c r="TTP98" s="490"/>
      <c r="TTQ98" s="490"/>
      <c r="TTR98" s="490"/>
      <c r="TTS98" s="490"/>
      <c r="TTT98" s="490"/>
      <c r="TTU98" s="490"/>
      <c r="TTV98" s="490"/>
      <c r="TTW98" s="490"/>
      <c r="TTX98" s="490"/>
      <c r="TTY98" s="490"/>
      <c r="TTZ98" s="490"/>
      <c r="TUA98" s="490"/>
      <c r="TUB98" s="490"/>
      <c r="TUC98" s="490"/>
      <c r="TUD98" s="490"/>
      <c r="TUE98" s="490"/>
      <c r="TUF98" s="490"/>
      <c r="TUG98" s="490"/>
      <c r="TUH98" s="490"/>
      <c r="TUI98" s="490"/>
      <c r="TUJ98" s="490"/>
      <c r="TUK98" s="490"/>
      <c r="TUL98" s="490"/>
      <c r="TUM98" s="490"/>
      <c r="TUN98" s="490"/>
      <c r="TUO98" s="490"/>
      <c r="TUP98" s="490"/>
      <c r="TUQ98" s="490"/>
      <c r="TUR98" s="490"/>
      <c r="TUS98" s="490"/>
      <c r="TUT98" s="490"/>
      <c r="TUU98" s="490"/>
      <c r="TUV98" s="490"/>
      <c r="TUW98" s="490"/>
      <c r="TUX98" s="490"/>
      <c r="TUY98" s="490"/>
      <c r="TUZ98" s="490"/>
      <c r="TVA98" s="490"/>
      <c r="TVB98" s="490"/>
      <c r="TVC98" s="490"/>
      <c r="TVD98" s="490"/>
      <c r="TVE98" s="490"/>
      <c r="TVF98" s="490"/>
      <c r="TVG98" s="490"/>
      <c r="TVH98" s="490"/>
      <c r="TVI98" s="490"/>
      <c r="TVJ98" s="490"/>
      <c r="TVK98" s="490"/>
      <c r="TVL98" s="490"/>
      <c r="TVM98" s="490"/>
      <c r="TVN98" s="490"/>
      <c r="TVO98" s="490"/>
      <c r="TVP98" s="490"/>
      <c r="TVQ98" s="490"/>
      <c r="TVR98" s="490"/>
      <c r="TVS98" s="490"/>
      <c r="TVT98" s="490"/>
      <c r="TVU98" s="490"/>
      <c r="TVV98" s="490"/>
      <c r="TVW98" s="490"/>
      <c r="TVX98" s="490"/>
      <c r="TVY98" s="490"/>
      <c r="TVZ98" s="490"/>
      <c r="TWA98" s="490"/>
      <c r="TWB98" s="490"/>
      <c r="TWC98" s="490"/>
      <c r="TWD98" s="490"/>
      <c r="TWE98" s="490"/>
      <c r="TWF98" s="490"/>
      <c r="TWG98" s="490"/>
      <c r="TWH98" s="490"/>
      <c r="TWI98" s="490"/>
      <c r="TWJ98" s="490"/>
      <c r="TWK98" s="490"/>
      <c r="TWL98" s="490"/>
      <c r="TWM98" s="490"/>
      <c r="TWN98" s="490"/>
      <c r="TWO98" s="490"/>
      <c r="TWP98" s="490"/>
      <c r="TWQ98" s="490"/>
      <c r="TWR98" s="490"/>
      <c r="TWS98" s="490"/>
      <c r="TWT98" s="490"/>
      <c r="TWU98" s="490"/>
      <c r="TWV98" s="490"/>
      <c r="TWW98" s="490"/>
      <c r="TWX98" s="490"/>
      <c r="TWY98" s="490"/>
      <c r="TWZ98" s="490"/>
      <c r="TXA98" s="490"/>
      <c r="TXB98" s="490"/>
      <c r="TXC98" s="490"/>
      <c r="TXD98" s="490"/>
      <c r="TXE98" s="490"/>
      <c r="TXF98" s="490"/>
      <c r="TXG98" s="490"/>
      <c r="TXH98" s="490"/>
      <c r="TXI98" s="490"/>
      <c r="TXJ98" s="490"/>
      <c r="TXK98" s="490"/>
      <c r="TXL98" s="490"/>
      <c r="TXM98" s="490"/>
      <c r="TXN98" s="490"/>
      <c r="TXO98" s="490"/>
      <c r="TXP98" s="490"/>
      <c r="TXQ98" s="490"/>
      <c r="TXR98" s="490"/>
      <c r="TXS98" s="490"/>
      <c r="TXT98" s="490"/>
      <c r="TXU98" s="490"/>
      <c r="TXV98" s="490"/>
      <c r="TXW98" s="490"/>
      <c r="TXX98" s="490"/>
      <c r="TXY98" s="490"/>
      <c r="TXZ98" s="490"/>
      <c r="TYA98" s="490"/>
      <c r="TYB98" s="490"/>
      <c r="TYC98" s="490"/>
      <c r="TYD98" s="490"/>
      <c r="TYE98" s="490"/>
      <c r="TYF98" s="490"/>
      <c r="TYG98" s="490"/>
      <c r="TYH98" s="490"/>
      <c r="TYI98" s="490"/>
      <c r="TYJ98" s="490"/>
      <c r="TYK98" s="490"/>
      <c r="TYL98" s="490"/>
      <c r="TYM98" s="490"/>
      <c r="TYN98" s="490"/>
      <c r="TYO98" s="490"/>
      <c r="TYP98" s="490"/>
      <c r="TYQ98" s="490"/>
      <c r="TYR98" s="490"/>
      <c r="TYS98" s="490"/>
      <c r="TYT98" s="490"/>
      <c r="TYU98" s="490"/>
      <c r="TYV98" s="490"/>
      <c r="TYW98" s="490"/>
      <c r="TYX98" s="490"/>
      <c r="TYY98" s="490"/>
      <c r="TYZ98" s="490"/>
      <c r="TZA98" s="490"/>
      <c r="TZB98" s="490"/>
      <c r="TZC98" s="490"/>
      <c r="TZD98" s="490"/>
      <c r="TZE98" s="490"/>
      <c r="TZF98" s="490"/>
      <c r="TZG98" s="490"/>
      <c r="TZH98" s="490"/>
      <c r="TZI98" s="490"/>
      <c r="TZJ98" s="490"/>
      <c r="TZK98" s="490"/>
      <c r="TZL98" s="490"/>
      <c r="TZM98" s="490"/>
      <c r="TZN98" s="490"/>
      <c r="TZO98" s="490"/>
      <c r="TZP98" s="490"/>
      <c r="TZQ98" s="490"/>
      <c r="TZR98" s="490"/>
      <c r="TZS98" s="490"/>
      <c r="TZT98" s="490"/>
      <c r="TZU98" s="490"/>
      <c r="TZV98" s="490"/>
      <c r="TZW98" s="490"/>
      <c r="TZX98" s="490"/>
      <c r="TZY98" s="490"/>
      <c r="TZZ98" s="490"/>
      <c r="UAA98" s="490"/>
      <c r="UAB98" s="490"/>
      <c r="UAC98" s="490"/>
      <c r="UAD98" s="490"/>
      <c r="UAE98" s="490"/>
      <c r="UAF98" s="490"/>
      <c r="UAG98" s="490"/>
      <c r="UAH98" s="490"/>
      <c r="UAI98" s="490"/>
      <c r="UAJ98" s="490"/>
      <c r="UAK98" s="490"/>
      <c r="UAL98" s="490"/>
      <c r="UAM98" s="490"/>
      <c r="UAN98" s="490"/>
      <c r="UAO98" s="490"/>
      <c r="UAP98" s="490"/>
      <c r="UAQ98" s="490"/>
      <c r="UAR98" s="490"/>
      <c r="UAS98" s="490"/>
      <c r="UAT98" s="490"/>
      <c r="UAU98" s="490"/>
      <c r="UAV98" s="490"/>
      <c r="UAW98" s="490"/>
      <c r="UAX98" s="490"/>
      <c r="UAY98" s="490"/>
      <c r="UAZ98" s="490"/>
      <c r="UBA98" s="490"/>
      <c r="UBB98" s="490"/>
      <c r="UBC98" s="490"/>
      <c r="UBD98" s="490"/>
      <c r="UBE98" s="490"/>
      <c r="UBF98" s="490"/>
      <c r="UBG98" s="490"/>
      <c r="UBH98" s="490"/>
      <c r="UBI98" s="490"/>
      <c r="UBJ98" s="490"/>
      <c r="UBK98" s="490"/>
      <c r="UBL98" s="490"/>
      <c r="UBM98" s="490"/>
      <c r="UBN98" s="490"/>
      <c r="UBO98" s="490"/>
      <c r="UBP98" s="490"/>
      <c r="UBQ98" s="490"/>
      <c r="UBR98" s="490"/>
      <c r="UBS98" s="490"/>
      <c r="UBT98" s="490"/>
      <c r="UBU98" s="490"/>
      <c r="UBV98" s="490"/>
      <c r="UBW98" s="490"/>
      <c r="UBX98" s="490"/>
      <c r="UBY98" s="490"/>
      <c r="UBZ98" s="490"/>
      <c r="UCA98" s="490"/>
      <c r="UCB98" s="490"/>
      <c r="UCC98" s="490"/>
      <c r="UCD98" s="490"/>
      <c r="UCE98" s="490"/>
      <c r="UCF98" s="490"/>
      <c r="UCG98" s="490"/>
      <c r="UCH98" s="490"/>
      <c r="UCI98" s="490"/>
      <c r="UCJ98" s="490"/>
      <c r="UCK98" s="490"/>
      <c r="UCL98" s="490"/>
      <c r="UCM98" s="490"/>
      <c r="UCN98" s="490"/>
      <c r="UCO98" s="490"/>
      <c r="UCP98" s="490"/>
      <c r="UCQ98" s="490"/>
      <c r="UCR98" s="490"/>
      <c r="UCS98" s="490"/>
      <c r="UCT98" s="490"/>
      <c r="UCU98" s="490"/>
      <c r="UCV98" s="490"/>
      <c r="UCW98" s="490"/>
      <c r="UCX98" s="490"/>
      <c r="UCY98" s="490"/>
      <c r="UCZ98" s="490"/>
      <c r="UDA98" s="490"/>
      <c r="UDB98" s="490"/>
      <c r="UDC98" s="490"/>
      <c r="UDD98" s="490"/>
      <c r="UDE98" s="490"/>
      <c r="UDF98" s="490"/>
      <c r="UDG98" s="490"/>
      <c r="UDH98" s="490"/>
      <c r="UDI98" s="490"/>
      <c r="UDJ98" s="490"/>
      <c r="UDK98" s="490"/>
      <c r="UDL98" s="490"/>
      <c r="UDM98" s="490"/>
      <c r="UDN98" s="490"/>
      <c r="UDO98" s="490"/>
      <c r="UDP98" s="490"/>
      <c r="UDQ98" s="490"/>
      <c r="UDR98" s="490"/>
      <c r="UDS98" s="490"/>
      <c r="UDT98" s="490"/>
      <c r="UDU98" s="490"/>
      <c r="UDV98" s="490"/>
      <c r="UDW98" s="490"/>
      <c r="UDX98" s="490"/>
      <c r="UDY98" s="490"/>
      <c r="UDZ98" s="490"/>
      <c r="UEA98" s="490"/>
      <c r="UEB98" s="490"/>
      <c r="UEC98" s="490"/>
      <c r="UED98" s="490"/>
      <c r="UEE98" s="490"/>
      <c r="UEF98" s="490"/>
      <c r="UEG98" s="490"/>
      <c r="UEH98" s="490"/>
      <c r="UEI98" s="490"/>
      <c r="UEJ98" s="490"/>
      <c r="UEK98" s="490"/>
      <c r="UEL98" s="490"/>
      <c r="UEM98" s="490"/>
      <c r="UEN98" s="490"/>
      <c r="UEO98" s="490"/>
      <c r="UEP98" s="490"/>
      <c r="UEQ98" s="490"/>
      <c r="UER98" s="490"/>
      <c r="UES98" s="490"/>
      <c r="UET98" s="490"/>
      <c r="UEU98" s="490"/>
      <c r="UEV98" s="490"/>
      <c r="UEW98" s="490"/>
      <c r="UEX98" s="490"/>
      <c r="UEY98" s="490"/>
      <c r="UEZ98" s="490"/>
      <c r="UFA98" s="490"/>
      <c r="UFB98" s="490"/>
      <c r="UFC98" s="490"/>
      <c r="UFD98" s="490"/>
      <c r="UFE98" s="490"/>
      <c r="UFF98" s="490"/>
      <c r="UFG98" s="490"/>
      <c r="UFH98" s="490"/>
      <c r="UFI98" s="490"/>
      <c r="UFJ98" s="490"/>
      <c r="UFK98" s="490"/>
      <c r="UFL98" s="490"/>
      <c r="UFM98" s="490"/>
      <c r="UFN98" s="490"/>
      <c r="UFO98" s="490"/>
      <c r="UFP98" s="490"/>
      <c r="UFQ98" s="490"/>
      <c r="UFR98" s="490"/>
      <c r="UFS98" s="490"/>
      <c r="UFT98" s="490"/>
      <c r="UFU98" s="490"/>
      <c r="UFV98" s="490"/>
      <c r="UFW98" s="490"/>
      <c r="UFX98" s="490"/>
      <c r="UFY98" s="490"/>
      <c r="UFZ98" s="490"/>
      <c r="UGA98" s="490"/>
      <c r="UGB98" s="490"/>
      <c r="UGC98" s="490"/>
      <c r="UGD98" s="490"/>
      <c r="UGE98" s="490"/>
      <c r="UGF98" s="490"/>
      <c r="UGG98" s="490"/>
      <c r="UGH98" s="490"/>
      <c r="UGI98" s="490"/>
      <c r="UGJ98" s="490"/>
      <c r="UGK98" s="490"/>
      <c r="UGL98" s="490"/>
      <c r="UGM98" s="490"/>
      <c r="UGN98" s="490"/>
      <c r="UGO98" s="490"/>
      <c r="UGP98" s="490"/>
      <c r="UGQ98" s="490"/>
      <c r="UGR98" s="490"/>
      <c r="UGS98" s="490"/>
      <c r="UGT98" s="490"/>
      <c r="UGU98" s="490"/>
      <c r="UGV98" s="490"/>
      <c r="UGW98" s="490"/>
      <c r="UGX98" s="490"/>
      <c r="UGY98" s="490"/>
      <c r="UGZ98" s="490"/>
      <c r="UHA98" s="490"/>
      <c r="UHB98" s="490"/>
      <c r="UHC98" s="490"/>
      <c r="UHD98" s="490"/>
      <c r="UHE98" s="490"/>
      <c r="UHF98" s="490"/>
      <c r="UHG98" s="490"/>
      <c r="UHH98" s="490"/>
      <c r="UHI98" s="490"/>
      <c r="UHJ98" s="490"/>
      <c r="UHK98" s="490"/>
      <c r="UHL98" s="490"/>
      <c r="UHM98" s="490"/>
      <c r="UHN98" s="490"/>
      <c r="UHO98" s="490"/>
      <c r="UHP98" s="490"/>
      <c r="UHQ98" s="490"/>
      <c r="UHR98" s="490"/>
      <c r="UHS98" s="490"/>
      <c r="UHT98" s="490"/>
      <c r="UHU98" s="490"/>
      <c r="UHV98" s="490"/>
      <c r="UHW98" s="490"/>
      <c r="UHX98" s="490"/>
      <c r="UHY98" s="490"/>
      <c r="UHZ98" s="490"/>
      <c r="UIA98" s="490"/>
      <c r="UIB98" s="490"/>
      <c r="UIC98" s="490"/>
      <c r="UID98" s="490"/>
      <c r="UIE98" s="490"/>
      <c r="UIF98" s="490"/>
      <c r="UIG98" s="490"/>
      <c r="UIH98" s="490"/>
      <c r="UII98" s="490"/>
      <c r="UIJ98" s="490"/>
      <c r="UIK98" s="490"/>
      <c r="UIL98" s="490"/>
      <c r="UIM98" s="490"/>
      <c r="UIN98" s="490"/>
      <c r="UIO98" s="490"/>
      <c r="UIP98" s="490"/>
      <c r="UIQ98" s="490"/>
      <c r="UIR98" s="490"/>
      <c r="UIS98" s="490"/>
      <c r="UIT98" s="490"/>
      <c r="UIU98" s="490"/>
      <c r="UIV98" s="490"/>
      <c r="UIW98" s="490"/>
      <c r="UIX98" s="490"/>
      <c r="UIY98" s="490"/>
      <c r="UIZ98" s="490"/>
      <c r="UJA98" s="490"/>
      <c r="UJB98" s="490"/>
      <c r="UJC98" s="490"/>
      <c r="UJD98" s="490"/>
      <c r="UJE98" s="490"/>
      <c r="UJF98" s="490"/>
      <c r="UJG98" s="490"/>
      <c r="UJH98" s="490"/>
      <c r="UJI98" s="490"/>
      <c r="UJJ98" s="490"/>
      <c r="UJK98" s="490"/>
      <c r="UJL98" s="490"/>
      <c r="UJM98" s="490"/>
      <c r="UJN98" s="490"/>
      <c r="UJO98" s="490"/>
      <c r="UJP98" s="490"/>
      <c r="UJQ98" s="490"/>
      <c r="UJR98" s="490"/>
      <c r="UJS98" s="490"/>
      <c r="UJT98" s="490"/>
      <c r="UJU98" s="490"/>
      <c r="UJV98" s="490"/>
      <c r="UJW98" s="490"/>
      <c r="UJX98" s="490"/>
      <c r="UJY98" s="490"/>
      <c r="UJZ98" s="490"/>
      <c r="UKA98" s="490"/>
      <c r="UKB98" s="490"/>
      <c r="UKC98" s="490"/>
      <c r="UKD98" s="490"/>
      <c r="UKE98" s="490"/>
      <c r="UKF98" s="490"/>
      <c r="UKG98" s="490"/>
      <c r="UKH98" s="490"/>
      <c r="UKI98" s="490"/>
      <c r="UKJ98" s="490"/>
      <c r="UKK98" s="490"/>
      <c r="UKL98" s="490"/>
      <c r="UKM98" s="490"/>
      <c r="UKN98" s="490"/>
      <c r="UKO98" s="490"/>
      <c r="UKP98" s="490"/>
      <c r="UKQ98" s="490"/>
      <c r="UKR98" s="490"/>
      <c r="UKS98" s="490"/>
      <c r="UKT98" s="490"/>
      <c r="UKU98" s="490"/>
      <c r="UKV98" s="490"/>
      <c r="UKW98" s="490"/>
      <c r="UKX98" s="490"/>
      <c r="UKY98" s="490"/>
      <c r="UKZ98" s="490"/>
      <c r="ULA98" s="490"/>
      <c r="ULB98" s="490"/>
      <c r="ULC98" s="490"/>
      <c r="ULD98" s="490"/>
      <c r="ULE98" s="490"/>
      <c r="ULF98" s="490"/>
      <c r="ULG98" s="490"/>
      <c r="ULH98" s="490"/>
      <c r="ULI98" s="490"/>
      <c r="ULJ98" s="490"/>
      <c r="ULK98" s="490"/>
      <c r="ULL98" s="490"/>
      <c r="ULM98" s="490"/>
      <c r="ULN98" s="490"/>
      <c r="ULO98" s="490"/>
      <c r="ULP98" s="490"/>
      <c r="ULQ98" s="490"/>
      <c r="ULR98" s="490"/>
      <c r="ULS98" s="490"/>
      <c r="ULT98" s="490"/>
      <c r="ULU98" s="490"/>
      <c r="ULV98" s="490"/>
      <c r="ULW98" s="490"/>
      <c r="ULX98" s="490"/>
      <c r="ULY98" s="490"/>
      <c r="ULZ98" s="490"/>
      <c r="UMA98" s="490"/>
      <c r="UMB98" s="490"/>
      <c r="UMC98" s="490"/>
      <c r="UMD98" s="490"/>
      <c r="UME98" s="490"/>
      <c r="UMF98" s="490"/>
      <c r="UMG98" s="490"/>
      <c r="UMH98" s="490"/>
      <c r="UMI98" s="490"/>
      <c r="UMJ98" s="490"/>
      <c r="UMK98" s="490"/>
      <c r="UML98" s="490"/>
      <c r="UMM98" s="490"/>
      <c r="UMN98" s="490"/>
      <c r="UMO98" s="490"/>
      <c r="UMP98" s="490"/>
      <c r="UMQ98" s="490"/>
      <c r="UMR98" s="490"/>
      <c r="UMS98" s="490"/>
      <c r="UMT98" s="490"/>
      <c r="UMU98" s="490"/>
      <c r="UMV98" s="490"/>
      <c r="UMW98" s="490"/>
      <c r="UMX98" s="490"/>
      <c r="UMY98" s="490"/>
      <c r="UMZ98" s="490"/>
      <c r="UNA98" s="490"/>
      <c r="UNB98" s="490"/>
      <c r="UNC98" s="490"/>
      <c r="UND98" s="490"/>
      <c r="UNE98" s="490"/>
      <c r="UNF98" s="490"/>
      <c r="UNG98" s="490"/>
      <c r="UNH98" s="490"/>
      <c r="UNI98" s="490"/>
      <c r="UNJ98" s="490"/>
      <c r="UNK98" s="490"/>
      <c r="UNL98" s="490"/>
      <c r="UNM98" s="490"/>
      <c r="UNN98" s="490"/>
      <c r="UNO98" s="490"/>
      <c r="UNP98" s="490"/>
      <c r="UNQ98" s="490"/>
      <c r="UNR98" s="490"/>
      <c r="UNS98" s="490"/>
      <c r="UNT98" s="490"/>
      <c r="UNU98" s="490"/>
      <c r="UNV98" s="490"/>
      <c r="UNW98" s="490"/>
      <c r="UNX98" s="490"/>
      <c r="UNY98" s="490"/>
      <c r="UNZ98" s="490"/>
      <c r="UOA98" s="490"/>
      <c r="UOB98" s="490"/>
      <c r="UOC98" s="490"/>
      <c r="UOD98" s="490"/>
      <c r="UOE98" s="490"/>
      <c r="UOF98" s="490"/>
      <c r="UOG98" s="490"/>
      <c r="UOH98" s="490"/>
      <c r="UOI98" s="490"/>
      <c r="UOJ98" s="490"/>
      <c r="UOK98" s="490"/>
      <c r="UOL98" s="490"/>
      <c r="UOM98" s="490"/>
      <c r="UON98" s="490"/>
      <c r="UOO98" s="490"/>
      <c r="UOP98" s="490"/>
      <c r="UOQ98" s="490"/>
      <c r="UOR98" s="490"/>
      <c r="UOS98" s="490"/>
      <c r="UOT98" s="490"/>
      <c r="UOU98" s="490"/>
      <c r="UOV98" s="490"/>
      <c r="UOW98" s="490"/>
      <c r="UOX98" s="490"/>
      <c r="UOY98" s="490"/>
      <c r="UOZ98" s="490"/>
      <c r="UPA98" s="490"/>
      <c r="UPB98" s="490"/>
      <c r="UPC98" s="490"/>
      <c r="UPD98" s="490"/>
      <c r="UPE98" s="490"/>
      <c r="UPF98" s="490"/>
      <c r="UPG98" s="490"/>
      <c r="UPH98" s="490"/>
      <c r="UPI98" s="490"/>
      <c r="UPJ98" s="490"/>
      <c r="UPK98" s="490"/>
      <c r="UPL98" s="490"/>
      <c r="UPM98" s="490"/>
      <c r="UPN98" s="490"/>
      <c r="UPO98" s="490"/>
      <c r="UPP98" s="490"/>
      <c r="UPQ98" s="490"/>
      <c r="UPR98" s="490"/>
      <c r="UPS98" s="490"/>
      <c r="UPT98" s="490"/>
      <c r="UPU98" s="490"/>
      <c r="UPV98" s="490"/>
      <c r="UPW98" s="490"/>
      <c r="UPX98" s="490"/>
      <c r="UPY98" s="490"/>
      <c r="UPZ98" s="490"/>
      <c r="UQA98" s="490"/>
      <c r="UQB98" s="490"/>
      <c r="UQC98" s="490"/>
      <c r="UQD98" s="490"/>
      <c r="UQE98" s="490"/>
      <c r="UQF98" s="490"/>
      <c r="UQG98" s="490"/>
      <c r="UQH98" s="490"/>
      <c r="UQI98" s="490"/>
      <c r="UQJ98" s="490"/>
      <c r="UQK98" s="490"/>
      <c r="UQL98" s="490"/>
      <c r="UQM98" s="490"/>
      <c r="UQN98" s="490"/>
      <c r="UQO98" s="490"/>
      <c r="UQP98" s="490"/>
      <c r="UQQ98" s="490"/>
      <c r="UQR98" s="490"/>
      <c r="UQS98" s="490"/>
      <c r="UQT98" s="490"/>
      <c r="UQU98" s="490"/>
      <c r="UQV98" s="490"/>
      <c r="UQW98" s="490"/>
      <c r="UQX98" s="490"/>
      <c r="UQY98" s="490"/>
      <c r="UQZ98" s="490"/>
      <c r="URA98" s="490"/>
      <c r="URB98" s="490"/>
      <c r="URC98" s="490"/>
      <c r="URD98" s="490"/>
      <c r="URE98" s="490"/>
      <c r="URF98" s="490"/>
      <c r="URG98" s="490"/>
      <c r="URH98" s="490"/>
      <c r="URI98" s="490"/>
      <c r="URJ98" s="490"/>
      <c r="URK98" s="490"/>
      <c r="URL98" s="490"/>
      <c r="URM98" s="490"/>
      <c r="URN98" s="490"/>
      <c r="URO98" s="490"/>
      <c r="URP98" s="490"/>
      <c r="URQ98" s="490"/>
      <c r="URR98" s="490"/>
      <c r="URS98" s="490"/>
      <c r="URT98" s="490"/>
      <c r="URU98" s="490"/>
      <c r="URV98" s="490"/>
      <c r="URW98" s="490"/>
      <c r="URX98" s="490"/>
      <c r="URY98" s="490"/>
      <c r="URZ98" s="490"/>
      <c r="USA98" s="490"/>
      <c r="USB98" s="490"/>
      <c r="USC98" s="490"/>
      <c r="USD98" s="490"/>
      <c r="USE98" s="490"/>
      <c r="USF98" s="490"/>
      <c r="USG98" s="490"/>
      <c r="USH98" s="490"/>
      <c r="USI98" s="490"/>
      <c r="USJ98" s="490"/>
      <c r="USK98" s="490"/>
      <c r="USL98" s="490"/>
      <c r="USM98" s="490"/>
      <c r="USN98" s="490"/>
      <c r="USO98" s="490"/>
      <c r="USP98" s="490"/>
      <c r="USQ98" s="490"/>
      <c r="USR98" s="490"/>
      <c r="USS98" s="490"/>
      <c r="UST98" s="490"/>
      <c r="USU98" s="490"/>
      <c r="USV98" s="490"/>
      <c r="USW98" s="490"/>
      <c r="USX98" s="490"/>
      <c r="USY98" s="490"/>
      <c r="USZ98" s="490"/>
      <c r="UTA98" s="490"/>
      <c r="UTB98" s="490"/>
      <c r="UTC98" s="490"/>
      <c r="UTD98" s="490"/>
      <c r="UTE98" s="490"/>
      <c r="UTF98" s="490"/>
      <c r="UTG98" s="490"/>
      <c r="UTH98" s="490"/>
      <c r="UTI98" s="490"/>
      <c r="UTJ98" s="490"/>
      <c r="UTK98" s="490"/>
      <c r="UTL98" s="490"/>
      <c r="UTM98" s="490"/>
      <c r="UTN98" s="490"/>
      <c r="UTO98" s="490"/>
      <c r="UTP98" s="490"/>
      <c r="UTQ98" s="490"/>
      <c r="UTR98" s="490"/>
      <c r="UTS98" s="490"/>
      <c r="UTT98" s="490"/>
      <c r="UTU98" s="490"/>
      <c r="UTV98" s="490"/>
      <c r="UTW98" s="490"/>
      <c r="UTX98" s="490"/>
      <c r="UTY98" s="490"/>
      <c r="UTZ98" s="490"/>
      <c r="UUA98" s="490"/>
      <c r="UUB98" s="490"/>
      <c r="UUC98" s="490"/>
      <c r="UUD98" s="490"/>
      <c r="UUE98" s="490"/>
      <c r="UUF98" s="490"/>
      <c r="UUG98" s="490"/>
      <c r="UUH98" s="490"/>
      <c r="UUI98" s="490"/>
      <c r="UUJ98" s="490"/>
      <c r="UUK98" s="490"/>
      <c r="UUL98" s="490"/>
      <c r="UUM98" s="490"/>
      <c r="UUN98" s="490"/>
      <c r="UUO98" s="490"/>
      <c r="UUP98" s="490"/>
      <c r="UUQ98" s="490"/>
      <c r="UUR98" s="490"/>
      <c r="UUS98" s="490"/>
      <c r="UUT98" s="490"/>
      <c r="UUU98" s="490"/>
      <c r="UUV98" s="490"/>
      <c r="UUW98" s="490"/>
      <c r="UUX98" s="490"/>
      <c r="UUY98" s="490"/>
      <c r="UUZ98" s="490"/>
      <c r="UVA98" s="490"/>
      <c r="UVB98" s="490"/>
      <c r="UVC98" s="490"/>
      <c r="UVD98" s="490"/>
      <c r="UVE98" s="490"/>
      <c r="UVF98" s="490"/>
      <c r="UVG98" s="490"/>
      <c r="UVH98" s="490"/>
      <c r="UVI98" s="490"/>
      <c r="UVJ98" s="490"/>
      <c r="UVK98" s="490"/>
      <c r="UVL98" s="490"/>
      <c r="UVM98" s="490"/>
      <c r="UVN98" s="490"/>
      <c r="UVO98" s="490"/>
      <c r="UVP98" s="490"/>
      <c r="UVQ98" s="490"/>
      <c r="UVR98" s="490"/>
      <c r="UVS98" s="490"/>
      <c r="UVT98" s="490"/>
      <c r="UVU98" s="490"/>
      <c r="UVV98" s="490"/>
      <c r="UVW98" s="490"/>
      <c r="UVX98" s="490"/>
      <c r="UVY98" s="490"/>
      <c r="UVZ98" s="490"/>
      <c r="UWA98" s="490"/>
      <c r="UWB98" s="490"/>
      <c r="UWC98" s="490"/>
      <c r="UWD98" s="490"/>
      <c r="UWE98" s="490"/>
      <c r="UWF98" s="490"/>
      <c r="UWG98" s="490"/>
      <c r="UWH98" s="490"/>
      <c r="UWI98" s="490"/>
      <c r="UWJ98" s="490"/>
      <c r="UWK98" s="490"/>
      <c r="UWL98" s="490"/>
      <c r="UWM98" s="490"/>
      <c r="UWN98" s="490"/>
      <c r="UWO98" s="490"/>
      <c r="UWP98" s="490"/>
      <c r="UWQ98" s="490"/>
      <c r="UWR98" s="490"/>
      <c r="UWS98" s="490"/>
      <c r="UWT98" s="490"/>
      <c r="UWU98" s="490"/>
      <c r="UWV98" s="490"/>
      <c r="UWW98" s="490"/>
      <c r="UWX98" s="490"/>
      <c r="UWY98" s="490"/>
      <c r="UWZ98" s="490"/>
      <c r="UXA98" s="490"/>
      <c r="UXB98" s="490"/>
      <c r="UXC98" s="490"/>
      <c r="UXD98" s="490"/>
      <c r="UXE98" s="490"/>
      <c r="UXF98" s="490"/>
      <c r="UXG98" s="490"/>
      <c r="UXH98" s="490"/>
      <c r="UXI98" s="490"/>
      <c r="UXJ98" s="490"/>
      <c r="UXK98" s="490"/>
      <c r="UXL98" s="490"/>
      <c r="UXM98" s="490"/>
      <c r="UXN98" s="490"/>
      <c r="UXO98" s="490"/>
      <c r="UXP98" s="490"/>
      <c r="UXQ98" s="490"/>
      <c r="UXR98" s="490"/>
      <c r="UXS98" s="490"/>
      <c r="UXT98" s="490"/>
      <c r="UXU98" s="490"/>
      <c r="UXV98" s="490"/>
      <c r="UXW98" s="490"/>
      <c r="UXX98" s="490"/>
      <c r="UXY98" s="490"/>
      <c r="UXZ98" s="490"/>
      <c r="UYA98" s="490"/>
      <c r="UYB98" s="490"/>
      <c r="UYC98" s="490"/>
      <c r="UYD98" s="490"/>
      <c r="UYE98" s="490"/>
      <c r="UYF98" s="490"/>
      <c r="UYG98" s="490"/>
      <c r="UYH98" s="490"/>
      <c r="UYI98" s="490"/>
      <c r="UYJ98" s="490"/>
      <c r="UYK98" s="490"/>
      <c r="UYL98" s="490"/>
      <c r="UYM98" s="490"/>
      <c r="UYN98" s="490"/>
      <c r="UYO98" s="490"/>
      <c r="UYP98" s="490"/>
      <c r="UYQ98" s="490"/>
      <c r="UYR98" s="490"/>
      <c r="UYS98" s="490"/>
      <c r="UYT98" s="490"/>
      <c r="UYU98" s="490"/>
      <c r="UYV98" s="490"/>
      <c r="UYW98" s="490"/>
      <c r="UYX98" s="490"/>
      <c r="UYY98" s="490"/>
      <c r="UYZ98" s="490"/>
      <c r="UZA98" s="490"/>
      <c r="UZB98" s="490"/>
      <c r="UZC98" s="490"/>
      <c r="UZD98" s="490"/>
      <c r="UZE98" s="490"/>
      <c r="UZF98" s="490"/>
      <c r="UZG98" s="490"/>
      <c r="UZH98" s="490"/>
      <c r="UZI98" s="490"/>
      <c r="UZJ98" s="490"/>
      <c r="UZK98" s="490"/>
      <c r="UZL98" s="490"/>
      <c r="UZM98" s="490"/>
      <c r="UZN98" s="490"/>
      <c r="UZO98" s="490"/>
      <c r="UZP98" s="490"/>
      <c r="UZQ98" s="490"/>
      <c r="UZR98" s="490"/>
      <c r="UZS98" s="490"/>
      <c r="UZT98" s="490"/>
      <c r="UZU98" s="490"/>
      <c r="UZV98" s="490"/>
      <c r="UZW98" s="490"/>
      <c r="UZX98" s="490"/>
      <c r="UZY98" s="490"/>
      <c r="UZZ98" s="490"/>
      <c r="VAA98" s="490"/>
      <c r="VAB98" s="490"/>
      <c r="VAC98" s="490"/>
      <c r="VAD98" s="490"/>
      <c r="VAE98" s="490"/>
      <c r="VAF98" s="490"/>
      <c r="VAG98" s="490"/>
      <c r="VAH98" s="490"/>
      <c r="VAI98" s="490"/>
      <c r="VAJ98" s="490"/>
      <c r="VAK98" s="490"/>
      <c r="VAL98" s="490"/>
      <c r="VAM98" s="490"/>
      <c r="VAN98" s="490"/>
      <c r="VAO98" s="490"/>
      <c r="VAP98" s="490"/>
      <c r="VAQ98" s="490"/>
      <c r="VAR98" s="490"/>
      <c r="VAS98" s="490"/>
      <c r="VAT98" s="490"/>
      <c r="VAU98" s="490"/>
      <c r="VAV98" s="490"/>
      <c r="VAW98" s="490"/>
      <c r="VAX98" s="490"/>
      <c r="VAY98" s="490"/>
      <c r="VAZ98" s="490"/>
      <c r="VBA98" s="490"/>
      <c r="VBB98" s="490"/>
      <c r="VBC98" s="490"/>
      <c r="VBD98" s="490"/>
      <c r="VBE98" s="490"/>
      <c r="VBF98" s="490"/>
      <c r="VBG98" s="490"/>
      <c r="VBH98" s="490"/>
      <c r="VBI98" s="490"/>
      <c r="VBJ98" s="490"/>
      <c r="VBK98" s="490"/>
      <c r="VBL98" s="490"/>
      <c r="VBM98" s="490"/>
      <c r="VBN98" s="490"/>
      <c r="VBO98" s="490"/>
      <c r="VBP98" s="490"/>
      <c r="VBQ98" s="490"/>
      <c r="VBR98" s="490"/>
      <c r="VBS98" s="490"/>
      <c r="VBT98" s="490"/>
      <c r="VBU98" s="490"/>
      <c r="VBV98" s="490"/>
      <c r="VBW98" s="490"/>
      <c r="VBX98" s="490"/>
      <c r="VBY98" s="490"/>
      <c r="VBZ98" s="490"/>
      <c r="VCA98" s="490"/>
      <c r="VCB98" s="490"/>
      <c r="VCC98" s="490"/>
      <c r="VCD98" s="490"/>
      <c r="VCE98" s="490"/>
      <c r="VCF98" s="490"/>
      <c r="VCG98" s="490"/>
      <c r="VCH98" s="490"/>
      <c r="VCI98" s="490"/>
      <c r="VCJ98" s="490"/>
      <c r="VCK98" s="490"/>
      <c r="VCL98" s="490"/>
      <c r="VCM98" s="490"/>
      <c r="VCN98" s="490"/>
      <c r="VCO98" s="490"/>
      <c r="VCP98" s="490"/>
      <c r="VCQ98" s="490"/>
      <c r="VCR98" s="490"/>
      <c r="VCS98" s="490"/>
      <c r="VCT98" s="490"/>
      <c r="VCU98" s="490"/>
      <c r="VCV98" s="490"/>
      <c r="VCW98" s="490"/>
      <c r="VCX98" s="490"/>
      <c r="VCY98" s="490"/>
      <c r="VCZ98" s="490"/>
      <c r="VDA98" s="490"/>
      <c r="VDB98" s="490"/>
      <c r="VDC98" s="490"/>
      <c r="VDD98" s="490"/>
      <c r="VDE98" s="490"/>
      <c r="VDF98" s="490"/>
      <c r="VDG98" s="490"/>
      <c r="VDH98" s="490"/>
      <c r="VDI98" s="490"/>
      <c r="VDJ98" s="490"/>
      <c r="VDK98" s="490"/>
      <c r="VDL98" s="490"/>
      <c r="VDM98" s="490"/>
      <c r="VDN98" s="490"/>
      <c r="VDO98" s="490"/>
      <c r="VDP98" s="490"/>
      <c r="VDQ98" s="490"/>
      <c r="VDR98" s="490"/>
      <c r="VDS98" s="490"/>
      <c r="VDT98" s="490"/>
      <c r="VDU98" s="490"/>
      <c r="VDV98" s="490"/>
      <c r="VDW98" s="490"/>
      <c r="VDX98" s="490"/>
      <c r="VDY98" s="490"/>
      <c r="VDZ98" s="490"/>
      <c r="VEA98" s="490"/>
      <c r="VEB98" s="490"/>
      <c r="VEC98" s="490"/>
      <c r="VED98" s="490"/>
      <c r="VEE98" s="490"/>
      <c r="VEF98" s="490"/>
      <c r="VEG98" s="490"/>
      <c r="VEH98" s="490"/>
      <c r="VEI98" s="490"/>
      <c r="VEJ98" s="490"/>
      <c r="VEK98" s="490"/>
      <c r="VEL98" s="490"/>
      <c r="VEM98" s="490"/>
      <c r="VEN98" s="490"/>
      <c r="VEO98" s="490"/>
      <c r="VEP98" s="490"/>
      <c r="VEQ98" s="490"/>
      <c r="VER98" s="490"/>
      <c r="VES98" s="490"/>
      <c r="VET98" s="490"/>
      <c r="VEU98" s="490"/>
      <c r="VEV98" s="490"/>
      <c r="VEW98" s="490"/>
      <c r="VEX98" s="490"/>
      <c r="VEY98" s="490"/>
      <c r="VEZ98" s="490"/>
      <c r="VFA98" s="490"/>
      <c r="VFB98" s="490"/>
      <c r="VFC98" s="490"/>
      <c r="VFD98" s="490"/>
      <c r="VFE98" s="490"/>
      <c r="VFF98" s="490"/>
      <c r="VFG98" s="490"/>
      <c r="VFH98" s="490"/>
      <c r="VFI98" s="490"/>
      <c r="VFJ98" s="490"/>
      <c r="VFK98" s="490"/>
      <c r="VFL98" s="490"/>
      <c r="VFM98" s="490"/>
      <c r="VFN98" s="490"/>
      <c r="VFO98" s="490"/>
      <c r="VFP98" s="490"/>
      <c r="VFQ98" s="490"/>
      <c r="VFR98" s="490"/>
      <c r="VFS98" s="490"/>
      <c r="VFT98" s="490"/>
      <c r="VFU98" s="490"/>
      <c r="VFV98" s="490"/>
      <c r="VFW98" s="490"/>
      <c r="VFX98" s="490"/>
      <c r="VFY98" s="490"/>
      <c r="VFZ98" s="490"/>
      <c r="VGA98" s="490"/>
      <c r="VGB98" s="490"/>
      <c r="VGC98" s="490"/>
      <c r="VGD98" s="490"/>
      <c r="VGE98" s="490"/>
      <c r="VGF98" s="490"/>
      <c r="VGG98" s="490"/>
      <c r="VGH98" s="490"/>
      <c r="VGI98" s="490"/>
      <c r="VGJ98" s="490"/>
      <c r="VGK98" s="490"/>
      <c r="VGL98" s="490"/>
      <c r="VGM98" s="490"/>
      <c r="VGN98" s="490"/>
      <c r="VGO98" s="490"/>
      <c r="VGP98" s="490"/>
      <c r="VGQ98" s="490"/>
      <c r="VGR98" s="490"/>
      <c r="VGS98" s="490"/>
      <c r="VGT98" s="490"/>
      <c r="VGU98" s="490"/>
      <c r="VGV98" s="490"/>
      <c r="VGW98" s="490"/>
      <c r="VGX98" s="490"/>
      <c r="VGY98" s="490"/>
      <c r="VGZ98" s="490"/>
      <c r="VHA98" s="490"/>
      <c r="VHB98" s="490"/>
      <c r="VHC98" s="490"/>
      <c r="VHD98" s="490"/>
      <c r="VHE98" s="490"/>
      <c r="VHF98" s="490"/>
      <c r="VHG98" s="490"/>
      <c r="VHH98" s="490"/>
      <c r="VHI98" s="490"/>
      <c r="VHJ98" s="490"/>
      <c r="VHK98" s="490"/>
      <c r="VHL98" s="490"/>
      <c r="VHM98" s="490"/>
      <c r="VHN98" s="490"/>
      <c r="VHO98" s="490"/>
      <c r="VHP98" s="490"/>
      <c r="VHQ98" s="490"/>
      <c r="VHR98" s="490"/>
      <c r="VHS98" s="490"/>
      <c r="VHT98" s="490"/>
      <c r="VHU98" s="490"/>
      <c r="VHV98" s="490"/>
      <c r="VHW98" s="490"/>
      <c r="VHX98" s="490"/>
      <c r="VHY98" s="490"/>
      <c r="VHZ98" s="490"/>
      <c r="VIA98" s="490"/>
      <c r="VIB98" s="490"/>
      <c r="VIC98" s="490"/>
      <c r="VID98" s="490"/>
      <c r="VIE98" s="490"/>
      <c r="VIF98" s="490"/>
      <c r="VIG98" s="490"/>
      <c r="VIH98" s="490"/>
      <c r="VII98" s="490"/>
      <c r="VIJ98" s="490"/>
      <c r="VIK98" s="490"/>
      <c r="VIL98" s="490"/>
      <c r="VIM98" s="490"/>
      <c r="VIN98" s="490"/>
      <c r="VIO98" s="490"/>
      <c r="VIP98" s="490"/>
      <c r="VIQ98" s="490"/>
      <c r="VIR98" s="490"/>
      <c r="VIS98" s="490"/>
      <c r="VIT98" s="490"/>
      <c r="VIU98" s="490"/>
      <c r="VIV98" s="490"/>
      <c r="VIW98" s="490"/>
      <c r="VIX98" s="490"/>
      <c r="VIY98" s="490"/>
      <c r="VIZ98" s="490"/>
      <c r="VJA98" s="490"/>
      <c r="VJB98" s="490"/>
      <c r="VJC98" s="490"/>
      <c r="VJD98" s="490"/>
      <c r="VJE98" s="490"/>
      <c r="VJF98" s="490"/>
      <c r="VJG98" s="490"/>
      <c r="VJH98" s="490"/>
      <c r="VJI98" s="490"/>
      <c r="VJJ98" s="490"/>
      <c r="VJK98" s="490"/>
      <c r="VJL98" s="490"/>
      <c r="VJM98" s="490"/>
      <c r="VJN98" s="490"/>
      <c r="VJO98" s="490"/>
      <c r="VJP98" s="490"/>
      <c r="VJQ98" s="490"/>
      <c r="VJR98" s="490"/>
      <c r="VJS98" s="490"/>
      <c r="VJT98" s="490"/>
      <c r="VJU98" s="490"/>
      <c r="VJV98" s="490"/>
      <c r="VJW98" s="490"/>
      <c r="VJX98" s="490"/>
      <c r="VJY98" s="490"/>
      <c r="VJZ98" s="490"/>
      <c r="VKA98" s="490"/>
      <c r="VKB98" s="490"/>
      <c r="VKC98" s="490"/>
      <c r="VKD98" s="490"/>
      <c r="VKE98" s="490"/>
      <c r="VKF98" s="490"/>
      <c r="VKG98" s="490"/>
      <c r="VKH98" s="490"/>
      <c r="VKI98" s="490"/>
      <c r="VKJ98" s="490"/>
      <c r="VKK98" s="490"/>
      <c r="VKL98" s="490"/>
      <c r="VKM98" s="490"/>
      <c r="VKN98" s="490"/>
      <c r="VKO98" s="490"/>
      <c r="VKP98" s="490"/>
      <c r="VKQ98" s="490"/>
      <c r="VKR98" s="490"/>
      <c r="VKS98" s="490"/>
      <c r="VKT98" s="490"/>
      <c r="VKU98" s="490"/>
      <c r="VKV98" s="490"/>
      <c r="VKW98" s="490"/>
      <c r="VKX98" s="490"/>
      <c r="VKY98" s="490"/>
      <c r="VKZ98" s="490"/>
      <c r="VLA98" s="490"/>
      <c r="VLB98" s="490"/>
      <c r="VLC98" s="490"/>
      <c r="VLD98" s="490"/>
      <c r="VLE98" s="490"/>
      <c r="VLF98" s="490"/>
      <c r="VLG98" s="490"/>
      <c r="VLH98" s="490"/>
      <c r="VLI98" s="490"/>
      <c r="VLJ98" s="490"/>
      <c r="VLK98" s="490"/>
      <c r="VLL98" s="490"/>
      <c r="VLM98" s="490"/>
      <c r="VLN98" s="490"/>
      <c r="VLO98" s="490"/>
      <c r="VLP98" s="490"/>
      <c r="VLQ98" s="490"/>
      <c r="VLR98" s="490"/>
      <c r="VLS98" s="490"/>
      <c r="VLT98" s="490"/>
      <c r="VLU98" s="490"/>
      <c r="VLV98" s="490"/>
      <c r="VLW98" s="490"/>
      <c r="VLX98" s="490"/>
      <c r="VLY98" s="490"/>
      <c r="VLZ98" s="490"/>
      <c r="VMA98" s="490"/>
      <c r="VMB98" s="490"/>
      <c r="VMC98" s="490"/>
      <c r="VMD98" s="490"/>
      <c r="VME98" s="490"/>
      <c r="VMF98" s="490"/>
      <c r="VMG98" s="490"/>
      <c r="VMH98" s="490"/>
      <c r="VMI98" s="490"/>
      <c r="VMJ98" s="490"/>
      <c r="VMK98" s="490"/>
      <c r="VML98" s="490"/>
      <c r="VMM98" s="490"/>
      <c r="VMN98" s="490"/>
      <c r="VMO98" s="490"/>
      <c r="VMP98" s="490"/>
      <c r="VMQ98" s="490"/>
      <c r="VMR98" s="490"/>
      <c r="VMS98" s="490"/>
      <c r="VMT98" s="490"/>
      <c r="VMU98" s="490"/>
      <c r="VMV98" s="490"/>
      <c r="VMW98" s="490"/>
      <c r="VMX98" s="490"/>
      <c r="VMY98" s="490"/>
      <c r="VMZ98" s="490"/>
      <c r="VNA98" s="490"/>
      <c r="VNB98" s="490"/>
      <c r="VNC98" s="490"/>
      <c r="VND98" s="490"/>
      <c r="VNE98" s="490"/>
      <c r="VNF98" s="490"/>
      <c r="VNG98" s="490"/>
      <c r="VNH98" s="490"/>
      <c r="VNI98" s="490"/>
      <c r="VNJ98" s="490"/>
      <c r="VNK98" s="490"/>
      <c r="VNL98" s="490"/>
      <c r="VNM98" s="490"/>
      <c r="VNN98" s="490"/>
      <c r="VNO98" s="490"/>
      <c r="VNP98" s="490"/>
      <c r="VNQ98" s="490"/>
      <c r="VNR98" s="490"/>
      <c r="VNS98" s="490"/>
      <c r="VNT98" s="490"/>
      <c r="VNU98" s="490"/>
      <c r="VNV98" s="490"/>
      <c r="VNW98" s="490"/>
      <c r="VNX98" s="490"/>
      <c r="VNY98" s="490"/>
      <c r="VNZ98" s="490"/>
      <c r="VOA98" s="490"/>
      <c r="VOB98" s="490"/>
      <c r="VOC98" s="490"/>
      <c r="VOD98" s="490"/>
      <c r="VOE98" s="490"/>
      <c r="VOF98" s="490"/>
      <c r="VOG98" s="490"/>
      <c r="VOH98" s="490"/>
      <c r="VOI98" s="490"/>
      <c r="VOJ98" s="490"/>
      <c r="VOK98" s="490"/>
      <c r="VOL98" s="490"/>
      <c r="VOM98" s="490"/>
      <c r="VON98" s="490"/>
      <c r="VOO98" s="490"/>
      <c r="VOP98" s="490"/>
      <c r="VOQ98" s="490"/>
      <c r="VOR98" s="490"/>
      <c r="VOS98" s="490"/>
      <c r="VOT98" s="490"/>
      <c r="VOU98" s="490"/>
      <c r="VOV98" s="490"/>
      <c r="VOW98" s="490"/>
      <c r="VOX98" s="490"/>
      <c r="VOY98" s="490"/>
      <c r="VOZ98" s="490"/>
      <c r="VPA98" s="490"/>
      <c r="VPB98" s="490"/>
      <c r="VPC98" s="490"/>
      <c r="VPD98" s="490"/>
      <c r="VPE98" s="490"/>
      <c r="VPF98" s="490"/>
      <c r="VPG98" s="490"/>
      <c r="VPH98" s="490"/>
      <c r="VPI98" s="490"/>
      <c r="VPJ98" s="490"/>
      <c r="VPK98" s="490"/>
      <c r="VPL98" s="490"/>
      <c r="VPM98" s="490"/>
      <c r="VPN98" s="490"/>
      <c r="VPO98" s="490"/>
      <c r="VPP98" s="490"/>
      <c r="VPQ98" s="490"/>
      <c r="VPR98" s="490"/>
      <c r="VPS98" s="490"/>
      <c r="VPT98" s="490"/>
      <c r="VPU98" s="490"/>
      <c r="VPV98" s="490"/>
      <c r="VPW98" s="490"/>
      <c r="VPX98" s="490"/>
      <c r="VPY98" s="490"/>
      <c r="VPZ98" s="490"/>
      <c r="VQA98" s="490"/>
      <c r="VQB98" s="490"/>
      <c r="VQC98" s="490"/>
      <c r="VQD98" s="490"/>
      <c r="VQE98" s="490"/>
      <c r="VQF98" s="490"/>
      <c r="VQG98" s="490"/>
      <c r="VQH98" s="490"/>
      <c r="VQI98" s="490"/>
      <c r="VQJ98" s="490"/>
      <c r="VQK98" s="490"/>
      <c r="VQL98" s="490"/>
      <c r="VQM98" s="490"/>
      <c r="VQN98" s="490"/>
      <c r="VQO98" s="490"/>
      <c r="VQP98" s="490"/>
      <c r="VQQ98" s="490"/>
      <c r="VQR98" s="490"/>
      <c r="VQS98" s="490"/>
      <c r="VQT98" s="490"/>
      <c r="VQU98" s="490"/>
      <c r="VQV98" s="490"/>
      <c r="VQW98" s="490"/>
      <c r="VQX98" s="490"/>
      <c r="VQY98" s="490"/>
      <c r="VQZ98" s="490"/>
      <c r="VRA98" s="490"/>
      <c r="VRB98" s="490"/>
      <c r="VRC98" s="490"/>
      <c r="VRD98" s="490"/>
      <c r="VRE98" s="490"/>
      <c r="VRF98" s="490"/>
      <c r="VRG98" s="490"/>
      <c r="VRH98" s="490"/>
      <c r="VRI98" s="490"/>
      <c r="VRJ98" s="490"/>
      <c r="VRK98" s="490"/>
      <c r="VRL98" s="490"/>
      <c r="VRM98" s="490"/>
      <c r="VRN98" s="490"/>
      <c r="VRO98" s="490"/>
      <c r="VRP98" s="490"/>
      <c r="VRQ98" s="490"/>
      <c r="VRR98" s="490"/>
      <c r="VRS98" s="490"/>
      <c r="VRT98" s="490"/>
      <c r="VRU98" s="490"/>
      <c r="VRV98" s="490"/>
      <c r="VRW98" s="490"/>
      <c r="VRX98" s="490"/>
      <c r="VRY98" s="490"/>
      <c r="VRZ98" s="490"/>
      <c r="VSA98" s="490"/>
      <c r="VSB98" s="490"/>
      <c r="VSC98" s="490"/>
      <c r="VSD98" s="490"/>
      <c r="VSE98" s="490"/>
      <c r="VSF98" s="490"/>
      <c r="VSG98" s="490"/>
      <c r="VSH98" s="490"/>
      <c r="VSI98" s="490"/>
      <c r="VSJ98" s="490"/>
      <c r="VSK98" s="490"/>
      <c r="VSL98" s="490"/>
      <c r="VSM98" s="490"/>
      <c r="VSN98" s="490"/>
      <c r="VSO98" s="490"/>
      <c r="VSP98" s="490"/>
      <c r="VSQ98" s="490"/>
      <c r="VSR98" s="490"/>
      <c r="VSS98" s="490"/>
      <c r="VST98" s="490"/>
      <c r="VSU98" s="490"/>
      <c r="VSV98" s="490"/>
      <c r="VSW98" s="490"/>
      <c r="VSX98" s="490"/>
      <c r="VSY98" s="490"/>
      <c r="VSZ98" s="490"/>
      <c r="VTA98" s="490"/>
      <c r="VTB98" s="490"/>
      <c r="VTC98" s="490"/>
      <c r="VTD98" s="490"/>
      <c r="VTE98" s="490"/>
      <c r="VTF98" s="490"/>
      <c r="VTG98" s="490"/>
      <c r="VTH98" s="490"/>
      <c r="VTI98" s="490"/>
      <c r="VTJ98" s="490"/>
      <c r="VTK98" s="490"/>
      <c r="VTL98" s="490"/>
      <c r="VTM98" s="490"/>
      <c r="VTN98" s="490"/>
      <c r="VTO98" s="490"/>
      <c r="VTP98" s="490"/>
      <c r="VTQ98" s="490"/>
      <c r="VTR98" s="490"/>
      <c r="VTS98" s="490"/>
      <c r="VTT98" s="490"/>
      <c r="VTU98" s="490"/>
      <c r="VTV98" s="490"/>
      <c r="VTW98" s="490"/>
      <c r="VTX98" s="490"/>
      <c r="VTY98" s="490"/>
      <c r="VTZ98" s="490"/>
      <c r="VUA98" s="490"/>
      <c r="VUB98" s="490"/>
      <c r="VUC98" s="490"/>
      <c r="VUD98" s="490"/>
      <c r="VUE98" s="490"/>
      <c r="VUF98" s="490"/>
      <c r="VUG98" s="490"/>
      <c r="VUH98" s="490"/>
      <c r="VUI98" s="490"/>
      <c r="VUJ98" s="490"/>
      <c r="VUK98" s="490"/>
      <c r="VUL98" s="490"/>
      <c r="VUM98" s="490"/>
      <c r="VUN98" s="490"/>
      <c r="VUO98" s="490"/>
      <c r="VUP98" s="490"/>
      <c r="VUQ98" s="490"/>
      <c r="VUR98" s="490"/>
      <c r="VUS98" s="490"/>
      <c r="VUT98" s="490"/>
      <c r="VUU98" s="490"/>
      <c r="VUV98" s="490"/>
      <c r="VUW98" s="490"/>
      <c r="VUX98" s="490"/>
      <c r="VUY98" s="490"/>
      <c r="VUZ98" s="490"/>
      <c r="VVA98" s="490"/>
      <c r="VVB98" s="490"/>
      <c r="VVC98" s="490"/>
      <c r="VVD98" s="490"/>
      <c r="VVE98" s="490"/>
      <c r="VVF98" s="490"/>
      <c r="VVG98" s="490"/>
      <c r="VVH98" s="490"/>
      <c r="VVI98" s="490"/>
      <c r="VVJ98" s="490"/>
      <c r="VVK98" s="490"/>
      <c r="VVL98" s="490"/>
      <c r="VVM98" s="490"/>
      <c r="VVN98" s="490"/>
      <c r="VVO98" s="490"/>
      <c r="VVP98" s="490"/>
      <c r="VVQ98" s="490"/>
      <c r="VVR98" s="490"/>
      <c r="VVS98" s="490"/>
      <c r="VVT98" s="490"/>
      <c r="VVU98" s="490"/>
      <c r="VVV98" s="490"/>
      <c r="VVW98" s="490"/>
      <c r="VVX98" s="490"/>
      <c r="VVY98" s="490"/>
      <c r="VVZ98" s="490"/>
      <c r="VWA98" s="490"/>
      <c r="VWB98" s="490"/>
      <c r="VWC98" s="490"/>
      <c r="VWD98" s="490"/>
      <c r="VWE98" s="490"/>
      <c r="VWF98" s="490"/>
      <c r="VWG98" s="490"/>
      <c r="VWH98" s="490"/>
      <c r="VWI98" s="490"/>
      <c r="VWJ98" s="490"/>
      <c r="VWK98" s="490"/>
      <c r="VWL98" s="490"/>
      <c r="VWM98" s="490"/>
      <c r="VWN98" s="490"/>
      <c r="VWO98" s="490"/>
      <c r="VWP98" s="490"/>
      <c r="VWQ98" s="490"/>
      <c r="VWR98" s="490"/>
      <c r="VWS98" s="490"/>
      <c r="VWT98" s="490"/>
      <c r="VWU98" s="490"/>
      <c r="VWV98" s="490"/>
      <c r="VWW98" s="490"/>
      <c r="VWX98" s="490"/>
      <c r="VWY98" s="490"/>
      <c r="VWZ98" s="490"/>
      <c r="VXA98" s="490"/>
      <c r="VXB98" s="490"/>
      <c r="VXC98" s="490"/>
      <c r="VXD98" s="490"/>
      <c r="VXE98" s="490"/>
      <c r="VXF98" s="490"/>
      <c r="VXG98" s="490"/>
      <c r="VXH98" s="490"/>
      <c r="VXI98" s="490"/>
      <c r="VXJ98" s="490"/>
      <c r="VXK98" s="490"/>
      <c r="VXL98" s="490"/>
      <c r="VXM98" s="490"/>
      <c r="VXN98" s="490"/>
      <c r="VXO98" s="490"/>
      <c r="VXP98" s="490"/>
      <c r="VXQ98" s="490"/>
      <c r="VXR98" s="490"/>
      <c r="VXS98" s="490"/>
      <c r="VXT98" s="490"/>
      <c r="VXU98" s="490"/>
      <c r="VXV98" s="490"/>
      <c r="VXW98" s="490"/>
      <c r="VXX98" s="490"/>
      <c r="VXY98" s="490"/>
      <c r="VXZ98" s="490"/>
      <c r="VYA98" s="490"/>
      <c r="VYB98" s="490"/>
      <c r="VYC98" s="490"/>
      <c r="VYD98" s="490"/>
      <c r="VYE98" s="490"/>
      <c r="VYF98" s="490"/>
      <c r="VYG98" s="490"/>
      <c r="VYH98" s="490"/>
      <c r="VYI98" s="490"/>
      <c r="VYJ98" s="490"/>
      <c r="VYK98" s="490"/>
      <c r="VYL98" s="490"/>
      <c r="VYM98" s="490"/>
      <c r="VYN98" s="490"/>
      <c r="VYO98" s="490"/>
      <c r="VYP98" s="490"/>
      <c r="VYQ98" s="490"/>
      <c r="VYR98" s="490"/>
      <c r="VYS98" s="490"/>
      <c r="VYT98" s="490"/>
      <c r="VYU98" s="490"/>
      <c r="VYV98" s="490"/>
      <c r="VYW98" s="490"/>
      <c r="VYX98" s="490"/>
      <c r="VYY98" s="490"/>
      <c r="VYZ98" s="490"/>
      <c r="VZA98" s="490"/>
      <c r="VZB98" s="490"/>
      <c r="VZC98" s="490"/>
      <c r="VZD98" s="490"/>
      <c r="VZE98" s="490"/>
      <c r="VZF98" s="490"/>
      <c r="VZG98" s="490"/>
      <c r="VZH98" s="490"/>
      <c r="VZI98" s="490"/>
      <c r="VZJ98" s="490"/>
      <c r="VZK98" s="490"/>
      <c r="VZL98" s="490"/>
      <c r="VZM98" s="490"/>
      <c r="VZN98" s="490"/>
      <c r="VZO98" s="490"/>
      <c r="VZP98" s="490"/>
      <c r="VZQ98" s="490"/>
      <c r="VZR98" s="490"/>
      <c r="VZS98" s="490"/>
      <c r="VZT98" s="490"/>
      <c r="VZU98" s="490"/>
      <c r="VZV98" s="490"/>
      <c r="VZW98" s="490"/>
      <c r="VZX98" s="490"/>
      <c r="VZY98" s="490"/>
      <c r="VZZ98" s="490"/>
      <c r="WAA98" s="490"/>
      <c r="WAB98" s="490"/>
      <c r="WAC98" s="490"/>
      <c r="WAD98" s="490"/>
      <c r="WAE98" s="490"/>
      <c r="WAF98" s="490"/>
      <c r="WAG98" s="490"/>
      <c r="WAH98" s="490"/>
      <c r="WAI98" s="490"/>
      <c r="WAJ98" s="490"/>
      <c r="WAK98" s="490"/>
      <c r="WAL98" s="490"/>
      <c r="WAM98" s="490"/>
      <c r="WAN98" s="490"/>
      <c r="WAO98" s="490"/>
      <c r="WAP98" s="490"/>
      <c r="WAQ98" s="490"/>
      <c r="WAR98" s="490"/>
      <c r="WAS98" s="490"/>
      <c r="WAT98" s="490"/>
      <c r="WAU98" s="490"/>
      <c r="WAV98" s="490"/>
      <c r="WAW98" s="490"/>
      <c r="WAX98" s="490"/>
      <c r="WAY98" s="490"/>
      <c r="WAZ98" s="490"/>
      <c r="WBA98" s="490"/>
      <c r="WBB98" s="490"/>
      <c r="WBC98" s="490"/>
      <c r="WBD98" s="490"/>
      <c r="WBE98" s="490"/>
      <c r="WBF98" s="490"/>
      <c r="WBG98" s="490"/>
      <c r="WBH98" s="490"/>
      <c r="WBI98" s="490"/>
      <c r="WBJ98" s="490"/>
      <c r="WBK98" s="490"/>
      <c r="WBL98" s="490"/>
      <c r="WBM98" s="490"/>
      <c r="WBN98" s="490"/>
      <c r="WBO98" s="490"/>
      <c r="WBP98" s="490"/>
      <c r="WBQ98" s="490"/>
      <c r="WBR98" s="490"/>
      <c r="WBS98" s="490"/>
      <c r="WBT98" s="490"/>
      <c r="WBU98" s="490"/>
      <c r="WBV98" s="490"/>
      <c r="WBW98" s="490"/>
      <c r="WBX98" s="490"/>
      <c r="WBY98" s="490"/>
      <c r="WBZ98" s="490"/>
      <c r="WCA98" s="490"/>
      <c r="WCB98" s="490"/>
      <c r="WCC98" s="490"/>
      <c r="WCD98" s="490"/>
      <c r="WCE98" s="490"/>
      <c r="WCF98" s="490"/>
      <c r="WCG98" s="490"/>
      <c r="WCH98" s="490"/>
      <c r="WCI98" s="490"/>
      <c r="WCJ98" s="490"/>
      <c r="WCK98" s="490"/>
      <c r="WCL98" s="490"/>
      <c r="WCM98" s="490"/>
      <c r="WCN98" s="490"/>
      <c r="WCO98" s="490"/>
      <c r="WCP98" s="490"/>
      <c r="WCQ98" s="490"/>
      <c r="WCR98" s="490"/>
      <c r="WCS98" s="490"/>
      <c r="WCT98" s="490"/>
      <c r="WCU98" s="490"/>
      <c r="WCV98" s="490"/>
      <c r="WCW98" s="490"/>
      <c r="WCX98" s="490"/>
      <c r="WCY98" s="490"/>
      <c r="WCZ98" s="490"/>
      <c r="WDA98" s="490"/>
      <c r="WDB98" s="490"/>
      <c r="WDC98" s="490"/>
      <c r="WDD98" s="490"/>
      <c r="WDE98" s="490"/>
      <c r="WDF98" s="490"/>
      <c r="WDG98" s="490"/>
      <c r="WDH98" s="490"/>
      <c r="WDI98" s="490"/>
      <c r="WDJ98" s="490"/>
      <c r="WDK98" s="490"/>
      <c r="WDL98" s="490"/>
      <c r="WDM98" s="490"/>
      <c r="WDN98" s="490"/>
      <c r="WDO98" s="490"/>
      <c r="WDP98" s="490"/>
      <c r="WDQ98" s="490"/>
      <c r="WDR98" s="490"/>
      <c r="WDS98" s="490"/>
      <c r="WDT98" s="490"/>
      <c r="WDU98" s="490"/>
      <c r="WDV98" s="490"/>
      <c r="WDW98" s="490"/>
      <c r="WDX98" s="490"/>
      <c r="WDY98" s="490"/>
      <c r="WDZ98" s="490"/>
      <c r="WEA98" s="490"/>
      <c r="WEB98" s="490"/>
      <c r="WEC98" s="490"/>
      <c r="WED98" s="490"/>
      <c r="WEE98" s="490"/>
      <c r="WEF98" s="490"/>
      <c r="WEG98" s="490"/>
      <c r="WEH98" s="490"/>
      <c r="WEI98" s="490"/>
      <c r="WEJ98" s="490"/>
      <c r="WEK98" s="490"/>
      <c r="WEL98" s="490"/>
      <c r="WEM98" s="490"/>
      <c r="WEN98" s="490"/>
      <c r="WEO98" s="490"/>
      <c r="WEP98" s="490"/>
      <c r="WEQ98" s="490"/>
      <c r="WER98" s="490"/>
      <c r="WES98" s="490"/>
      <c r="WET98" s="490"/>
      <c r="WEU98" s="490"/>
      <c r="WEV98" s="490"/>
      <c r="WEW98" s="490"/>
      <c r="WEX98" s="490"/>
      <c r="WEY98" s="490"/>
      <c r="WEZ98" s="490"/>
      <c r="WFA98" s="490"/>
      <c r="WFB98" s="490"/>
      <c r="WFC98" s="490"/>
      <c r="WFD98" s="490"/>
      <c r="WFE98" s="490"/>
      <c r="WFF98" s="490"/>
      <c r="WFG98" s="490"/>
      <c r="WFH98" s="490"/>
      <c r="WFI98" s="490"/>
      <c r="WFJ98" s="490"/>
      <c r="WFK98" s="490"/>
      <c r="WFL98" s="490"/>
      <c r="WFM98" s="490"/>
      <c r="WFN98" s="490"/>
      <c r="WFO98" s="490"/>
      <c r="WFP98" s="490"/>
      <c r="WFQ98" s="490"/>
      <c r="WFR98" s="490"/>
      <c r="WFS98" s="490"/>
      <c r="WFT98" s="490"/>
      <c r="WFU98" s="490"/>
      <c r="WFV98" s="490"/>
      <c r="WFW98" s="490"/>
      <c r="WFX98" s="490"/>
      <c r="WFY98" s="490"/>
      <c r="WFZ98" s="490"/>
      <c r="WGA98" s="490"/>
      <c r="WGB98" s="490"/>
      <c r="WGC98" s="490"/>
      <c r="WGD98" s="490"/>
      <c r="WGE98" s="490"/>
      <c r="WGF98" s="490"/>
      <c r="WGG98" s="490"/>
      <c r="WGH98" s="490"/>
      <c r="WGI98" s="490"/>
      <c r="WGJ98" s="490"/>
      <c r="WGK98" s="490"/>
      <c r="WGL98" s="490"/>
      <c r="WGM98" s="490"/>
      <c r="WGN98" s="490"/>
      <c r="WGO98" s="490"/>
      <c r="WGP98" s="490"/>
      <c r="WGQ98" s="490"/>
      <c r="WGR98" s="490"/>
      <c r="WGS98" s="490"/>
      <c r="WGT98" s="490"/>
      <c r="WGU98" s="490"/>
      <c r="WGV98" s="490"/>
      <c r="WGW98" s="490"/>
      <c r="WGX98" s="490"/>
      <c r="WGY98" s="490"/>
      <c r="WGZ98" s="490"/>
      <c r="WHA98" s="490"/>
      <c r="WHB98" s="490"/>
      <c r="WHC98" s="490"/>
      <c r="WHD98" s="490"/>
      <c r="WHE98" s="490"/>
      <c r="WHF98" s="490"/>
      <c r="WHG98" s="490"/>
      <c r="WHH98" s="490"/>
      <c r="WHI98" s="490"/>
      <c r="WHJ98" s="490"/>
      <c r="WHK98" s="490"/>
      <c r="WHL98" s="490"/>
      <c r="WHM98" s="490"/>
      <c r="WHN98" s="490"/>
      <c r="WHO98" s="490"/>
      <c r="WHP98" s="490"/>
      <c r="WHQ98" s="490"/>
      <c r="WHR98" s="490"/>
      <c r="WHS98" s="490"/>
      <c r="WHT98" s="490"/>
      <c r="WHU98" s="490"/>
      <c r="WHV98" s="490"/>
      <c r="WHW98" s="490"/>
      <c r="WHX98" s="490"/>
      <c r="WHY98" s="490"/>
      <c r="WHZ98" s="490"/>
      <c r="WIA98" s="490"/>
      <c r="WIB98" s="490"/>
      <c r="WIC98" s="490"/>
      <c r="WID98" s="490"/>
      <c r="WIE98" s="490"/>
      <c r="WIF98" s="490"/>
      <c r="WIG98" s="490"/>
      <c r="WIH98" s="490"/>
      <c r="WII98" s="490"/>
      <c r="WIJ98" s="490"/>
      <c r="WIK98" s="490"/>
      <c r="WIL98" s="490"/>
      <c r="WIM98" s="490"/>
      <c r="WIN98" s="490"/>
      <c r="WIO98" s="490"/>
      <c r="WIP98" s="490"/>
      <c r="WIQ98" s="490"/>
      <c r="WIR98" s="490"/>
      <c r="WIS98" s="490"/>
      <c r="WIT98" s="490"/>
      <c r="WIU98" s="490"/>
      <c r="WIV98" s="490"/>
      <c r="WIW98" s="490"/>
      <c r="WIX98" s="490"/>
      <c r="WIY98" s="490"/>
      <c r="WIZ98" s="490"/>
      <c r="WJA98" s="490"/>
      <c r="WJB98" s="490"/>
      <c r="WJC98" s="490"/>
      <c r="WJD98" s="490"/>
      <c r="WJE98" s="490"/>
      <c r="WJF98" s="490"/>
      <c r="WJG98" s="490"/>
      <c r="WJH98" s="490"/>
      <c r="WJI98" s="490"/>
      <c r="WJJ98" s="490"/>
      <c r="WJK98" s="490"/>
      <c r="WJL98" s="490"/>
      <c r="WJM98" s="490"/>
      <c r="WJN98" s="490"/>
      <c r="WJO98" s="490"/>
      <c r="WJP98" s="490"/>
      <c r="WJQ98" s="490"/>
      <c r="WJR98" s="490"/>
      <c r="WJS98" s="490"/>
      <c r="WJT98" s="490"/>
      <c r="WJU98" s="490"/>
      <c r="WJV98" s="490"/>
      <c r="WJW98" s="490"/>
      <c r="WJX98" s="490"/>
      <c r="WJY98" s="490"/>
      <c r="WJZ98" s="490"/>
      <c r="WKA98" s="490"/>
      <c r="WKB98" s="490"/>
      <c r="WKC98" s="490"/>
      <c r="WKD98" s="490"/>
      <c r="WKE98" s="490"/>
      <c r="WKF98" s="490"/>
      <c r="WKG98" s="490"/>
      <c r="WKH98" s="490"/>
      <c r="WKI98" s="490"/>
      <c r="WKJ98" s="490"/>
      <c r="WKK98" s="490"/>
      <c r="WKL98" s="490"/>
      <c r="WKM98" s="490"/>
      <c r="WKN98" s="490"/>
      <c r="WKO98" s="490"/>
      <c r="WKP98" s="490"/>
      <c r="WKQ98" s="490"/>
      <c r="WKR98" s="490"/>
      <c r="WKS98" s="490"/>
      <c r="WKT98" s="490"/>
      <c r="WKU98" s="490"/>
      <c r="WKV98" s="490"/>
      <c r="WKW98" s="490"/>
      <c r="WKX98" s="490"/>
      <c r="WKY98" s="490"/>
      <c r="WKZ98" s="490"/>
      <c r="WLA98" s="490"/>
      <c r="WLB98" s="490"/>
      <c r="WLC98" s="490"/>
      <c r="WLD98" s="490"/>
      <c r="WLE98" s="490"/>
      <c r="WLF98" s="490"/>
      <c r="WLG98" s="490"/>
      <c r="WLH98" s="490"/>
      <c r="WLI98" s="490"/>
      <c r="WLJ98" s="490"/>
      <c r="WLK98" s="490"/>
      <c r="WLL98" s="490"/>
      <c r="WLM98" s="490"/>
      <c r="WLN98" s="490"/>
      <c r="WLO98" s="490"/>
      <c r="WLP98" s="490"/>
      <c r="WLQ98" s="490"/>
      <c r="WLR98" s="490"/>
      <c r="WLS98" s="490"/>
      <c r="WLT98" s="490"/>
      <c r="WLU98" s="490"/>
      <c r="WLV98" s="490"/>
      <c r="WLW98" s="490"/>
      <c r="WLX98" s="490"/>
      <c r="WLY98" s="490"/>
      <c r="WLZ98" s="490"/>
      <c r="WMA98" s="490"/>
      <c r="WMB98" s="490"/>
      <c r="WMC98" s="490"/>
      <c r="WMD98" s="490"/>
      <c r="WME98" s="490"/>
      <c r="WMF98" s="490"/>
      <c r="WMG98" s="490"/>
      <c r="WMH98" s="490"/>
      <c r="WMI98" s="490"/>
      <c r="WMJ98" s="490"/>
      <c r="WMK98" s="490"/>
      <c r="WML98" s="490"/>
      <c r="WMM98" s="490"/>
      <c r="WMN98" s="490"/>
      <c r="WMO98" s="490"/>
      <c r="WMP98" s="490"/>
      <c r="WMQ98" s="490"/>
      <c r="WMR98" s="490"/>
      <c r="WMS98" s="490"/>
      <c r="WMT98" s="490"/>
      <c r="WMU98" s="490"/>
      <c r="WMV98" s="490"/>
      <c r="WMW98" s="490"/>
      <c r="WMX98" s="490"/>
      <c r="WMY98" s="490"/>
      <c r="WMZ98" s="490"/>
      <c r="WNA98" s="490"/>
      <c r="WNB98" s="490"/>
      <c r="WNC98" s="490"/>
      <c r="WND98" s="490"/>
      <c r="WNE98" s="490"/>
      <c r="WNF98" s="490"/>
      <c r="WNG98" s="490"/>
      <c r="WNH98" s="490"/>
      <c r="WNI98" s="490"/>
      <c r="WNJ98" s="490"/>
      <c r="WNK98" s="490"/>
      <c r="WNL98" s="490"/>
      <c r="WNM98" s="490"/>
      <c r="WNN98" s="490"/>
      <c r="WNO98" s="490"/>
      <c r="WNP98" s="490"/>
      <c r="WNQ98" s="490"/>
      <c r="WNR98" s="490"/>
      <c r="WNS98" s="490"/>
      <c r="WNT98" s="490"/>
      <c r="WNU98" s="490"/>
      <c r="WNV98" s="490"/>
      <c r="WNW98" s="490"/>
      <c r="WNX98" s="490"/>
      <c r="WNY98" s="490"/>
      <c r="WNZ98" s="490"/>
      <c r="WOA98" s="490"/>
      <c r="WOB98" s="490"/>
      <c r="WOC98" s="490"/>
      <c r="WOD98" s="490"/>
      <c r="WOE98" s="490"/>
      <c r="WOF98" s="490"/>
      <c r="WOG98" s="490"/>
      <c r="WOH98" s="490"/>
      <c r="WOI98" s="490"/>
      <c r="WOJ98" s="490"/>
      <c r="WOK98" s="490"/>
      <c r="WOL98" s="490"/>
      <c r="WOM98" s="490"/>
      <c r="WON98" s="490"/>
      <c r="WOO98" s="490"/>
      <c r="WOP98" s="490"/>
      <c r="WOQ98" s="490"/>
      <c r="WOR98" s="490"/>
      <c r="WOS98" s="490"/>
      <c r="WOT98" s="490"/>
      <c r="WOU98" s="490"/>
      <c r="WOV98" s="490"/>
      <c r="WOW98" s="490"/>
      <c r="WOX98" s="490"/>
      <c r="WOY98" s="490"/>
      <c r="WOZ98" s="490"/>
      <c r="WPA98" s="490"/>
      <c r="WPB98" s="490"/>
      <c r="WPC98" s="490"/>
      <c r="WPD98" s="490"/>
      <c r="WPE98" s="490"/>
      <c r="WPF98" s="490"/>
      <c r="WPG98" s="490"/>
      <c r="WPH98" s="490"/>
      <c r="WPI98" s="490"/>
      <c r="WPJ98" s="490"/>
      <c r="WPK98" s="490"/>
      <c r="WPL98" s="490"/>
      <c r="WPM98" s="490"/>
      <c r="WPN98" s="490"/>
      <c r="WPO98" s="490"/>
      <c r="WPP98" s="490"/>
      <c r="WPQ98" s="490"/>
      <c r="WPR98" s="490"/>
      <c r="WPS98" s="490"/>
      <c r="WPT98" s="490"/>
      <c r="WPU98" s="490"/>
      <c r="WPV98" s="490"/>
      <c r="WPW98" s="490"/>
      <c r="WPX98" s="490"/>
      <c r="WPY98" s="490"/>
      <c r="WPZ98" s="490"/>
      <c r="WQA98" s="490"/>
      <c r="WQB98" s="490"/>
      <c r="WQC98" s="490"/>
      <c r="WQD98" s="490"/>
      <c r="WQE98" s="490"/>
      <c r="WQF98" s="490"/>
      <c r="WQG98" s="490"/>
      <c r="WQH98" s="490"/>
      <c r="WQI98" s="490"/>
      <c r="WQJ98" s="490"/>
      <c r="WQK98" s="490"/>
      <c r="WQL98" s="490"/>
      <c r="WQM98" s="490"/>
      <c r="WQN98" s="490"/>
      <c r="WQO98" s="490"/>
      <c r="WQP98" s="490"/>
      <c r="WQQ98" s="490"/>
      <c r="WQR98" s="490"/>
      <c r="WQS98" s="490"/>
      <c r="WQT98" s="490"/>
      <c r="WQU98" s="490"/>
      <c r="WQV98" s="490"/>
      <c r="WQW98" s="490"/>
      <c r="WQX98" s="490"/>
      <c r="WQY98" s="490"/>
      <c r="WQZ98" s="490"/>
      <c r="WRA98" s="490"/>
      <c r="WRB98" s="490"/>
      <c r="WRC98" s="490"/>
      <c r="WRD98" s="490"/>
      <c r="WRE98" s="490"/>
      <c r="WRF98" s="490"/>
      <c r="WRG98" s="490"/>
      <c r="WRH98" s="490"/>
      <c r="WRI98" s="490"/>
      <c r="WRJ98" s="490"/>
      <c r="WRK98" s="490"/>
      <c r="WRL98" s="490"/>
      <c r="WRM98" s="490"/>
      <c r="WRN98" s="490"/>
      <c r="WRO98" s="490"/>
      <c r="WRP98" s="490"/>
      <c r="WRQ98" s="490"/>
      <c r="WRR98" s="490"/>
      <c r="WRS98" s="490"/>
      <c r="WRT98" s="490"/>
      <c r="WRU98" s="490"/>
      <c r="WRV98" s="490"/>
      <c r="WRW98" s="490"/>
      <c r="WRX98" s="490"/>
      <c r="WRY98" s="490"/>
      <c r="WRZ98" s="490"/>
      <c r="WSA98" s="490"/>
      <c r="WSB98" s="490"/>
      <c r="WSC98" s="490"/>
      <c r="WSD98" s="490"/>
      <c r="WSE98" s="490"/>
      <c r="WSF98" s="490"/>
      <c r="WSG98" s="490"/>
      <c r="WSH98" s="490"/>
      <c r="WSI98" s="490"/>
      <c r="WSJ98" s="490"/>
      <c r="WSK98" s="490"/>
      <c r="WSL98" s="490"/>
      <c r="WSM98" s="490"/>
      <c r="WSN98" s="490"/>
      <c r="WSO98" s="490"/>
      <c r="WSP98" s="490"/>
      <c r="WSQ98" s="490"/>
      <c r="WSR98" s="490"/>
      <c r="WSS98" s="490"/>
      <c r="WST98" s="490"/>
      <c r="WSU98" s="490"/>
      <c r="WSV98" s="490"/>
      <c r="WSW98" s="490"/>
      <c r="WSX98" s="490"/>
      <c r="WSY98" s="490"/>
      <c r="WSZ98" s="490"/>
      <c r="WTA98" s="490"/>
      <c r="WTB98" s="490"/>
      <c r="WTC98" s="490"/>
      <c r="WTD98" s="490"/>
      <c r="WTE98" s="490"/>
      <c r="WTF98" s="490"/>
      <c r="WTG98" s="490"/>
      <c r="WTH98" s="490"/>
      <c r="WTI98" s="490"/>
      <c r="WTJ98" s="490"/>
      <c r="WTK98" s="490"/>
      <c r="WTL98" s="490"/>
      <c r="WTM98" s="490"/>
      <c r="WTN98" s="490"/>
      <c r="WTO98" s="490"/>
      <c r="WTP98" s="490"/>
      <c r="WTQ98" s="490"/>
      <c r="WTR98" s="490"/>
      <c r="WTS98" s="490"/>
      <c r="WTT98" s="490"/>
      <c r="WTU98" s="490"/>
      <c r="WTV98" s="490"/>
      <c r="WTW98" s="490"/>
      <c r="WTX98" s="490"/>
      <c r="WTY98" s="490"/>
      <c r="WTZ98" s="490"/>
      <c r="WUA98" s="490"/>
      <c r="WUB98" s="490"/>
      <c r="WUC98" s="490"/>
      <c r="WUD98" s="490"/>
      <c r="WUE98" s="490"/>
      <c r="WUF98" s="490"/>
      <c r="WUG98" s="490"/>
      <c r="WUH98" s="490"/>
      <c r="WUI98" s="490"/>
      <c r="WUJ98" s="490"/>
      <c r="WUK98" s="490"/>
      <c r="WUL98" s="490"/>
      <c r="WUM98" s="490"/>
      <c r="WUN98" s="490"/>
      <c r="WUO98" s="490"/>
      <c r="WUP98" s="490"/>
      <c r="WUQ98" s="490"/>
      <c r="WUR98" s="490"/>
      <c r="WUS98" s="490"/>
      <c r="WUT98" s="490"/>
      <c r="WUU98" s="490"/>
      <c r="WUV98" s="490"/>
      <c r="WUW98" s="490"/>
      <c r="WUX98" s="490"/>
      <c r="WUY98" s="490"/>
      <c r="WUZ98" s="490"/>
      <c r="WVA98" s="490"/>
      <c r="WVB98" s="490"/>
      <c r="WVC98" s="490"/>
      <c r="WVD98" s="490"/>
      <c r="WVE98" s="490"/>
      <c r="WVF98" s="490"/>
      <c r="WVG98" s="490"/>
      <c r="WVH98" s="490"/>
      <c r="WVI98" s="490"/>
      <c r="WVJ98" s="490"/>
      <c r="WVK98" s="490"/>
      <c r="WVL98" s="490"/>
      <c r="WVM98" s="490"/>
      <c r="WVN98" s="490"/>
      <c r="WVO98" s="490"/>
      <c r="WVP98" s="490"/>
      <c r="WVQ98" s="490"/>
      <c r="WVR98" s="490"/>
      <c r="WVS98" s="490"/>
      <c r="WVT98" s="490"/>
      <c r="WVU98" s="490"/>
      <c r="WVV98" s="490"/>
      <c r="WVW98" s="490"/>
      <c r="WVX98" s="490"/>
      <c r="WVY98" s="490"/>
      <c r="WVZ98" s="490"/>
      <c r="WWA98" s="490"/>
      <c r="WWB98" s="490"/>
      <c r="WWC98" s="490"/>
      <c r="WWD98" s="490"/>
      <c r="WWE98" s="490"/>
      <c r="WWF98" s="490"/>
      <c r="WWG98" s="490"/>
      <c r="WWH98" s="490"/>
      <c r="WWI98" s="490"/>
      <c r="WWJ98" s="490"/>
      <c r="WWK98" s="490"/>
      <c r="WWL98" s="490"/>
      <c r="WWM98" s="490"/>
      <c r="WWN98" s="490"/>
      <c r="WWO98" s="490"/>
      <c r="WWP98" s="490"/>
      <c r="WWQ98" s="490"/>
      <c r="WWR98" s="490"/>
      <c r="WWS98" s="490"/>
      <c r="WWT98" s="490"/>
      <c r="WWU98" s="490"/>
      <c r="WWV98" s="490"/>
      <c r="WWW98" s="490"/>
      <c r="WWX98" s="490"/>
      <c r="WWY98" s="490"/>
      <c r="WWZ98" s="490"/>
      <c r="WXA98" s="490"/>
      <c r="WXB98" s="490"/>
      <c r="WXC98" s="490"/>
      <c r="WXD98" s="490"/>
      <c r="WXE98" s="490"/>
      <c r="WXF98" s="490"/>
      <c r="WXG98" s="490"/>
      <c r="WXH98" s="490"/>
      <c r="WXI98" s="490"/>
      <c r="WXJ98" s="490"/>
      <c r="WXK98" s="490"/>
      <c r="WXL98" s="490"/>
      <c r="WXM98" s="490"/>
      <c r="WXN98" s="490"/>
      <c r="WXO98" s="490"/>
      <c r="WXP98" s="490"/>
      <c r="WXQ98" s="490"/>
      <c r="WXR98" s="490"/>
      <c r="WXS98" s="490"/>
      <c r="WXT98" s="490"/>
      <c r="WXU98" s="490"/>
      <c r="WXV98" s="490"/>
      <c r="WXW98" s="490"/>
      <c r="WXX98" s="490"/>
      <c r="WXY98" s="490"/>
      <c r="WXZ98" s="490"/>
      <c r="WYA98" s="490"/>
      <c r="WYB98" s="490"/>
      <c r="WYC98" s="490"/>
      <c r="WYD98" s="490"/>
      <c r="WYE98" s="490"/>
      <c r="WYF98" s="490"/>
      <c r="WYG98" s="490"/>
      <c r="WYH98" s="490"/>
      <c r="WYI98" s="490"/>
      <c r="WYJ98" s="490"/>
      <c r="WYK98" s="490"/>
      <c r="WYL98" s="490"/>
      <c r="WYM98" s="490"/>
      <c r="WYN98" s="490"/>
      <c r="WYO98" s="490"/>
      <c r="WYP98" s="490"/>
      <c r="WYQ98" s="490"/>
      <c r="WYR98" s="490"/>
      <c r="WYS98" s="490"/>
      <c r="WYT98" s="490"/>
      <c r="WYU98" s="490"/>
      <c r="WYV98" s="490"/>
      <c r="WYW98" s="490"/>
      <c r="WYX98" s="490"/>
      <c r="WYY98" s="490"/>
      <c r="WYZ98" s="490"/>
      <c r="WZA98" s="490"/>
      <c r="WZB98" s="490"/>
      <c r="WZC98" s="490"/>
      <c r="WZD98" s="490"/>
      <c r="WZE98" s="490"/>
      <c r="WZF98" s="490"/>
      <c r="WZG98" s="490"/>
      <c r="WZH98" s="490"/>
      <c r="WZI98" s="490"/>
      <c r="WZJ98" s="490"/>
      <c r="WZK98" s="490"/>
      <c r="WZL98" s="490"/>
      <c r="WZM98" s="490"/>
      <c r="WZN98" s="490"/>
      <c r="WZO98" s="490"/>
      <c r="WZP98" s="490"/>
      <c r="WZQ98" s="490"/>
      <c r="WZR98" s="490"/>
      <c r="WZS98" s="490"/>
      <c r="WZT98" s="490"/>
      <c r="WZU98" s="490"/>
      <c r="WZV98" s="490"/>
      <c r="WZW98" s="490"/>
      <c r="WZX98" s="490"/>
      <c r="WZY98" s="490"/>
      <c r="WZZ98" s="490"/>
      <c r="XAA98" s="490"/>
      <c r="XAB98" s="490"/>
      <c r="XAC98" s="490"/>
      <c r="XAD98" s="490"/>
      <c r="XAE98" s="490"/>
      <c r="XAF98" s="490"/>
      <c r="XAG98" s="490"/>
      <c r="XAH98" s="490"/>
      <c r="XAI98" s="490"/>
      <c r="XAJ98" s="490"/>
      <c r="XAK98" s="490"/>
      <c r="XAL98" s="490"/>
      <c r="XAM98" s="490"/>
      <c r="XAN98" s="490"/>
      <c r="XAO98" s="490"/>
      <c r="XAP98" s="490"/>
      <c r="XAQ98" s="490"/>
      <c r="XAR98" s="490"/>
      <c r="XAS98" s="490"/>
      <c r="XAT98" s="490"/>
      <c r="XAU98" s="490"/>
      <c r="XAV98" s="490"/>
      <c r="XAW98" s="490"/>
      <c r="XAX98" s="490"/>
      <c r="XAY98" s="490"/>
      <c r="XAZ98" s="490"/>
      <c r="XBA98" s="490"/>
      <c r="XBB98" s="490"/>
      <c r="XBC98" s="490"/>
      <c r="XBD98" s="490"/>
      <c r="XBE98" s="490"/>
      <c r="XBF98" s="490"/>
      <c r="XBG98" s="490"/>
      <c r="XBH98" s="490"/>
      <c r="XBI98" s="490"/>
      <c r="XBJ98" s="490"/>
      <c r="XBK98" s="490"/>
      <c r="XBL98" s="490"/>
      <c r="XBM98" s="490"/>
      <c r="XBN98" s="490"/>
      <c r="XBO98" s="490"/>
      <c r="XBP98" s="490"/>
      <c r="XBQ98" s="490"/>
      <c r="XBR98" s="490"/>
      <c r="XBS98" s="490"/>
      <c r="XBT98" s="490"/>
      <c r="XBU98" s="490"/>
      <c r="XBV98" s="490"/>
      <c r="XBW98" s="490"/>
      <c r="XBX98" s="490"/>
      <c r="XBY98" s="490"/>
      <c r="XBZ98" s="490"/>
      <c r="XCA98" s="490"/>
      <c r="XCB98" s="490"/>
      <c r="XCC98" s="490"/>
      <c r="XCD98" s="490"/>
      <c r="XCE98" s="490"/>
      <c r="XCF98" s="490"/>
      <c r="XCG98" s="490"/>
      <c r="XCH98" s="490"/>
      <c r="XCI98" s="490"/>
      <c r="XCJ98" s="490"/>
      <c r="XCK98" s="490"/>
      <c r="XCL98" s="490"/>
      <c r="XCM98" s="490"/>
      <c r="XCN98" s="490"/>
      <c r="XCO98" s="490"/>
      <c r="XCP98" s="490"/>
      <c r="XCQ98" s="490"/>
      <c r="XCR98" s="490"/>
      <c r="XCS98" s="490"/>
      <c r="XCT98" s="490"/>
      <c r="XCU98" s="490"/>
      <c r="XCV98" s="490"/>
      <c r="XCW98" s="490"/>
      <c r="XCX98" s="490"/>
      <c r="XCY98" s="490"/>
      <c r="XCZ98" s="490"/>
      <c r="XDA98" s="490"/>
      <c r="XDB98" s="490"/>
      <c r="XDC98" s="490"/>
      <c r="XDD98" s="490"/>
      <c r="XDE98" s="490"/>
      <c r="XDF98" s="490"/>
      <c r="XDG98" s="490"/>
      <c r="XDH98" s="490"/>
      <c r="XDI98" s="490"/>
      <c r="XDJ98" s="490"/>
      <c r="XDK98" s="490"/>
      <c r="XDL98" s="490"/>
      <c r="XDM98" s="490"/>
      <c r="XDN98" s="490"/>
      <c r="XDO98" s="490"/>
      <c r="XDP98" s="490"/>
      <c r="XDQ98" s="490"/>
      <c r="XDR98" s="490"/>
      <c r="XDS98" s="490"/>
      <c r="XDT98" s="490"/>
      <c r="XDU98" s="490"/>
      <c r="XDV98" s="490"/>
      <c r="XDW98" s="490"/>
      <c r="XDX98" s="490"/>
      <c r="XDY98" s="490"/>
      <c r="XDZ98" s="490"/>
      <c r="XEA98" s="490"/>
      <c r="XEB98" s="490"/>
      <c r="XEC98" s="490"/>
      <c r="XED98" s="490"/>
      <c r="XEE98" s="490"/>
      <c r="XEF98" s="490"/>
      <c r="XEG98" s="490"/>
      <c r="XEH98" s="490"/>
      <c r="XEI98" s="490"/>
      <c r="XEJ98" s="490"/>
      <c r="XEK98" s="490"/>
      <c r="XEL98" s="490"/>
      <c r="XEM98" s="490"/>
      <c r="XEN98" s="490"/>
      <c r="XEO98" s="490"/>
      <c r="XEP98" s="490"/>
      <c r="XEQ98" s="490"/>
      <c r="XER98" s="490"/>
      <c r="XES98" s="490"/>
      <c r="XET98" s="490"/>
      <c r="XEU98" s="490"/>
      <c r="XEV98" s="490"/>
      <c r="XEW98" s="490"/>
      <c r="XEX98" s="490"/>
      <c r="XEY98" s="490"/>
      <c r="XEZ98" s="490"/>
      <c r="XFA98" s="490"/>
      <c r="XFB98" s="490"/>
    </row>
    <row r="99" spans="1:16382" ht="18">
      <c r="B99" s="803" t="s">
        <v>1269</v>
      </c>
      <c r="C99" s="798">
        <v>54272684107730</v>
      </c>
      <c r="D99" s="209">
        <f t="shared" si="14"/>
        <v>0.9342307124252025</v>
      </c>
      <c r="E99" s="798">
        <v>3820764743723</v>
      </c>
      <c r="F99" s="209">
        <f t="shared" si="15"/>
        <v>6.5769287574797469E-2</v>
      </c>
      <c r="H99" s="800" t="s">
        <v>1099</v>
      </c>
      <c r="I99" s="798">
        <f t="shared" si="16"/>
        <v>41609.922070898501</v>
      </c>
      <c r="J99" s="209">
        <f t="shared" si="17"/>
        <v>0.93562826979005465</v>
      </c>
      <c r="K99" s="798">
        <f t="shared" si="18"/>
        <v>2862.7851082415</v>
      </c>
      <c r="L99" s="209">
        <f t="shared" si="19"/>
        <v>6.4371730209945355E-2</v>
      </c>
    </row>
    <row r="100" spans="1:16382" ht="18">
      <c r="B100" s="803" t="s">
        <v>1707</v>
      </c>
      <c r="C100" s="798">
        <v>54294445496874</v>
      </c>
      <c r="D100" s="209">
        <f t="shared" si="14"/>
        <v>0.93698676495844813</v>
      </c>
      <c r="E100" s="798">
        <v>3651352167922</v>
      </c>
      <c r="F100" s="209">
        <f t="shared" si="15"/>
        <v>6.3013235041551902E-2</v>
      </c>
      <c r="H100" s="800" t="s">
        <v>1269</v>
      </c>
      <c r="I100" s="798">
        <f t="shared" si="16"/>
        <v>54272.684107729998</v>
      </c>
      <c r="J100" s="209">
        <f t="shared" si="17"/>
        <v>0.93423071242520261</v>
      </c>
      <c r="K100" s="798">
        <f t="shared" si="18"/>
        <v>3820.7647437229998</v>
      </c>
      <c r="L100" s="209">
        <f t="shared" si="19"/>
        <v>6.5769287574797469E-2</v>
      </c>
    </row>
    <row r="101" spans="1:16382" ht="17.25">
      <c r="H101" s="800" t="s">
        <v>1707</v>
      </c>
      <c r="I101" s="798">
        <f t="shared" si="16"/>
        <v>54294.445496874003</v>
      </c>
      <c r="J101" s="209">
        <f t="shared" si="17"/>
        <v>0.93698676495844813</v>
      </c>
      <c r="K101" s="798">
        <f t="shared" si="18"/>
        <v>3651.3521679219998</v>
      </c>
      <c r="L101" s="209">
        <f t="shared" si="19"/>
        <v>6.3013235041551902E-2</v>
      </c>
    </row>
    <row r="102" spans="1:16382" ht="17.25">
      <c r="H102" s="800"/>
      <c r="I102" s="798"/>
      <c r="J102" s="209"/>
      <c r="K102" s="798"/>
      <c r="L102" s="209"/>
    </row>
    <row r="104" spans="1:16382" ht="56.25">
      <c r="B104" s="696" t="s">
        <v>387</v>
      </c>
      <c r="C104" s="802" t="s">
        <v>404</v>
      </c>
      <c r="H104" s="696" t="s">
        <v>387</v>
      </c>
      <c r="I104" s="696" t="s">
        <v>403</v>
      </c>
      <c r="J104" s="696" t="s">
        <v>404</v>
      </c>
      <c r="K104" s="802" t="s">
        <v>405</v>
      </c>
    </row>
    <row r="105" spans="1:16382" ht="17.25">
      <c r="B105" s="800" t="s">
        <v>388</v>
      </c>
      <c r="C105" s="799">
        <v>93919417079973</v>
      </c>
      <c r="H105" s="800" t="s">
        <v>388</v>
      </c>
      <c r="I105" s="798">
        <v>93919.417079973005</v>
      </c>
      <c r="J105" s="798">
        <v>93919.417079973005</v>
      </c>
      <c r="K105" s="799">
        <v>0</v>
      </c>
    </row>
    <row r="106" spans="1:16382" ht="17.25">
      <c r="B106" s="800" t="s">
        <v>389</v>
      </c>
      <c r="C106" s="799">
        <v>114416589653669</v>
      </c>
      <c r="H106" s="800" t="s">
        <v>389</v>
      </c>
      <c r="I106" s="798">
        <f t="shared" ref="I106:I134" si="20">I105+J106</f>
        <v>208336.00673364202</v>
      </c>
      <c r="J106" s="798">
        <f t="shared" ref="J106:J116" si="21">C106/10^9</f>
        <v>114416.589653669</v>
      </c>
      <c r="K106" s="799">
        <f t="shared" ref="K106:K116" si="22">K105+J105</f>
        <v>93919.417079973005</v>
      </c>
    </row>
    <row r="107" spans="1:16382" ht="17.25">
      <c r="B107" s="800" t="s">
        <v>390</v>
      </c>
      <c r="C107" s="799">
        <v>86063993679379</v>
      </c>
      <c r="H107" s="800" t="s">
        <v>390</v>
      </c>
      <c r="I107" s="798">
        <f t="shared" si="20"/>
        <v>294400.00041302101</v>
      </c>
      <c r="J107" s="798">
        <f t="shared" si="21"/>
        <v>86063.993679378997</v>
      </c>
      <c r="K107" s="799">
        <f t="shared" si="22"/>
        <v>208336.00673364202</v>
      </c>
    </row>
    <row r="108" spans="1:16382" ht="17.25">
      <c r="B108" s="800" t="s">
        <v>391</v>
      </c>
      <c r="C108" s="799">
        <v>73649889068047</v>
      </c>
      <c r="H108" s="800" t="s">
        <v>391</v>
      </c>
      <c r="I108" s="798">
        <f t="shared" si="20"/>
        <v>368049.88948106801</v>
      </c>
      <c r="J108" s="798">
        <f t="shared" si="21"/>
        <v>73649.889068047007</v>
      </c>
      <c r="K108" s="799">
        <f t="shared" si="22"/>
        <v>294400.00041302101</v>
      </c>
    </row>
    <row r="109" spans="1:16382" ht="17.25">
      <c r="A109" s="801"/>
      <c r="B109" s="800" t="s">
        <v>392</v>
      </c>
      <c r="C109" s="799">
        <v>76714139670726</v>
      </c>
      <c r="H109" s="800" t="s">
        <v>392</v>
      </c>
      <c r="I109" s="798">
        <f t="shared" si="20"/>
        <v>444764.02915179403</v>
      </c>
      <c r="J109" s="798">
        <f t="shared" si="21"/>
        <v>76714.139670725999</v>
      </c>
      <c r="K109" s="799">
        <f t="shared" si="22"/>
        <v>368049.88948106801</v>
      </c>
    </row>
    <row r="110" spans="1:16382" ht="17.25">
      <c r="A110" s="801"/>
      <c r="B110" s="800" t="s">
        <v>393</v>
      </c>
      <c r="C110" s="799">
        <v>71278497140561</v>
      </c>
      <c r="H110" s="800" t="s">
        <v>393</v>
      </c>
      <c r="I110" s="798">
        <f t="shared" si="20"/>
        <v>516042.52629235503</v>
      </c>
      <c r="J110" s="798">
        <f t="shared" si="21"/>
        <v>71278.497140560998</v>
      </c>
      <c r="K110" s="799">
        <f t="shared" si="22"/>
        <v>444764.02915179403</v>
      </c>
    </row>
    <row r="111" spans="1:16382" ht="17.25">
      <c r="A111" s="801"/>
      <c r="B111" s="800" t="s">
        <v>394</v>
      </c>
      <c r="C111" s="799">
        <v>83157219288556</v>
      </c>
      <c r="H111" s="800" t="s">
        <v>394</v>
      </c>
      <c r="I111" s="798">
        <f t="shared" si="20"/>
        <v>599199.74558091105</v>
      </c>
      <c r="J111" s="798">
        <f t="shared" si="21"/>
        <v>83157.219288556007</v>
      </c>
      <c r="K111" s="799">
        <f t="shared" si="22"/>
        <v>516042.52629235503</v>
      </c>
    </row>
    <row r="112" spans="1:16382" ht="17.25">
      <c r="A112" s="801"/>
      <c r="B112" s="800" t="s">
        <v>395</v>
      </c>
      <c r="C112" s="799">
        <v>106167531606118</v>
      </c>
      <c r="H112" s="800" t="s">
        <v>395</v>
      </c>
      <c r="I112" s="798">
        <f t="shared" si="20"/>
        <v>705367.27718702902</v>
      </c>
      <c r="J112" s="798">
        <f t="shared" si="21"/>
        <v>106167.53160611801</v>
      </c>
      <c r="K112" s="799">
        <f t="shared" si="22"/>
        <v>599199.74558091105</v>
      </c>
    </row>
    <row r="113" spans="1:11" ht="17.25">
      <c r="A113" s="801"/>
      <c r="B113" s="800" t="s">
        <v>396</v>
      </c>
      <c r="C113" s="799">
        <v>76857961442516</v>
      </c>
      <c r="H113" s="800" t="s">
        <v>396</v>
      </c>
      <c r="I113" s="798">
        <f t="shared" si="20"/>
        <v>782225.23862954497</v>
      </c>
      <c r="J113" s="798">
        <f t="shared" si="21"/>
        <v>76857.961442515996</v>
      </c>
      <c r="K113" s="799">
        <f t="shared" si="22"/>
        <v>705367.27718702902</v>
      </c>
    </row>
    <row r="114" spans="1:11" ht="17.25">
      <c r="A114" s="801"/>
      <c r="B114" s="800" t="s">
        <v>397</v>
      </c>
      <c r="C114" s="799">
        <v>73163278764126</v>
      </c>
      <c r="H114" s="800" t="s">
        <v>397</v>
      </c>
      <c r="I114" s="798">
        <f t="shared" si="20"/>
        <v>855388.51739367098</v>
      </c>
      <c r="J114" s="798">
        <f t="shared" si="21"/>
        <v>73163.278764125993</v>
      </c>
      <c r="K114" s="799">
        <f t="shared" si="22"/>
        <v>782225.23862954497</v>
      </c>
    </row>
    <row r="115" spans="1:11" ht="17.25">
      <c r="A115" s="801"/>
      <c r="B115" s="800" t="s">
        <v>398</v>
      </c>
      <c r="C115" s="799">
        <v>111272897438805</v>
      </c>
      <c r="H115" s="800" t="s">
        <v>398</v>
      </c>
      <c r="I115" s="798">
        <f t="shared" si="20"/>
        <v>966661.41483247594</v>
      </c>
      <c r="J115" s="798">
        <f t="shared" si="21"/>
        <v>111272.897438805</v>
      </c>
      <c r="K115" s="799">
        <f t="shared" si="22"/>
        <v>855388.51739367098</v>
      </c>
    </row>
    <row r="116" spans="1:11" ht="17.25">
      <c r="A116" s="801"/>
      <c r="B116" s="800" t="s">
        <v>399</v>
      </c>
      <c r="C116" s="799">
        <v>133161144431455</v>
      </c>
      <c r="H116" s="800" t="s">
        <v>399</v>
      </c>
      <c r="I116" s="798">
        <f t="shared" si="20"/>
        <v>1099822.5592639309</v>
      </c>
      <c r="J116" s="798">
        <f t="shared" si="21"/>
        <v>133161.144431455</v>
      </c>
      <c r="K116" s="799">
        <f t="shared" si="22"/>
        <v>966661.41483247594</v>
      </c>
    </row>
    <row r="117" spans="1:11" ht="17.25">
      <c r="B117" s="800" t="s">
        <v>400</v>
      </c>
      <c r="C117" s="799">
        <v>60288423076191</v>
      </c>
      <c r="H117" s="800" t="s">
        <v>400</v>
      </c>
      <c r="I117" s="798">
        <f t="shared" si="20"/>
        <v>1160110.5592639309</v>
      </c>
      <c r="J117" s="798">
        <v>60288</v>
      </c>
      <c r="K117" s="799">
        <v>0</v>
      </c>
    </row>
    <row r="118" spans="1:11" ht="17.25">
      <c r="B118" s="800" t="s">
        <v>401</v>
      </c>
      <c r="C118" s="799">
        <v>113671215161634</v>
      </c>
      <c r="H118" s="800" t="s">
        <v>401</v>
      </c>
      <c r="I118" s="798">
        <f t="shared" si="20"/>
        <v>1273781.5592639309</v>
      </c>
      <c r="J118" s="798">
        <v>113671</v>
      </c>
      <c r="K118" s="799">
        <f t="shared" ref="K118:K128" si="23">K117+J117</f>
        <v>60288</v>
      </c>
    </row>
    <row r="119" spans="1:11" ht="17.25">
      <c r="B119" s="800" t="s">
        <v>402</v>
      </c>
      <c r="C119" s="799">
        <v>71591300402012</v>
      </c>
      <c r="H119" s="800" t="s">
        <v>402</v>
      </c>
      <c r="I119" s="798">
        <f t="shared" si="20"/>
        <v>1345372.5592639309</v>
      </c>
      <c r="J119" s="798">
        <v>71591</v>
      </c>
      <c r="K119" s="799">
        <f t="shared" si="23"/>
        <v>173959</v>
      </c>
    </row>
    <row r="120" spans="1:11" ht="17.25">
      <c r="B120" s="800" t="s">
        <v>420</v>
      </c>
      <c r="C120" s="799">
        <v>67161613077890</v>
      </c>
      <c r="H120" s="800" t="s">
        <v>420</v>
      </c>
      <c r="I120" s="798">
        <f t="shared" si="20"/>
        <v>1412534.5592639309</v>
      </c>
      <c r="J120" s="798">
        <v>67162</v>
      </c>
      <c r="K120" s="799">
        <f t="shared" si="23"/>
        <v>245550</v>
      </c>
    </row>
    <row r="121" spans="1:11" ht="17.25">
      <c r="B121" s="800" t="s">
        <v>650</v>
      </c>
      <c r="C121" s="799">
        <v>82644938752503</v>
      </c>
      <c r="H121" s="800" t="s">
        <v>650</v>
      </c>
      <c r="I121" s="798">
        <f t="shared" si="20"/>
        <v>1495179.5592639309</v>
      </c>
      <c r="J121" s="798">
        <v>82645</v>
      </c>
      <c r="K121" s="799">
        <f t="shared" si="23"/>
        <v>312712</v>
      </c>
    </row>
    <row r="122" spans="1:11" ht="17.25">
      <c r="B122" s="800" t="s">
        <v>674</v>
      </c>
      <c r="C122" s="799">
        <v>83322741918297</v>
      </c>
      <c r="H122" s="800" t="s">
        <v>674</v>
      </c>
      <c r="I122" s="798">
        <f t="shared" si="20"/>
        <v>1578502.5592639309</v>
      </c>
      <c r="J122" s="798">
        <v>83323</v>
      </c>
      <c r="K122" s="799">
        <f t="shared" si="23"/>
        <v>395357</v>
      </c>
    </row>
    <row r="123" spans="1:11" ht="17.25">
      <c r="B123" s="800" t="s">
        <v>729</v>
      </c>
      <c r="C123" s="799">
        <v>91705874219173</v>
      </c>
      <c r="H123" s="800" t="s">
        <v>729</v>
      </c>
      <c r="I123" s="798">
        <f t="shared" si="20"/>
        <v>1670208.5592639309</v>
      </c>
      <c r="J123" s="798">
        <v>91706</v>
      </c>
      <c r="K123" s="799">
        <f t="shared" si="23"/>
        <v>478680</v>
      </c>
    </row>
    <row r="124" spans="1:11" ht="17.25">
      <c r="B124" s="800" t="s">
        <v>759</v>
      </c>
      <c r="C124" s="799">
        <v>96819238045511</v>
      </c>
      <c r="H124" s="800" t="s">
        <v>759</v>
      </c>
      <c r="I124" s="798">
        <f t="shared" si="20"/>
        <v>1767027.5592639309</v>
      </c>
      <c r="J124" s="798">
        <v>96819</v>
      </c>
      <c r="K124" s="799">
        <f t="shared" si="23"/>
        <v>570386</v>
      </c>
    </row>
    <row r="125" spans="1:11" ht="17.25">
      <c r="B125" s="800" t="s">
        <v>782</v>
      </c>
      <c r="C125" s="799">
        <v>111125702115109</v>
      </c>
      <c r="H125" s="800" t="s">
        <v>782</v>
      </c>
      <c r="I125" s="798">
        <f t="shared" si="20"/>
        <v>1878153.5592639309</v>
      </c>
      <c r="J125" s="798">
        <v>111126</v>
      </c>
      <c r="K125" s="799">
        <f t="shared" si="23"/>
        <v>667205</v>
      </c>
    </row>
    <row r="126" spans="1:11" ht="17.25">
      <c r="B126" s="800" t="s">
        <v>811</v>
      </c>
      <c r="C126" s="799">
        <v>99950316557136</v>
      </c>
      <c r="H126" s="800" t="s">
        <v>811</v>
      </c>
      <c r="I126" s="798">
        <f t="shared" si="20"/>
        <v>1978103.5592639309</v>
      </c>
      <c r="J126" s="798">
        <v>99950</v>
      </c>
      <c r="K126" s="799">
        <f t="shared" si="23"/>
        <v>778331</v>
      </c>
    </row>
    <row r="127" spans="1:11" ht="17.25">
      <c r="B127" s="800" t="s">
        <v>840</v>
      </c>
      <c r="C127" s="799">
        <v>106514998542242</v>
      </c>
      <c r="H127" s="800" t="s">
        <v>840</v>
      </c>
      <c r="I127" s="798">
        <f t="shared" si="20"/>
        <v>2084618.5592639309</v>
      </c>
      <c r="J127" s="798">
        <v>106515</v>
      </c>
      <c r="K127" s="799">
        <f t="shared" si="23"/>
        <v>878281</v>
      </c>
    </row>
    <row r="128" spans="1:11" ht="17.25">
      <c r="B128" s="800" t="s">
        <v>861</v>
      </c>
      <c r="C128" s="799">
        <v>238963951978223</v>
      </c>
      <c r="H128" s="800" t="s">
        <v>861</v>
      </c>
      <c r="I128" s="798">
        <f t="shared" si="20"/>
        <v>2323582.5592639307</v>
      </c>
      <c r="J128" s="798">
        <v>238964</v>
      </c>
      <c r="K128" s="799">
        <f t="shared" si="23"/>
        <v>984796</v>
      </c>
    </row>
    <row r="129" spans="2:11" ht="17.25">
      <c r="B129" s="800" t="s">
        <v>933</v>
      </c>
      <c r="C129" s="799">
        <v>48501322864313</v>
      </c>
      <c r="H129" s="800" t="s">
        <v>933</v>
      </c>
      <c r="I129" s="798">
        <f t="shared" si="20"/>
        <v>2372083.5592639307</v>
      </c>
      <c r="J129" s="798">
        <v>48501</v>
      </c>
      <c r="K129" s="799">
        <v>0</v>
      </c>
    </row>
    <row r="130" spans="2:11" ht="17.25">
      <c r="B130" s="800" t="s">
        <v>934</v>
      </c>
      <c r="C130" s="799">
        <v>109768879537718</v>
      </c>
      <c r="H130" s="800" t="s">
        <v>934</v>
      </c>
      <c r="I130" s="798">
        <f t="shared" si="20"/>
        <v>2481852.5592639307</v>
      </c>
      <c r="J130" s="798">
        <v>109769</v>
      </c>
      <c r="K130" s="799">
        <f>K129+J129</f>
        <v>48501</v>
      </c>
    </row>
    <row r="131" spans="2:11" ht="17.25">
      <c r="B131" s="800" t="s">
        <v>1000</v>
      </c>
      <c r="C131" s="799">
        <v>110481610427844</v>
      </c>
      <c r="H131" s="800" t="s">
        <v>1000</v>
      </c>
      <c r="I131" s="798">
        <f t="shared" si="20"/>
        <v>2592334.5592639307</v>
      </c>
      <c r="J131" s="798">
        <v>110482</v>
      </c>
      <c r="K131" s="799">
        <f>K130+J130</f>
        <v>158270</v>
      </c>
    </row>
    <row r="132" spans="2:11" ht="17.25">
      <c r="B132" s="800" t="s">
        <v>1099</v>
      </c>
      <c r="C132" s="799">
        <v>156099151284918</v>
      </c>
      <c r="H132" s="800" t="s">
        <v>1099</v>
      </c>
      <c r="I132" s="798">
        <f t="shared" si="20"/>
        <v>2748433.5592639307</v>
      </c>
      <c r="J132" s="798">
        <v>156099</v>
      </c>
      <c r="K132" s="799">
        <f>K131+J131</f>
        <v>268752</v>
      </c>
    </row>
    <row r="133" spans="2:11" ht="17.25">
      <c r="B133" s="800" t="s">
        <v>1269</v>
      </c>
      <c r="C133" s="799">
        <v>234321417725270</v>
      </c>
      <c r="H133" s="800" t="s">
        <v>1269</v>
      </c>
      <c r="I133" s="798">
        <f t="shared" si="20"/>
        <v>2982754.5592639307</v>
      </c>
      <c r="J133" s="798">
        <v>234321</v>
      </c>
      <c r="K133" s="799">
        <f>K132+J132</f>
        <v>424851</v>
      </c>
    </row>
    <row r="134" spans="2:11" ht="17.25">
      <c r="B134" s="800" t="s">
        <v>1707</v>
      </c>
      <c r="C134" s="799">
        <v>285424635963565</v>
      </c>
      <c r="H134" s="800" t="s">
        <v>1707</v>
      </c>
      <c r="I134" s="798">
        <f t="shared" si="20"/>
        <v>3268179.5592639307</v>
      </c>
      <c r="J134" s="798">
        <v>285425</v>
      </c>
      <c r="K134" s="799">
        <f>K133+J133</f>
        <v>659172</v>
      </c>
    </row>
  </sheetData>
  <mergeCells count="3">
    <mergeCell ref="H36:L36"/>
    <mergeCell ref="H70:L70"/>
    <mergeCell ref="H2:L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23"/>
  <sheetViews>
    <sheetView rightToLeft="1" zoomScaleNormal="100" workbookViewId="0">
      <selection activeCell="E7" sqref="E7"/>
    </sheetView>
  </sheetViews>
  <sheetFormatPr defaultColWidth="9.140625" defaultRowHeight="15"/>
  <cols>
    <col min="1" max="1" width="13" style="489" customWidth="1"/>
    <col min="2" max="2" width="36.85546875" style="489" customWidth="1"/>
    <col min="3" max="3" width="13.140625" style="489" customWidth="1"/>
    <col min="4" max="4" width="12.28515625" style="489" customWidth="1"/>
    <col min="5" max="5" width="16.42578125" style="489" customWidth="1"/>
    <col min="6" max="6" width="17.85546875" style="489" customWidth="1"/>
    <col min="7" max="16384" width="9.140625" style="489"/>
  </cols>
  <sheetData>
    <row r="2" spans="1:5" ht="18.75">
      <c r="A2" s="826"/>
      <c r="B2" s="825"/>
      <c r="C2" s="819" t="s">
        <v>1270</v>
      </c>
      <c r="D2" s="819" t="s">
        <v>1711</v>
      </c>
      <c r="E2" s="819" t="s">
        <v>421</v>
      </c>
    </row>
    <row r="3" spans="1:5" ht="16.5">
      <c r="A3" s="994" t="s">
        <v>46</v>
      </c>
      <c r="B3" s="824" t="s">
        <v>422</v>
      </c>
      <c r="C3" s="817">
        <f>SUM(C4:C5)</f>
        <v>142811</v>
      </c>
      <c r="D3" s="817">
        <f>SUM(D4:D5)</f>
        <v>179890</v>
      </c>
      <c r="E3" s="816">
        <f t="shared" ref="E3:E12" si="0">(D3/C3)-1</f>
        <v>0.25963686270665431</v>
      </c>
    </row>
    <row r="4" spans="1:5" ht="17.25">
      <c r="A4" s="994"/>
      <c r="B4" s="823" t="s">
        <v>423</v>
      </c>
      <c r="C4" s="814">
        <v>69684</v>
      </c>
      <c r="D4" s="814">
        <v>71961</v>
      </c>
      <c r="E4" s="294">
        <f t="shared" si="0"/>
        <v>3.2676080592388468E-2</v>
      </c>
    </row>
    <row r="5" spans="1:5" ht="17.25">
      <c r="A5" s="994"/>
      <c r="B5" s="823" t="s">
        <v>424</v>
      </c>
      <c r="C5" s="814">
        <v>73127</v>
      </c>
      <c r="D5" s="814">
        <v>107929</v>
      </c>
      <c r="E5" s="294">
        <f t="shared" si="0"/>
        <v>0.47591176993449746</v>
      </c>
    </row>
    <row r="6" spans="1:5" ht="17.25">
      <c r="A6" s="994"/>
      <c r="B6" s="823" t="s">
        <v>425</v>
      </c>
      <c r="C6" s="814">
        <v>78177</v>
      </c>
      <c r="D6" s="814">
        <v>89120</v>
      </c>
      <c r="E6" s="294">
        <f t="shared" si="0"/>
        <v>0.1399772311549432</v>
      </c>
    </row>
    <row r="7" spans="1:5" ht="17.25">
      <c r="A7" s="994"/>
      <c r="B7" s="823" t="s">
        <v>426</v>
      </c>
      <c r="C7" s="814">
        <v>64633</v>
      </c>
      <c r="D7" s="814">
        <v>90769</v>
      </c>
      <c r="E7" s="294">
        <f t="shared" si="0"/>
        <v>0.4043754738291585</v>
      </c>
    </row>
    <row r="8" spans="1:5" ht="16.5">
      <c r="A8" s="994"/>
      <c r="B8" s="824" t="s">
        <v>427</v>
      </c>
      <c r="C8" s="817">
        <f>SUM(C9:C10)</f>
        <v>50230</v>
      </c>
      <c r="D8" s="817">
        <f>SUM(D9:D10)</f>
        <v>64953</v>
      </c>
      <c r="E8" s="816">
        <f t="shared" si="0"/>
        <v>0.29311168624328099</v>
      </c>
    </row>
    <row r="9" spans="1:5" ht="17.25">
      <c r="A9" s="994"/>
      <c r="B9" s="823" t="s">
        <v>428</v>
      </c>
      <c r="C9" s="814">
        <v>23652</v>
      </c>
      <c r="D9" s="814">
        <v>20228</v>
      </c>
      <c r="E9" s="294">
        <f t="shared" si="0"/>
        <v>-0.14476577033654658</v>
      </c>
    </row>
    <row r="10" spans="1:5" ht="17.25">
      <c r="A10" s="994"/>
      <c r="B10" s="823" t="s">
        <v>429</v>
      </c>
      <c r="C10" s="814">
        <v>26578</v>
      </c>
      <c r="D10" s="814">
        <v>44725</v>
      </c>
      <c r="E10" s="294">
        <f t="shared" si="0"/>
        <v>0.68278275265256982</v>
      </c>
    </row>
    <row r="11" spans="1:5" ht="17.25">
      <c r="A11" s="994"/>
      <c r="B11" s="823" t="s">
        <v>430</v>
      </c>
      <c r="C11" s="814">
        <v>27417</v>
      </c>
      <c r="D11" s="814">
        <v>30444</v>
      </c>
      <c r="E11" s="294">
        <f t="shared" si="0"/>
        <v>0.11040595251121577</v>
      </c>
    </row>
    <row r="12" spans="1:5" ht="17.25">
      <c r="A12" s="995"/>
      <c r="B12" s="822" t="s">
        <v>431</v>
      </c>
      <c r="C12" s="814">
        <v>22812</v>
      </c>
      <c r="D12" s="814">
        <v>34509</v>
      </c>
      <c r="E12" s="295">
        <f t="shared" si="0"/>
        <v>0.51275644397685438</v>
      </c>
    </row>
    <row r="13" spans="1:5" ht="18.75">
      <c r="A13" s="821"/>
      <c r="B13" s="820"/>
      <c r="C13" s="819" t="s">
        <v>1270</v>
      </c>
      <c r="D13" s="819" t="s">
        <v>1711</v>
      </c>
      <c r="E13" s="819" t="s">
        <v>421</v>
      </c>
    </row>
    <row r="14" spans="1:5" ht="16.5">
      <c r="A14" s="996" t="s">
        <v>326</v>
      </c>
      <c r="B14" s="818" t="s">
        <v>432</v>
      </c>
      <c r="C14" s="817">
        <f>SUM(C15:C16)</f>
        <v>91511</v>
      </c>
      <c r="D14" s="817">
        <f>SUM(D15:D16)</f>
        <v>105535</v>
      </c>
      <c r="E14" s="816">
        <f t="shared" ref="E14:E23" si="1">(D14/C14)-1</f>
        <v>0.1532493361453815</v>
      </c>
    </row>
    <row r="15" spans="1:5" ht="17.25">
      <c r="A15" s="996"/>
      <c r="B15" s="815" t="s">
        <v>433</v>
      </c>
      <c r="C15" s="814">
        <v>62089</v>
      </c>
      <c r="D15" s="814">
        <v>58024</v>
      </c>
      <c r="E15" s="294">
        <f t="shared" si="1"/>
        <v>-6.5470534233116995E-2</v>
      </c>
    </row>
    <row r="16" spans="1:5" ht="17.25">
      <c r="A16" s="996"/>
      <c r="B16" s="815" t="s">
        <v>434</v>
      </c>
      <c r="C16" s="814">
        <v>29422</v>
      </c>
      <c r="D16" s="814">
        <v>47511</v>
      </c>
      <c r="E16" s="294">
        <f t="shared" si="1"/>
        <v>0.614812045408198</v>
      </c>
    </row>
    <row r="17" spans="1:5" ht="17.25">
      <c r="A17" s="996"/>
      <c r="B17" s="815" t="s">
        <v>435</v>
      </c>
      <c r="C17" s="814">
        <v>64086</v>
      </c>
      <c r="D17" s="814">
        <v>63688</v>
      </c>
      <c r="E17" s="294">
        <f t="shared" si="1"/>
        <v>-6.2104047685922481E-3</v>
      </c>
    </row>
    <row r="18" spans="1:5" ht="17.25">
      <c r="A18" s="996"/>
      <c r="B18" s="815" t="s">
        <v>436</v>
      </c>
      <c r="C18" s="814">
        <v>27425</v>
      </c>
      <c r="D18" s="814">
        <v>41848</v>
      </c>
      <c r="E18" s="294">
        <f t="shared" si="1"/>
        <v>0.52590701914311766</v>
      </c>
    </row>
    <row r="19" spans="1:5" ht="16.5">
      <c r="A19" s="996"/>
      <c r="B19" s="818" t="s">
        <v>437</v>
      </c>
      <c r="C19" s="817">
        <f>SUM(C20:C21)</f>
        <v>13748</v>
      </c>
      <c r="D19" s="817">
        <f>SUM(D20:D21)</f>
        <v>18890</v>
      </c>
      <c r="E19" s="816">
        <f t="shared" si="1"/>
        <v>0.3740180389874892</v>
      </c>
    </row>
    <row r="20" spans="1:5" ht="17.25">
      <c r="A20" s="996"/>
      <c r="B20" s="815" t="s">
        <v>438</v>
      </c>
      <c r="C20" s="814">
        <v>3487</v>
      </c>
      <c r="D20" s="814">
        <v>1931</v>
      </c>
      <c r="E20" s="294">
        <f t="shared" si="1"/>
        <v>-0.44622885001433898</v>
      </c>
    </row>
    <row r="21" spans="1:5" ht="17.25">
      <c r="A21" s="996"/>
      <c r="B21" s="815" t="s">
        <v>439</v>
      </c>
      <c r="C21" s="814">
        <v>10261</v>
      </c>
      <c r="D21" s="814">
        <v>16959</v>
      </c>
      <c r="E21" s="294">
        <f t="shared" si="1"/>
        <v>0.65276288860734821</v>
      </c>
    </row>
    <row r="22" spans="1:5" ht="17.25">
      <c r="A22" s="996"/>
      <c r="B22" s="815" t="s">
        <v>440</v>
      </c>
      <c r="C22" s="814">
        <v>4272</v>
      </c>
      <c r="D22" s="814">
        <v>4331</v>
      </c>
      <c r="E22" s="294">
        <f t="shared" si="1"/>
        <v>1.3810861423221077E-2</v>
      </c>
    </row>
    <row r="23" spans="1:5" ht="18" thickBot="1">
      <c r="A23" s="997"/>
      <c r="B23" s="813" t="s">
        <v>441</v>
      </c>
      <c r="C23" s="812">
        <v>9476</v>
      </c>
      <c r="D23" s="812">
        <v>14560</v>
      </c>
      <c r="E23" s="295">
        <f t="shared" si="1"/>
        <v>0.53651329674968351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rightToLeft="1" zoomScaleNormal="100" workbookViewId="0">
      <selection activeCell="D10" sqref="D10"/>
    </sheetView>
  </sheetViews>
  <sheetFormatPr defaultColWidth="9.140625" defaultRowHeight="15"/>
  <cols>
    <col min="1" max="1" width="14" style="833" bestFit="1" customWidth="1"/>
    <col min="2" max="2" width="11.140625" style="833" bestFit="1" customWidth="1"/>
    <col min="3" max="3" width="20.5703125" style="833" bestFit="1" customWidth="1"/>
    <col min="4" max="4" width="20.140625" style="833" bestFit="1" customWidth="1"/>
    <col min="5" max="6" width="9.140625" style="833"/>
    <col min="7" max="7" width="21.28515625" style="833" customWidth="1"/>
    <col min="8" max="8" width="20.140625" style="833" bestFit="1" customWidth="1"/>
    <col min="9" max="16384" width="9.140625" style="833"/>
  </cols>
  <sheetData>
    <row r="1" spans="3:8" ht="18">
      <c r="C1" s="998" t="s">
        <v>319</v>
      </c>
      <c r="D1" s="999"/>
      <c r="E1" s="832"/>
      <c r="F1" s="832"/>
      <c r="G1" s="998" t="s">
        <v>320</v>
      </c>
      <c r="H1" s="999"/>
    </row>
    <row r="2" spans="3:8" ht="17.25">
      <c r="C2" s="868" t="s">
        <v>316</v>
      </c>
      <c r="D2" s="865">
        <v>7978088030</v>
      </c>
      <c r="E2" s="834"/>
      <c r="F2" s="834"/>
      <c r="G2" s="868" t="s">
        <v>316</v>
      </c>
      <c r="H2" s="865">
        <v>2521710000</v>
      </c>
    </row>
    <row r="3" spans="3:8" ht="17.25">
      <c r="C3" s="868" t="s">
        <v>57</v>
      </c>
      <c r="D3" s="865">
        <v>1400000000</v>
      </c>
      <c r="E3" s="834"/>
      <c r="F3" s="834"/>
      <c r="G3" s="868" t="s">
        <v>55</v>
      </c>
      <c r="H3" s="865">
        <v>206500872257.5</v>
      </c>
    </row>
    <row r="4" spans="3:8" ht="17.25">
      <c r="C4" s="868" t="s">
        <v>55</v>
      </c>
      <c r="D4" s="865">
        <v>3500650062923.5</v>
      </c>
      <c r="E4" s="834"/>
      <c r="F4" s="834"/>
      <c r="G4" s="868" t="s">
        <v>67</v>
      </c>
      <c r="H4" s="865">
        <v>2601571329505</v>
      </c>
    </row>
    <row r="5" spans="3:8" ht="17.25">
      <c r="C5" s="868" t="s">
        <v>67</v>
      </c>
      <c r="D5" s="865">
        <v>43742275501862</v>
      </c>
      <c r="E5" s="834"/>
      <c r="F5" s="834"/>
      <c r="G5" s="868" t="s">
        <v>56</v>
      </c>
      <c r="H5" s="865">
        <v>26469840944</v>
      </c>
    </row>
    <row r="6" spans="3:8" ht="17.25">
      <c r="C6" s="868" t="s">
        <v>56</v>
      </c>
      <c r="D6" s="865">
        <v>3521952382010</v>
      </c>
      <c r="E6" s="834"/>
      <c r="F6" s="834"/>
      <c r="G6" s="868" t="s">
        <v>896</v>
      </c>
      <c r="H6" s="865">
        <v>668162113985</v>
      </c>
    </row>
    <row r="7" spans="3:8" ht="17.25">
      <c r="C7" s="868" t="s">
        <v>896</v>
      </c>
      <c r="D7" s="865">
        <v>39539558597</v>
      </c>
      <c r="E7" s="834"/>
      <c r="F7" s="834"/>
      <c r="G7" s="868" t="s">
        <v>70</v>
      </c>
      <c r="H7" s="865">
        <v>1895304352</v>
      </c>
    </row>
    <row r="8" spans="3:8" ht="17.25">
      <c r="C8" s="868" t="s">
        <v>70</v>
      </c>
      <c r="D8" s="865">
        <v>354000000</v>
      </c>
      <c r="E8" s="834"/>
      <c r="F8" s="834"/>
      <c r="G8" s="868" t="s">
        <v>58</v>
      </c>
      <c r="H8" s="865">
        <v>813267264042.5</v>
      </c>
    </row>
    <row r="9" spans="3:8" ht="17.25">
      <c r="C9" s="868" t="s">
        <v>58</v>
      </c>
      <c r="D9" s="865">
        <v>333920291099.5</v>
      </c>
      <c r="E9" s="834"/>
      <c r="F9" s="834"/>
      <c r="G9" s="868" t="s">
        <v>69</v>
      </c>
      <c r="H9" s="865">
        <v>17832762578.5</v>
      </c>
    </row>
    <row r="10" spans="3:8" ht="17.25">
      <c r="C10" s="868" t="s">
        <v>69</v>
      </c>
      <c r="D10" s="865">
        <v>11042198319.5</v>
      </c>
      <c r="E10" s="834"/>
      <c r="F10" s="834"/>
      <c r="G10" s="868" t="s">
        <v>71</v>
      </c>
      <c r="H10" s="865">
        <v>17374922844589.5</v>
      </c>
    </row>
    <row r="11" spans="3:8" ht="17.25">
      <c r="C11" s="868" t="s">
        <v>71</v>
      </c>
      <c r="D11" s="865">
        <v>2358057874907.5</v>
      </c>
      <c r="E11" s="834"/>
      <c r="F11" s="834"/>
      <c r="G11" s="868" t="s">
        <v>59</v>
      </c>
      <c r="H11" s="865">
        <v>96871953546692.5</v>
      </c>
    </row>
    <row r="12" spans="3:8" ht="17.25">
      <c r="C12" s="868" t="s">
        <v>59</v>
      </c>
      <c r="D12" s="865">
        <v>69514210460448.5</v>
      </c>
      <c r="E12" s="834"/>
      <c r="F12" s="834"/>
      <c r="G12" s="868" t="s">
        <v>68</v>
      </c>
      <c r="H12" s="865">
        <v>22814349542750</v>
      </c>
    </row>
    <row r="13" spans="3:8" ht="17.25">
      <c r="C13" s="868" t="s">
        <v>68</v>
      </c>
      <c r="D13" s="865">
        <v>7867649844904</v>
      </c>
      <c r="E13" s="834"/>
      <c r="F13" s="834"/>
      <c r="G13" s="868" t="s">
        <v>783</v>
      </c>
      <c r="H13" s="865">
        <v>55915450100</v>
      </c>
    </row>
    <row r="14" spans="3:8" ht="17.25">
      <c r="C14" s="868" t="s">
        <v>783</v>
      </c>
      <c r="D14" s="865">
        <v>48355439300</v>
      </c>
      <c r="E14" s="834"/>
      <c r="F14" s="834"/>
      <c r="G14" s="868" t="s">
        <v>730</v>
      </c>
      <c r="H14" s="865">
        <v>148648011230.5</v>
      </c>
    </row>
    <row r="15" spans="3:8" ht="17.25">
      <c r="C15" s="868" t="s">
        <v>730</v>
      </c>
      <c r="D15" s="865">
        <v>3490027991481.5</v>
      </c>
      <c r="E15" s="834"/>
      <c r="F15" s="834"/>
      <c r="G15" s="868" t="s">
        <v>60</v>
      </c>
      <c r="H15" s="865">
        <v>2424348492870.5</v>
      </c>
    </row>
    <row r="16" spans="3:8" ht="17.25">
      <c r="C16" s="868" t="s">
        <v>60</v>
      </c>
      <c r="D16" s="865">
        <v>6958863183784.5</v>
      </c>
      <c r="E16" s="835"/>
      <c r="F16" s="835"/>
      <c r="G16" s="866" t="s">
        <v>94</v>
      </c>
      <c r="H16" s="867">
        <v>144028359085897.5</v>
      </c>
    </row>
    <row r="17" spans="1:10">
      <c r="C17" s="866" t="s">
        <v>94</v>
      </c>
      <c r="D17" s="867">
        <v>141396276877667.5</v>
      </c>
      <c r="G17" s="836"/>
      <c r="H17" s="837"/>
    </row>
    <row r="19" spans="1:10" ht="15.75">
      <c r="C19" s="838"/>
      <c r="G19" s="838"/>
    </row>
    <row r="20" spans="1:10" ht="18">
      <c r="B20" s="839"/>
      <c r="C20" s="1002" t="s">
        <v>443</v>
      </c>
      <c r="D20" s="1000"/>
      <c r="E20" s="1000"/>
      <c r="F20" s="840"/>
      <c r="G20" s="1000" t="s">
        <v>442</v>
      </c>
      <c r="H20" s="1000"/>
      <c r="I20" s="1001"/>
    </row>
    <row r="21" spans="1:10" ht="17.25">
      <c r="A21" s="835"/>
      <c r="B21" s="841" t="s">
        <v>323</v>
      </c>
      <c r="C21" s="842">
        <f>H13+H8+H9+H10+H11+H7+H12</f>
        <v>137950136715105</v>
      </c>
      <c r="D21" s="843">
        <f>C21/(C21+G21)</f>
        <v>0.63255584781152285</v>
      </c>
      <c r="E21" s="844">
        <f>C21/$C$25</f>
        <v>0.95779843352122418</v>
      </c>
      <c r="F21" s="845"/>
      <c r="G21" s="846">
        <f>D8+D9+D10+D11+D12+D14+D13</f>
        <v>80133590108979</v>
      </c>
      <c r="H21" s="843">
        <f>1-D21</f>
        <v>0.36744415218847715</v>
      </c>
      <c r="I21" s="847">
        <f>G21/$G$25</f>
        <v>0.56673055244805748</v>
      </c>
      <c r="J21" s="848"/>
    </row>
    <row r="22" spans="1:10" ht="17.25">
      <c r="A22" s="835"/>
      <c r="B22" s="841" t="s">
        <v>322</v>
      </c>
      <c r="C22" s="849">
        <f>H15</f>
        <v>2424348492870.5</v>
      </c>
      <c r="D22" s="850">
        <f>C22/(C22+G22)</f>
        <v>0.25837086238842588</v>
      </c>
      <c r="E22" s="851">
        <f>C22/$C$25</f>
        <v>1.6832438474319044E-2</v>
      </c>
      <c r="F22" s="852"/>
      <c r="G22" s="853">
        <f>D16</f>
        <v>6958863183784.5</v>
      </c>
      <c r="H22" s="850">
        <f>1-D22</f>
        <v>0.74162913761157412</v>
      </c>
      <c r="I22" s="854">
        <f>G22/$G$25</f>
        <v>4.921532120541712E-2</v>
      </c>
      <c r="J22" s="848"/>
    </row>
    <row r="23" spans="1:10" ht="17.25">
      <c r="A23" s="855"/>
      <c r="B23" s="841" t="s">
        <v>318</v>
      </c>
      <c r="C23" s="849">
        <f>H4+H5+H6+H14+H3</f>
        <v>3651352167922</v>
      </c>
      <c r="D23" s="850">
        <f>C23/(C23+G23)</f>
        <v>6.3013235041551902E-2</v>
      </c>
      <c r="E23" s="851">
        <f>C23/$C$25</f>
        <v>2.5351619577533055E-2</v>
      </c>
      <c r="F23" s="852"/>
      <c r="G23" s="853">
        <f>D4+D5+D6+D15+D7</f>
        <v>54294445496874</v>
      </c>
      <c r="H23" s="850">
        <f>1-D23</f>
        <v>0.93698676495844813</v>
      </c>
      <c r="I23" s="854">
        <f>G23/$G$25</f>
        <v>0.38398780148821166</v>
      </c>
      <c r="J23" s="848"/>
    </row>
    <row r="24" spans="1:10" ht="17.25">
      <c r="A24" s="835"/>
      <c r="B24" s="841" t="s">
        <v>317</v>
      </c>
      <c r="C24" s="849">
        <f>H2</f>
        <v>2521710000</v>
      </c>
      <c r="D24" s="850">
        <f>C24/(C24+G24)</f>
        <v>0.21191199998879309</v>
      </c>
      <c r="E24" s="851">
        <f>C24/$C$25</f>
        <v>1.7508426923728749E-5</v>
      </c>
      <c r="F24" s="852"/>
      <c r="G24" s="853">
        <f>D2+D3</f>
        <v>9378088030</v>
      </c>
      <c r="H24" s="850">
        <f>1-D24</f>
        <v>0.78808800001120694</v>
      </c>
      <c r="I24" s="854">
        <f>G24/$G$25</f>
        <v>6.6324858313728343E-5</v>
      </c>
      <c r="J24" s="848"/>
    </row>
    <row r="25" spans="1:10" ht="17.25">
      <c r="A25" s="856"/>
      <c r="B25" s="857"/>
      <c r="C25" s="858">
        <f>SUM(C21:C24)</f>
        <v>144028359085897.5</v>
      </c>
      <c r="D25" s="859">
        <f>C25/(C25+G25)</f>
        <v>0.5046108181925929</v>
      </c>
      <c r="E25" s="860">
        <f>C25/$C$25</f>
        <v>1</v>
      </c>
      <c r="F25" s="861"/>
      <c r="G25" s="862">
        <f>SUM(G21:G24)</f>
        <v>141396276877667.5</v>
      </c>
      <c r="H25" s="859">
        <f>1-D25</f>
        <v>0.4953891818074071</v>
      </c>
      <c r="I25" s="863">
        <f>G25/$G$25</f>
        <v>1</v>
      </c>
      <c r="J25" s="848"/>
    </row>
    <row r="26" spans="1:10">
      <c r="A26" s="864"/>
      <c r="J26" s="848"/>
    </row>
  </sheetData>
  <mergeCells count="4">
    <mergeCell ref="C1:D1"/>
    <mergeCell ref="G1:H1"/>
    <mergeCell ref="G20:I20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P18"/>
  <sheetViews>
    <sheetView rightToLeft="1" workbookViewId="0">
      <selection activeCell="D5" sqref="D5"/>
    </sheetView>
  </sheetViews>
  <sheetFormatPr defaultColWidth="9.140625" defaultRowHeight="15"/>
  <cols>
    <col min="1" max="1" width="16.5703125" style="489" customWidth="1"/>
    <col min="2" max="2" width="15.7109375" style="489" customWidth="1"/>
    <col min="3" max="3" width="14.85546875" style="489" customWidth="1"/>
    <col min="4" max="4" width="13.28515625" style="489" customWidth="1"/>
    <col min="5" max="5" width="11.140625" style="489" customWidth="1"/>
    <col min="6" max="6" width="12.85546875" style="489" customWidth="1"/>
    <col min="7" max="7" width="19.5703125" style="489" bestFit="1" customWidth="1"/>
    <col min="8" max="8" width="12.5703125" style="489" customWidth="1"/>
    <col min="9" max="9" width="15.7109375" style="489" bestFit="1" customWidth="1"/>
    <col min="10" max="10" width="15.85546875" style="489" bestFit="1" customWidth="1"/>
    <col min="11" max="11" width="12" style="489" customWidth="1"/>
    <col min="12" max="12" width="13.42578125" style="489" customWidth="1"/>
    <col min="13" max="13" width="11.85546875" style="489" customWidth="1"/>
    <col min="14" max="17" width="10.28515625" style="489" customWidth="1"/>
    <col min="18" max="21" width="9.140625" style="489"/>
    <col min="22" max="22" width="8.5703125" style="489" customWidth="1"/>
    <col min="23" max="16384" width="9.140625" style="489"/>
  </cols>
  <sheetData>
    <row r="2" spans="1:16" ht="18.75">
      <c r="A2" s="573"/>
      <c r="B2" s="1011" t="s">
        <v>1083</v>
      </c>
      <c r="C2" s="1011"/>
      <c r="D2" s="1003" t="s">
        <v>1084</v>
      </c>
      <c r="E2" s="1003"/>
      <c r="F2" s="1003"/>
      <c r="G2" s="1003"/>
      <c r="H2" s="1003" t="s">
        <v>1085</v>
      </c>
      <c r="I2" s="1003"/>
      <c r="J2" s="1003" t="s">
        <v>1086</v>
      </c>
      <c r="K2" s="1003"/>
      <c r="L2" s="1003" t="s">
        <v>1087</v>
      </c>
      <c r="M2" s="1004"/>
    </row>
    <row r="3" spans="1:16" ht="18.75">
      <c r="A3" s="674"/>
      <c r="B3" s="675"/>
      <c r="C3" s="675"/>
      <c r="D3" s="1005" t="s">
        <v>320</v>
      </c>
      <c r="E3" s="1006"/>
      <c r="F3" s="1005" t="s">
        <v>319</v>
      </c>
      <c r="G3" s="1006"/>
      <c r="H3" s="1005" t="s">
        <v>1096</v>
      </c>
      <c r="I3" s="1006"/>
      <c r="J3" s="1005" t="s">
        <v>1096</v>
      </c>
      <c r="K3" s="1006"/>
      <c r="L3" s="1007"/>
      <c r="M3" s="1006"/>
    </row>
    <row r="4" spans="1:16" ht="31.5">
      <c r="A4" s="869" t="s">
        <v>1088</v>
      </c>
      <c r="B4" s="869" t="s">
        <v>1128</v>
      </c>
      <c r="C4" s="869" t="s">
        <v>1302</v>
      </c>
      <c r="D4" s="869" t="s">
        <v>1128</v>
      </c>
      <c r="E4" s="869" t="s">
        <v>1302</v>
      </c>
      <c r="F4" s="869" t="s">
        <v>1128</v>
      </c>
      <c r="G4" s="869" t="s">
        <v>1302</v>
      </c>
      <c r="H4" s="869" t="s">
        <v>1128</v>
      </c>
      <c r="I4" s="869" t="s">
        <v>1302</v>
      </c>
      <c r="J4" s="869" t="s">
        <v>1128</v>
      </c>
      <c r="K4" s="869" t="s">
        <v>1302</v>
      </c>
      <c r="L4" s="869" t="s">
        <v>1128</v>
      </c>
      <c r="M4" s="870" t="s">
        <v>1302</v>
      </c>
    </row>
    <row r="5" spans="1:16" ht="17.25">
      <c r="A5" s="577" t="s">
        <v>1089</v>
      </c>
      <c r="B5" s="574">
        <v>1445866</v>
      </c>
      <c r="C5" s="574">
        <v>1420875</v>
      </c>
      <c r="D5" s="574">
        <f>0.93*B5</f>
        <v>1344655.3800000001</v>
      </c>
      <c r="E5" s="574">
        <f>0.93*C5</f>
        <v>1321413.75</v>
      </c>
      <c r="F5" s="574">
        <f>B5-D5</f>
        <v>101210.61999999988</v>
      </c>
      <c r="G5" s="574">
        <f>C5-E5</f>
        <v>99461.25</v>
      </c>
      <c r="H5" s="574">
        <v>68997</v>
      </c>
      <c r="I5" s="574">
        <v>71575</v>
      </c>
      <c r="J5" s="574">
        <v>45708</v>
      </c>
      <c r="K5" s="574">
        <v>55499</v>
      </c>
      <c r="L5" s="574">
        <v>68212</v>
      </c>
      <c r="M5" s="578">
        <v>76185</v>
      </c>
    </row>
    <row r="6" spans="1:16" ht="17.25">
      <c r="A6" s="577" t="s">
        <v>1090</v>
      </c>
      <c r="B6" s="574">
        <v>7415</v>
      </c>
      <c r="C6" s="574">
        <v>8055</v>
      </c>
      <c r="D6" s="574">
        <f>0.63*B6</f>
        <v>4671.45</v>
      </c>
      <c r="E6" s="574">
        <f>0.6*C6</f>
        <v>4833</v>
      </c>
      <c r="F6" s="574">
        <f t="shared" ref="F6:G9" si="0">B6-D6</f>
        <v>2743.55</v>
      </c>
      <c r="G6" s="574">
        <f>C6-E6</f>
        <v>3222</v>
      </c>
      <c r="H6" s="574">
        <v>3135</v>
      </c>
      <c r="I6" s="574">
        <v>3243</v>
      </c>
      <c r="J6" s="574">
        <v>2570</v>
      </c>
      <c r="K6" s="574">
        <v>2929</v>
      </c>
      <c r="L6" s="574">
        <v>3115</v>
      </c>
      <c r="M6" s="578">
        <v>3706</v>
      </c>
    </row>
    <row r="7" spans="1:16" ht="17.25">
      <c r="A7" s="577" t="s">
        <v>1091</v>
      </c>
      <c r="B7" s="574">
        <v>9524</v>
      </c>
      <c r="C7" s="574">
        <v>12525</v>
      </c>
      <c r="D7" s="574">
        <f>0.41*B7</f>
        <v>3904.8399999999997</v>
      </c>
      <c r="E7" s="574">
        <f>0.43*C7</f>
        <v>5385.75</v>
      </c>
      <c r="F7" s="574">
        <f t="shared" si="0"/>
        <v>5619.16</v>
      </c>
      <c r="G7" s="574">
        <f t="shared" si="0"/>
        <v>7139.25</v>
      </c>
      <c r="H7" s="574">
        <v>11719</v>
      </c>
      <c r="I7" s="574">
        <v>14588</v>
      </c>
      <c r="J7" s="574">
        <v>10434</v>
      </c>
      <c r="K7" s="574">
        <v>12280</v>
      </c>
      <c r="L7" s="574">
        <v>8286</v>
      </c>
      <c r="M7" s="578">
        <v>11276</v>
      </c>
      <c r="P7" s="579"/>
    </row>
    <row r="8" spans="1:16" ht="17.25">
      <c r="A8" s="577" t="s">
        <v>1092</v>
      </c>
      <c r="B8" s="574">
        <v>27643</v>
      </c>
      <c r="C8" s="574">
        <v>32087</v>
      </c>
      <c r="D8" s="574">
        <v>0</v>
      </c>
      <c r="E8" s="574">
        <v>0</v>
      </c>
      <c r="F8" s="574">
        <f t="shared" si="0"/>
        <v>27643</v>
      </c>
      <c r="G8" s="574">
        <f t="shared" si="0"/>
        <v>32087</v>
      </c>
      <c r="H8" s="574">
        <v>24791</v>
      </c>
      <c r="I8" s="574">
        <v>27627</v>
      </c>
      <c r="J8" s="574">
        <v>20478</v>
      </c>
      <c r="K8" s="574">
        <v>24737</v>
      </c>
      <c r="L8" s="574">
        <v>23097</v>
      </c>
      <c r="M8" s="578">
        <v>29944</v>
      </c>
      <c r="P8" s="579"/>
    </row>
    <row r="9" spans="1:16" ht="17.25" customHeight="1">
      <c r="A9" s="580" t="s">
        <v>1093</v>
      </c>
      <c r="B9" s="581">
        <v>1490447</v>
      </c>
      <c r="C9" s="581">
        <v>1473542</v>
      </c>
      <c r="D9" s="581">
        <f>0.93*B9</f>
        <v>1386115.71</v>
      </c>
      <c r="E9" s="581">
        <f>0.92*C9</f>
        <v>1355658.6400000001</v>
      </c>
      <c r="F9" s="581">
        <f t="shared" si="0"/>
        <v>104331.29000000004</v>
      </c>
      <c r="G9" s="581">
        <f t="shared" si="0"/>
        <v>117883.35999999987</v>
      </c>
      <c r="H9" s="581">
        <v>108642</v>
      </c>
      <c r="I9" s="581">
        <f>SUM(I5:I8)</f>
        <v>117033</v>
      </c>
      <c r="J9" s="581">
        <v>79190</v>
      </c>
      <c r="K9" s="581">
        <f>SUM(K5:K8)</f>
        <v>95445</v>
      </c>
      <c r="L9" s="581">
        <v>102710</v>
      </c>
      <c r="M9" s="582">
        <v>121111</v>
      </c>
    </row>
    <row r="10" spans="1:16">
      <c r="A10" s="585"/>
      <c r="B10" s="585"/>
      <c r="C10" s="585"/>
      <c r="D10" s="583"/>
      <c r="E10" s="585"/>
      <c r="F10" s="585"/>
      <c r="G10" s="585"/>
      <c r="H10" s="584"/>
      <c r="I10" s="584"/>
      <c r="J10" s="584"/>
      <c r="K10" s="584"/>
      <c r="L10" s="584"/>
      <c r="M10" s="585"/>
    </row>
    <row r="11" spans="1:16">
      <c r="A11" s="585"/>
      <c r="B11" s="585"/>
      <c r="C11" s="585"/>
      <c r="D11" s="490"/>
    </row>
    <row r="12" spans="1:16" ht="18.75">
      <c r="A12" s="586"/>
      <c r="B12" s="587" t="s">
        <v>1094</v>
      </c>
      <c r="C12" s="587"/>
      <c r="D12" s="1008" t="s">
        <v>1261</v>
      </c>
      <c r="E12" s="1009"/>
      <c r="F12" s="1010"/>
      <c r="G12" s="1008" t="s">
        <v>1303</v>
      </c>
      <c r="H12" s="1009"/>
      <c r="I12" s="1010"/>
    </row>
    <row r="13" spans="1:16" ht="15.75">
      <c r="A13" s="592" t="s">
        <v>1088</v>
      </c>
      <c r="B13" s="593" t="s">
        <v>1128</v>
      </c>
      <c r="C13" s="594" t="s">
        <v>1302</v>
      </c>
      <c r="D13" s="593" t="s">
        <v>320</v>
      </c>
      <c r="E13" s="593" t="s">
        <v>319</v>
      </c>
      <c r="F13" s="594" t="s">
        <v>1095</v>
      </c>
      <c r="G13" s="592" t="s">
        <v>320</v>
      </c>
      <c r="H13" s="593" t="s">
        <v>319</v>
      </c>
      <c r="I13" s="594" t="s">
        <v>1095</v>
      </c>
      <c r="J13" s="588"/>
      <c r="L13" s="490"/>
      <c r="M13" s="490"/>
    </row>
    <row r="14" spans="1:16" ht="18">
      <c r="A14" s="676" t="s">
        <v>1089</v>
      </c>
      <c r="B14" s="575">
        <v>71</v>
      </c>
      <c r="C14" s="576">
        <v>71</v>
      </c>
      <c r="D14" s="575">
        <v>2147297</v>
      </c>
      <c r="E14" s="575">
        <v>428</v>
      </c>
      <c r="F14" s="576">
        <v>2151577</v>
      </c>
      <c r="G14" s="575">
        <v>2139872</v>
      </c>
      <c r="H14" s="575">
        <v>4206</v>
      </c>
      <c r="I14" s="576">
        <v>2144078</v>
      </c>
      <c r="J14" s="590"/>
      <c r="L14" s="490"/>
      <c r="M14" s="490"/>
    </row>
    <row r="15" spans="1:16" ht="18">
      <c r="A15" s="589" t="s">
        <v>1090</v>
      </c>
      <c r="B15" s="574">
        <v>20</v>
      </c>
      <c r="C15" s="578">
        <v>20</v>
      </c>
      <c r="D15" s="574">
        <v>17322</v>
      </c>
      <c r="E15" s="574">
        <v>199</v>
      </c>
      <c r="F15" s="578">
        <v>17521</v>
      </c>
      <c r="G15" s="574">
        <v>17562</v>
      </c>
      <c r="H15" s="574">
        <v>200</v>
      </c>
      <c r="I15" s="578">
        <v>17762</v>
      </c>
    </row>
    <row r="16" spans="1:16" ht="18">
      <c r="A16" s="589" t="s">
        <v>323</v>
      </c>
      <c r="B16" s="574">
        <v>76</v>
      </c>
      <c r="C16" s="578">
        <v>70</v>
      </c>
      <c r="D16" s="574">
        <v>10458</v>
      </c>
      <c r="E16" s="574">
        <v>417</v>
      </c>
      <c r="F16" s="578">
        <v>10875</v>
      </c>
      <c r="G16" s="574">
        <v>11193</v>
      </c>
      <c r="H16" s="574">
        <v>409</v>
      </c>
      <c r="I16" s="578">
        <v>11602</v>
      </c>
    </row>
    <row r="17" spans="1:9" ht="18">
      <c r="A17" s="589" t="s">
        <v>1092</v>
      </c>
      <c r="B17" s="574">
        <v>30</v>
      </c>
      <c r="C17" s="578">
        <v>32</v>
      </c>
      <c r="D17" s="574">
        <v>0</v>
      </c>
      <c r="E17" s="574">
        <v>82</v>
      </c>
      <c r="F17" s="578">
        <v>82</v>
      </c>
      <c r="G17" s="574">
        <v>0</v>
      </c>
      <c r="H17" s="574">
        <v>82</v>
      </c>
      <c r="I17" s="578">
        <v>82</v>
      </c>
    </row>
    <row r="18" spans="1:9" ht="18">
      <c r="A18" s="591" t="s">
        <v>1093</v>
      </c>
      <c r="B18" s="581">
        <v>197</v>
      </c>
      <c r="C18" s="582">
        <v>193</v>
      </c>
      <c r="D18" s="581">
        <v>2175077</v>
      </c>
      <c r="E18" s="581">
        <v>4978</v>
      </c>
      <c r="F18" s="582">
        <v>2180055</v>
      </c>
      <c r="G18" s="581">
        <v>2168627</v>
      </c>
      <c r="H18" s="581">
        <v>4897</v>
      </c>
      <c r="I18" s="582">
        <v>2173524</v>
      </c>
    </row>
  </sheetData>
  <mergeCells count="12">
    <mergeCell ref="D12:F12"/>
    <mergeCell ref="G12:I12"/>
    <mergeCell ref="B2:C2"/>
    <mergeCell ref="D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D27"/>
  <sheetViews>
    <sheetView showGridLines="0" rightToLeft="1" tabSelected="1" zoomScaleNormal="100" workbookViewId="0">
      <selection activeCell="C11" sqref="C11:C14"/>
    </sheetView>
  </sheetViews>
  <sheetFormatPr defaultRowHeight="15"/>
  <cols>
    <col min="1" max="1" width="12.42578125" customWidth="1"/>
    <col min="2" max="2" width="30" customWidth="1"/>
    <col min="3" max="3" width="14.5703125" customWidth="1"/>
    <col min="4" max="4" width="14" customWidth="1"/>
    <col min="6" max="6" width="21.42578125" customWidth="1"/>
    <col min="7" max="7" width="28.42578125" customWidth="1"/>
    <col min="8" max="8" width="18.42578125" customWidth="1"/>
    <col min="9" max="9" width="17.7109375" customWidth="1"/>
    <col min="12" max="12" width="24.140625" bestFit="1" customWidth="1"/>
    <col min="13" max="13" width="43.28515625" bestFit="1" customWidth="1"/>
    <col min="14" max="14" width="15.85546875" bestFit="1" customWidth="1"/>
    <col min="15" max="15" width="9" bestFit="1" customWidth="1"/>
  </cols>
  <sheetData>
    <row r="3" spans="1:4">
      <c r="A3" s="7"/>
      <c r="B3" s="7"/>
      <c r="C3" s="7"/>
      <c r="D3" s="37" t="s">
        <v>343</v>
      </c>
    </row>
    <row r="4" spans="1:4" ht="34.5">
      <c r="A4" s="1013" t="s">
        <v>295</v>
      </c>
      <c r="B4" s="1015" t="s">
        <v>337</v>
      </c>
      <c r="C4" s="41" t="s">
        <v>921</v>
      </c>
      <c r="D4" s="1017" t="s">
        <v>920</v>
      </c>
    </row>
    <row r="5" spans="1:4" ht="17.25">
      <c r="A5" s="1014"/>
      <c r="B5" s="1016"/>
      <c r="C5" s="364" t="s">
        <v>1729</v>
      </c>
      <c r="D5" s="1018"/>
    </row>
    <row r="6" spans="1:4" ht="17.25">
      <c r="A6" s="1012" t="s">
        <v>344</v>
      </c>
      <c r="B6" s="35" t="s">
        <v>862</v>
      </c>
      <c r="C6" s="248">
        <v>0</v>
      </c>
      <c r="D6" s="248">
        <v>850</v>
      </c>
    </row>
    <row r="7" spans="1:4" ht="34.5">
      <c r="A7" s="1012"/>
      <c r="B7" s="35" t="s">
        <v>863</v>
      </c>
      <c r="C7" s="248">
        <v>87476</v>
      </c>
      <c r="D7" s="248">
        <v>173704</v>
      </c>
    </row>
    <row r="8" spans="1:4" ht="17.25">
      <c r="A8" s="1012"/>
      <c r="B8" s="35" t="s">
        <v>336</v>
      </c>
      <c r="C8" s="248">
        <v>176766</v>
      </c>
      <c r="D8" s="248">
        <v>648775</v>
      </c>
    </row>
    <row r="9" spans="1:4" ht="34.5">
      <c r="A9" s="1012"/>
      <c r="B9" s="35" t="s">
        <v>864</v>
      </c>
      <c r="C9" s="248">
        <v>9085</v>
      </c>
      <c r="D9" s="248">
        <v>5195</v>
      </c>
    </row>
    <row r="10" spans="1:4" ht="18">
      <c r="A10" s="365"/>
      <c r="B10" s="367" t="s">
        <v>865</v>
      </c>
      <c r="C10" s="366">
        <v>273327</v>
      </c>
      <c r="D10" s="366">
        <v>828524</v>
      </c>
    </row>
    <row r="11" spans="1:4" ht="17.25">
      <c r="A11" s="1012" t="s">
        <v>345</v>
      </c>
      <c r="B11" s="35" t="s">
        <v>866</v>
      </c>
      <c r="C11" s="248">
        <v>-51736</v>
      </c>
      <c r="D11" s="248">
        <v>175214</v>
      </c>
    </row>
    <row r="12" spans="1:4" ht="17.25">
      <c r="A12" s="1012"/>
      <c r="B12" s="35" t="s">
        <v>620</v>
      </c>
      <c r="C12" s="248">
        <v>7301</v>
      </c>
      <c r="D12" s="248">
        <v>10571</v>
      </c>
    </row>
    <row r="13" spans="1:4" ht="18">
      <c r="A13" s="365"/>
      <c r="B13" s="367" t="s">
        <v>867</v>
      </c>
      <c r="C13" s="366">
        <v>-44435</v>
      </c>
      <c r="D13" s="366">
        <v>185785</v>
      </c>
    </row>
    <row r="14" spans="1:4" ht="17.25">
      <c r="A14" s="247"/>
      <c r="B14" s="262" t="s">
        <v>346</v>
      </c>
      <c r="C14" s="82">
        <v>228892</v>
      </c>
      <c r="D14" s="82">
        <v>1014309</v>
      </c>
    </row>
    <row r="17" spans="1:4" ht="17.25">
      <c r="A17" s="7"/>
      <c r="B17" s="7"/>
      <c r="C17" s="7"/>
      <c r="D17" s="411" t="s">
        <v>343</v>
      </c>
    </row>
    <row r="18" spans="1:4" ht="42">
      <c r="A18" s="406" t="s">
        <v>295</v>
      </c>
      <c r="B18" s="413" t="s">
        <v>337</v>
      </c>
      <c r="C18" s="413" t="s">
        <v>1796</v>
      </c>
      <c r="D18" s="436" t="s">
        <v>920</v>
      </c>
    </row>
    <row r="19" spans="1:4" ht="18.75" customHeight="1">
      <c r="A19" s="893" t="s">
        <v>336</v>
      </c>
      <c r="B19" s="35" t="s">
        <v>873</v>
      </c>
      <c r="C19" s="408">
        <v>28170</v>
      </c>
      <c r="D19" s="408">
        <v>47590</v>
      </c>
    </row>
    <row r="20" spans="1:4" ht="17.25">
      <c r="A20" s="893"/>
      <c r="B20" s="35" t="s">
        <v>338</v>
      </c>
      <c r="C20" s="408">
        <v>6700</v>
      </c>
      <c r="D20" s="408">
        <v>19700</v>
      </c>
    </row>
    <row r="21" spans="1:4" ht="17.25">
      <c r="A21" s="893"/>
      <c r="B21" s="35" t="s">
        <v>872</v>
      </c>
      <c r="C21" s="408">
        <v>0</v>
      </c>
      <c r="D21" s="408">
        <v>111619</v>
      </c>
    </row>
    <row r="22" spans="1:4" ht="17.25">
      <c r="A22" s="893"/>
      <c r="B22" s="35" t="s">
        <v>339</v>
      </c>
      <c r="C22" s="410">
        <v>0</v>
      </c>
      <c r="D22" s="410">
        <v>21500</v>
      </c>
    </row>
    <row r="23" spans="1:4" ht="17.25">
      <c r="A23" s="893"/>
      <c r="B23" s="35" t="s">
        <v>340</v>
      </c>
      <c r="C23" s="408">
        <v>0</v>
      </c>
      <c r="D23" s="408">
        <v>37380</v>
      </c>
    </row>
    <row r="24" spans="1:4" ht="17.25">
      <c r="A24" s="893"/>
      <c r="B24" s="35" t="s">
        <v>870</v>
      </c>
      <c r="C24" s="408">
        <v>0</v>
      </c>
      <c r="D24" s="408">
        <v>50000</v>
      </c>
    </row>
    <row r="25" spans="1:4" ht="17.25">
      <c r="A25" s="893"/>
      <c r="B25" s="35" t="s">
        <v>334</v>
      </c>
      <c r="C25" s="408">
        <v>135301</v>
      </c>
      <c r="D25" s="408">
        <v>348234</v>
      </c>
    </row>
    <row r="26" spans="1:4" ht="17.25">
      <c r="A26" s="893"/>
      <c r="B26" s="35" t="s">
        <v>871</v>
      </c>
      <c r="C26" s="408">
        <v>6595</v>
      </c>
      <c r="D26" s="408">
        <v>12752</v>
      </c>
    </row>
    <row r="27" spans="1:4" ht="21">
      <c r="A27" s="249"/>
      <c r="B27" s="250" t="s">
        <v>347</v>
      </c>
      <c r="C27" s="412">
        <v>176766</v>
      </c>
      <c r="D27" s="412">
        <v>648775</v>
      </c>
    </row>
  </sheetData>
  <mergeCells count="6">
    <mergeCell ref="A19:A26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59"/>
  <sheetViews>
    <sheetView showGridLines="0" rightToLeft="1" zoomScale="90" zoomScaleNormal="90" workbookViewId="0">
      <selection activeCell="K19" sqref="K19"/>
    </sheetView>
  </sheetViews>
  <sheetFormatPr defaultColWidth="9.140625" defaultRowHeight="15"/>
  <cols>
    <col min="1" max="1" width="33.140625" style="11" bestFit="1" customWidth="1"/>
    <col min="2" max="2" width="14.7109375" style="11" customWidth="1"/>
    <col min="3" max="3" width="11.140625" style="11" customWidth="1"/>
    <col min="4" max="4" width="14.5703125" style="11" customWidth="1"/>
    <col min="5" max="5" width="14.42578125" style="11" customWidth="1"/>
    <col min="6" max="6" width="16.42578125" style="11" customWidth="1"/>
    <col min="7" max="7" width="15.7109375" style="11" bestFit="1" customWidth="1"/>
    <col min="8" max="8" width="11.85546875" style="11" bestFit="1" customWidth="1"/>
    <col min="9" max="9" width="11.140625" style="11" bestFit="1" customWidth="1"/>
    <col min="10" max="10" width="9.140625" style="11"/>
    <col min="11" max="11" width="12" style="11" bestFit="1" customWidth="1"/>
    <col min="12" max="12" width="17.7109375" style="11" customWidth="1"/>
    <col min="13" max="16384" width="9.140625" style="11"/>
  </cols>
  <sheetData>
    <row r="1" spans="1:9">
      <c r="A1" s="7"/>
      <c r="B1" s="7"/>
      <c r="C1" s="7"/>
      <c r="D1" s="7"/>
      <c r="E1" s="37" t="s">
        <v>327</v>
      </c>
    </row>
    <row r="2" spans="1:9" ht="17.25">
      <c r="A2" s="40" t="s">
        <v>328</v>
      </c>
      <c r="B2" s="437" t="s">
        <v>1262</v>
      </c>
      <c r="C2" s="333" t="s">
        <v>329</v>
      </c>
      <c r="D2" s="437" t="s">
        <v>935</v>
      </c>
      <c r="E2" s="333" t="s">
        <v>329</v>
      </c>
    </row>
    <row r="3" spans="1:9" ht="18">
      <c r="A3" s="304" t="s">
        <v>330</v>
      </c>
      <c r="B3" s="304">
        <v>160119</v>
      </c>
      <c r="C3" s="878">
        <f>B3/$B$12</f>
        <v>0.19110517533997406</v>
      </c>
      <c r="D3" s="304">
        <v>160119</v>
      </c>
      <c r="E3" s="874">
        <v>0.22309999999999999</v>
      </c>
    </row>
    <row r="4" spans="1:9" ht="18">
      <c r="A4" s="871" t="s">
        <v>331</v>
      </c>
      <c r="B4" s="42">
        <v>49000</v>
      </c>
      <c r="C4" s="873">
        <f t="shared" ref="C4:C12" si="0">B4/$B$12</f>
        <v>5.8482463615552996E-2</v>
      </c>
      <c r="D4" s="42">
        <v>49000</v>
      </c>
      <c r="E4" s="875">
        <v>6.83E-2</v>
      </c>
    </row>
    <row r="5" spans="1:9" ht="18">
      <c r="A5" s="871" t="s">
        <v>332</v>
      </c>
      <c r="B5" s="42">
        <v>5000</v>
      </c>
      <c r="C5" s="873">
        <f t="shared" si="0"/>
        <v>5.9675983281176521E-3</v>
      </c>
      <c r="D5" s="42">
        <v>5000</v>
      </c>
      <c r="E5" s="875">
        <v>7.0000000000000001E-3</v>
      </c>
    </row>
    <row r="6" spans="1:9" ht="18">
      <c r="A6" s="871" t="s">
        <v>333</v>
      </c>
      <c r="B6" s="42">
        <v>57380</v>
      </c>
      <c r="C6" s="873">
        <f t="shared" si="0"/>
        <v>6.8484158413478186E-2</v>
      </c>
      <c r="D6" s="42">
        <v>57380</v>
      </c>
      <c r="E6" s="875">
        <v>0.08</v>
      </c>
    </row>
    <row r="7" spans="1:9" ht="18">
      <c r="A7" s="871" t="s">
        <v>334</v>
      </c>
      <c r="B7" s="42">
        <v>357301</v>
      </c>
      <c r="C7" s="873">
        <f t="shared" si="0"/>
        <v>0.42644577004695305</v>
      </c>
      <c r="D7" s="42">
        <v>260000</v>
      </c>
      <c r="E7" s="875">
        <v>0.36230000000000001</v>
      </c>
    </row>
    <row r="8" spans="1:9" ht="18">
      <c r="A8" s="871" t="s">
        <v>869</v>
      </c>
      <c r="B8" s="42">
        <v>50000</v>
      </c>
      <c r="C8" s="873">
        <f t="shared" si="0"/>
        <v>5.9675983281176521E-2</v>
      </c>
      <c r="D8" s="42">
        <v>50000</v>
      </c>
      <c r="E8" s="875">
        <v>6.9699999999999998E-2</v>
      </c>
    </row>
    <row r="9" spans="1:9" ht="18">
      <c r="A9" s="871" t="s">
        <v>1002</v>
      </c>
      <c r="B9" s="42">
        <v>35995</v>
      </c>
      <c r="C9" s="873">
        <f t="shared" si="0"/>
        <v>4.2960740364118982E-2</v>
      </c>
      <c r="D9" s="42">
        <v>35995</v>
      </c>
      <c r="E9" s="875">
        <v>5.0200000000000002E-2</v>
      </c>
    </row>
    <row r="10" spans="1:9" ht="18">
      <c r="A10" s="871" t="s">
        <v>642</v>
      </c>
      <c r="B10" s="42">
        <f>SUM(B3:B9)</f>
        <v>714795</v>
      </c>
      <c r="C10" s="873">
        <f t="shared" si="0"/>
        <v>0.8531218893893715</v>
      </c>
      <c r="D10" s="42">
        <v>617494</v>
      </c>
      <c r="E10" s="875">
        <v>0.86050000000000004</v>
      </c>
    </row>
    <row r="11" spans="1:9" ht="18">
      <c r="A11" s="871" t="s">
        <v>1003</v>
      </c>
      <c r="B11" s="42">
        <v>123063</v>
      </c>
      <c r="C11" s="873">
        <f t="shared" si="0"/>
        <v>0.14687811061062853</v>
      </c>
      <c r="D11" s="42">
        <v>100121</v>
      </c>
      <c r="E11" s="875">
        <v>0.13950000000000001</v>
      </c>
    </row>
    <row r="12" spans="1:9" ht="18.75">
      <c r="A12" s="872" t="s">
        <v>335</v>
      </c>
      <c r="B12" s="876">
        <f>B11+B10</f>
        <v>837858</v>
      </c>
      <c r="C12" s="879">
        <f t="shared" si="0"/>
        <v>1</v>
      </c>
      <c r="D12" s="876">
        <v>717615</v>
      </c>
      <c r="E12" s="877">
        <v>1</v>
      </c>
    </row>
    <row r="13" spans="1:9" ht="18.75">
      <c r="A13" s="38"/>
      <c r="B13" s="39"/>
      <c r="C13" s="39"/>
      <c r="D13" s="221"/>
      <c r="E13" s="39"/>
    </row>
    <row r="14" spans="1:9" ht="18.75">
      <c r="A14" s="829" t="s">
        <v>1712</v>
      </c>
    </row>
    <row r="15" spans="1:9" ht="34.5">
      <c r="A15" s="596" t="s">
        <v>621</v>
      </c>
      <c r="B15" s="597" t="s">
        <v>328</v>
      </c>
      <c r="C15" s="597" t="s">
        <v>622</v>
      </c>
      <c r="D15" s="597" t="s">
        <v>623</v>
      </c>
      <c r="E15" s="597" t="s">
        <v>624</v>
      </c>
      <c r="F15" s="597" t="s">
        <v>625</v>
      </c>
      <c r="G15" s="597" t="s">
        <v>626</v>
      </c>
      <c r="H15" s="597" t="s">
        <v>627</v>
      </c>
      <c r="I15" s="598" t="s">
        <v>628</v>
      </c>
    </row>
    <row r="16" spans="1:9" ht="36">
      <c r="A16" s="304" t="s">
        <v>1263</v>
      </c>
      <c r="B16" s="305" t="s">
        <v>780</v>
      </c>
      <c r="C16" s="305" t="s">
        <v>1264</v>
      </c>
      <c r="D16" s="306" t="s">
        <v>1265</v>
      </c>
      <c r="E16" s="305" t="s">
        <v>629</v>
      </c>
      <c r="F16" s="307" t="s">
        <v>46</v>
      </c>
      <c r="G16" s="308">
        <v>2000000</v>
      </c>
      <c r="H16" s="309" t="s">
        <v>1730</v>
      </c>
      <c r="I16" s="310" t="s">
        <v>1731</v>
      </c>
    </row>
    <row r="17" spans="1:9" ht="54">
      <c r="A17" s="481" t="s">
        <v>1732</v>
      </c>
      <c r="B17" s="482" t="s">
        <v>630</v>
      </c>
      <c r="C17" s="482" t="s">
        <v>876</v>
      </c>
      <c r="D17" s="483" t="s">
        <v>631</v>
      </c>
      <c r="E17" s="482" t="s">
        <v>632</v>
      </c>
      <c r="F17" s="484" t="s">
        <v>83</v>
      </c>
      <c r="G17" s="485">
        <v>19000000</v>
      </c>
      <c r="H17" s="486" t="s">
        <v>1733</v>
      </c>
      <c r="I17" s="487" t="s">
        <v>1734</v>
      </c>
    </row>
    <row r="19" spans="1:9" ht="18.75">
      <c r="A19" s="829" t="s">
        <v>1713</v>
      </c>
    </row>
    <row r="20" spans="1:9" ht="34.5">
      <c r="A20" s="477" t="s">
        <v>621</v>
      </c>
      <c r="B20" s="478" t="s">
        <v>328</v>
      </c>
      <c r="C20" s="478" t="s">
        <v>622</v>
      </c>
      <c r="D20" s="478" t="s">
        <v>623</v>
      </c>
      <c r="E20" s="478" t="s">
        <v>624</v>
      </c>
      <c r="F20" s="478" t="s">
        <v>625</v>
      </c>
      <c r="G20" s="478" t="s">
        <v>626</v>
      </c>
      <c r="H20" s="478" t="s">
        <v>627</v>
      </c>
      <c r="I20" s="479" t="s">
        <v>628</v>
      </c>
    </row>
    <row r="21" spans="1:9" ht="54">
      <c r="A21" s="304" t="s">
        <v>1735</v>
      </c>
      <c r="B21" s="305" t="s">
        <v>868</v>
      </c>
      <c r="C21" s="305" t="s">
        <v>1714</v>
      </c>
      <c r="D21" s="306" t="s">
        <v>1715</v>
      </c>
      <c r="E21" s="305" t="s">
        <v>632</v>
      </c>
      <c r="F21" s="307" t="s">
        <v>83</v>
      </c>
      <c r="G21" s="308">
        <v>10000000</v>
      </c>
      <c r="H21" s="309" t="s">
        <v>1736</v>
      </c>
      <c r="I21" s="310" t="s">
        <v>1737</v>
      </c>
    </row>
    <row r="22" spans="1:9" ht="54">
      <c r="A22" s="481" t="s">
        <v>877</v>
      </c>
      <c r="B22" s="482" t="s">
        <v>630</v>
      </c>
      <c r="C22" s="482" t="s">
        <v>878</v>
      </c>
      <c r="D22" s="483" t="s">
        <v>631</v>
      </c>
      <c r="E22" s="482" t="s">
        <v>632</v>
      </c>
      <c r="F22" s="484" t="s">
        <v>83</v>
      </c>
      <c r="G22" s="485">
        <v>19000000</v>
      </c>
      <c r="H22" s="486" t="s">
        <v>1738</v>
      </c>
      <c r="I22" s="487" t="s">
        <v>1739</v>
      </c>
    </row>
    <row r="23" spans="1:9" ht="18">
      <c r="A23" s="368"/>
      <c r="B23" s="369"/>
      <c r="C23" s="369"/>
      <c r="D23" s="370"/>
      <c r="E23" s="369"/>
      <c r="F23" s="337"/>
      <c r="G23" s="599"/>
      <c r="H23" s="337"/>
      <c r="I23" s="337"/>
    </row>
    <row r="25" spans="1:9" ht="18.75">
      <c r="A25" s="829" t="s">
        <v>1716</v>
      </c>
    </row>
    <row r="26" spans="1:9" ht="34.5">
      <c r="A26" s="477" t="s">
        <v>621</v>
      </c>
      <c r="B26" s="478" t="s">
        <v>328</v>
      </c>
      <c r="C26" s="478" t="s">
        <v>622</v>
      </c>
      <c r="D26" s="478" t="s">
        <v>623</v>
      </c>
      <c r="E26" s="478" t="s">
        <v>624</v>
      </c>
      <c r="F26" s="478" t="s">
        <v>625</v>
      </c>
      <c r="G26" s="478" t="s">
        <v>626</v>
      </c>
      <c r="H26" s="478" t="s">
        <v>627</v>
      </c>
      <c r="I26" s="479" t="s">
        <v>628</v>
      </c>
    </row>
    <row r="27" spans="1:9" ht="54">
      <c r="A27" s="304" t="s">
        <v>1740</v>
      </c>
      <c r="B27" s="305" t="s">
        <v>630</v>
      </c>
      <c r="C27" s="305" t="s">
        <v>1717</v>
      </c>
      <c r="D27" s="306" t="s">
        <v>631</v>
      </c>
      <c r="E27" s="305" t="s">
        <v>632</v>
      </c>
      <c r="F27" s="307" t="s">
        <v>83</v>
      </c>
      <c r="G27" s="308">
        <v>33500000</v>
      </c>
      <c r="H27" s="309" t="s">
        <v>1741</v>
      </c>
      <c r="I27" s="310" t="s">
        <v>1742</v>
      </c>
    </row>
    <row r="28" spans="1:9" ht="36">
      <c r="A28" s="42" t="s">
        <v>1743</v>
      </c>
      <c r="B28" s="300" t="s">
        <v>56</v>
      </c>
      <c r="C28" s="300" t="s">
        <v>1718</v>
      </c>
      <c r="D28" s="301" t="s">
        <v>1719</v>
      </c>
      <c r="E28" s="300" t="s">
        <v>629</v>
      </c>
      <c r="F28" s="299" t="s">
        <v>46</v>
      </c>
      <c r="G28" s="302">
        <v>1500000</v>
      </c>
      <c r="H28" s="303" t="s">
        <v>1744</v>
      </c>
      <c r="I28" s="311" t="s">
        <v>1745</v>
      </c>
    </row>
    <row r="29" spans="1:9" ht="36">
      <c r="A29" s="42" t="s">
        <v>1720</v>
      </c>
      <c r="B29" s="300" t="s">
        <v>835</v>
      </c>
      <c r="C29" s="300" t="s">
        <v>1721</v>
      </c>
      <c r="D29" s="301" t="s">
        <v>1722</v>
      </c>
      <c r="E29" s="300" t="s">
        <v>629</v>
      </c>
      <c r="F29" s="299" t="s">
        <v>836</v>
      </c>
      <c r="G29" s="302">
        <v>2000000</v>
      </c>
      <c r="H29" s="303" t="s">
        <v>1746</v>
      </c>
      <c r="I29" s="311" t="s">
        <v>1747</v>
      </c>
    </row>
    <row r="30" spans="1:9" ht="54">
      <c r="A30" s="42" t="s">
        <v>1723</v>
      </c>
      <c r="B30" s="300" t="s">
        <v>630</v>
      </c>
      <c r="C30" s="300" t="s">
        <v>1724</v>
      </c>
      <c r="D30" s="301" t="s">
        <v>631</v>
      </c>
      <c r="E30" s="300" t="s">
        <v>632</v>
      </c>
      <c r="F30" s="299" t="s">
        <v>83</v>
      </c>
      <c r="G30" s="302">
        <v>14360000</v>
      </c>
      <c r="H30" s="303" t="s">
        <v>1748</v>
      </c>
      <c r="I30" s="311" t="s">
        <v>1749</v>
      </c>
    </row>
    <row r="31" spans="1:9" ht="54">
      <c r="A31" s="42" t="s">
        <v>1725</v>
      </c>
      <c r="B31" s="300" t="s">
        <v>630</v>
      </c>
      <c r="C31" s="300" t="s">
        <v>1726</v>
      </c>
      <c r="D31" s="301" t="s">
        <v>631</v>
      </c>
      <c r="E31" s="300" t="s">
        <v>632</v>
      </c>
      <c r="F31" s="299" t="s">
        <v>83</v>
      </c>
      <c r="G31" s="302">
        <v>10000000</v>
      </c>
      <c r="H31" s="303" t="s">
        <v>1750</v>
      </c>
      <c r="I31" s="311" t="s">
        <v>1751</v>
      </c>
    </row>
    <row r="32" spans="1:9" ht="54">
      <c r="A32" s="299" t="s">
        <v>1727</v>
      </c>
      <c r="B32" s="300" t="s">
        <v>630</v>
      </c>
      <c r="C32" s="300" t="s">
        <v>1728</v>
      </c>
      <c r="D32" s="301" t="s">
        <v>631</v>
      </c>
      <c r="E32" s="300" t="s">
        <v>632</v>
      </c>
      <c r="F32" s="299" t="s">
        <v>83</v>
      </c>
      <c r="G32" s="302">
        <v>10000000</v>
      </c>
      <c r="H32" s="303" t="s">
        <v>1750</v>
      </c>
      <c r="I32" s="311" t="s">
        <v>1752</v>
      </c>
    </row>
    <row r="33" spans="1:9" ht="54">
      <c r="A33" s="481" t="s">
        <v>1753</v>
      </c>
      <c r="B33" s="482" t="s">
        <v>630</v>
      </c>
      <c r="C33" s="482" t="s">
        <v>1754</v>
      </c>
      <c r="D33" s="483" t="s">
        <v>631</v>
      </c>
      <c r="E33" s="482" t="s">
        <v>632</v>
      </c>
      <c r="F33" s="484" t="s">
        <v>83</v>
      </c>
      <c r="G33" s="485">
        <v>24441466</v>
      </c>
      <c r="H33" s="486" t="s">
        <v>1755</v>
      </c>
      <c r="I33" s="487" t="s">
        <v>1756</v>
      </c>
    </row>
    <row r="34" spans="1:9" ht="18">
      <c r="A34" s="484"/>
      <c r="B34" s="300"/>
      <c r="C34" s="300"/>
      <c r="D34" s="301"/>
      <c r="E34" s="300"/>
      <c r="F34" s="299"/>
      <c r="G34" s="302"/>
      <c r="H34" s="303"/>
      <c r="I34" s="299"/>
    </row>
    <row r="35" spans="1:9" ht="18.75">
      <c r="A35" s="829" t="s">
        <v>874</v>
      </c>
      <c r="B35" s="371"/>
      <c r="C35" s="371"/>
      <c r="D35" s="371"/>
      <c r="E35" s="371"/>
      <c r="F35" s="371"/>
      <c r="G35" s="371"/>
      <c r="H35" s="371"/>
      <c r="I35" s="371"/>
    </row>
    <row r="36" spans="1:9" ht="34.5">
      <c r="A36" s="354" t="s">
        <v>621</v>
      </c>
      <c r="B36" s="41" t="s">
        <v>328</v>
      </c>
      <c r="C36" s="41" t="s">
        <v>622</v>
      </c>
      <c r="D36" s="41" t="s">
        <v>623</v>
      </c>
      <c r="E36" s="41" t="s">
        <v>624</v>
      </c>
      <c r="F36" s="41" t="s">
        <v>625</v>
      </c>
      <c r="G36" s="41" t="s">
        <v>626</v>
      </c>
      <c r="H36" s="41" t="s">
        <v>329</v>
      </c>
      <c r="I36" s="355" t="s">
        <v>875</v>
      </c>
    </row>
    <row r="37" spans="1:9" ht="54">
      <c r="A37" s="42" t="s">
        <v>1757</v>
      </c>
      <c r="B37" s="300" t="s">
        <v>56</v>
      </c>
      <c r="C37" s="300" t="s">
        <v>1758</v>
      </c>
      <c r="D37" s="301" t="s">
        <v>631</v>
      </c>
      <c r="E37" s="300" t="s">
        <v>632</v>
      </c>
      <c r="F37" s="299" t="s">
        <v>83</v>
      </c>
      <c r="G37" s="302">
        <v>48688952</v>
      </c>
      <c r="H37" s="303">
        <v>5.8111197921197996E-2</v>
      </c>
      <c r="I37" s="311">
        <v>5.8111197921197996E-2</v>
      </c>
    </row>
    <row r="38" spans="1:9" ht="36">
      <c r="A38" s="42" t="s">
        <v>1759</v>
      </c>
      <c r="B38" s="300" t="s">
        <v>56</v>
      </c>
      <c r="C38" s="300" t="s">
        <v>1760</v>
      </c>
      <c r="D38" s="301" t="s">
        <v>1761</v>
      </c>
      <c r="E38" s="300" t="s">
        <v>632</v>
      </c>
      <c r="F38" s="299" t="s">
        <v>46</v>
      </c>
      <c r="G38" s="302">
        <v>35000000</v>
      </c>
      <c r="H38" s="303">
        <v>4.1773171195837816E-2</v>
      </c>
      <c r="I38" s="311">
        <v>9.9884369117035812E-2</v>
      </c>
    </row>
    <row r="39" spans="1:9" ht="54">
      <c r="A39" s="42" t="s">
        <v>1762</v>
      </c>
      <c r="B39" s="300" t="s">
        <v>630</v>
      </c>
      <c r="C39" s="300" t="s">
        <v>1763</v>
      </c>
      <c r="D39" s="301" t="s">
        <v>631</v>
      </c>
      <c r="E39" s="300" t="s">
        <v>632</v>
      </c>
      <c r="F39" s="299" t="s">
        <v>83</v>
      </c>
      <c r="G39" s="302">
        <v>35000000</v>
      </c>
      <c r="H39" s="303">
        <v>4.1773171195837816E-2</v>
      </c>
      <c r="I39" s="311">
        <v>0.14165754031287364</v>
      </c>
    </row>
    <row r="40" spans="1:9" ht="54">
      <c r="A40" s="42" t="s">
        <v>1740</v>
      </c>
      <c r="B40" s="300" t="s">
        <v>630</v>
      </c>
      <c r="C40" s="300" t="s">
        <v>1717</v>
      </c>
      <c r="D40" s="301" t="s">
        <v>631</v>
      </c>
      <c r="E40" s="300" t="s">
        <v>632</v>
      </c>
      <c r="F40" s="299" t="s">
        <v>83</v>
      </c>
      <c r="G40" s="302">
        <v>33500000</v>
      </c>
      <c r="H40" s="303">
        <v>3.9982892430301911E-2</v>
      </c>
      <c r="I40" s="311">
        <v>0.18164043274317554</v>
      </c>
    </row>
    <row r="41" spans="1:9" ht="54">
      <c r="A41" s="42" t="s">
        <v>1764</v>
      </c>
      <c r="B41" s="300" t="s">
        <v>1765</v>
      </c>
      <c r="C41" s="300" t="s">
        <v>1766</v>
      </c>
      <c r="D41" s="301" t="s">
        <v>631</v>
      </c>
      <c r="E41" s="300" t="s">
        <v>632</v>
      </c>
      <c r="F41" s="299" t="s">
        <v>83</v>
      </c>
      <c r="G41" s="302">
        <v>30000000</v>
      </c>
      <c r="H41" s="303">
        <v>3.5805575310718124E-2</v>
      </c>
      <c r="I41" s="311">
        <v>0.21744600805389366</v>
      </c>
    </row>
    <row r="42" spans="1:9" ht="54">
      <c r="A42" s="42" t="s">
        <v>1753</v>
      </c>
      <c r="B42" s="300" t="s">
        <v>630</v>
      </c>
      <c r="C42" s="300" t="s">
        <v>1754</v>
      </c>
      <c r="D42" s="301" t="s">
        <v>631</v>
      </c>
      <c r="E42" s="300" t="s">
        <v>632</v>
      </c>
      <c r="F42" s="299" t="s">
        <v>83</v>
      </c>
      <c r="G42" s="302">
        <v>24441466</v>
      </c>
      <c r="H42" s="303">
        <v>2.917135838557855E-2</v>
      </c>
      <c r="I42" s="311">
        <v>0.24661736643947221</v>
      </c>
    </row>
    <row r="43" spans="1:9" ht="54">
      <c r="A43" s="42" t="s">
        <v>1767</v>
      </c>
      <c r="B43" s="300" t="s">
        <v>56</v>
      </c>
      <c r="C43" s="300" t="s">
        <v>1768</v>
      </c>
      <c r="D43" s="301" t="s">
        <v>631</v>
      </c>
      <c r="E43" s="300" t="s">
        <v>632</v>
      </c>
      <c r="F43" s="299" t="s">
        <v>83</v>
      </c>
      <c r="G43" s="302">
        <v>23953289</v>
      </c>
      <c r="H43" s="303">
        <v>2.8588709774296537E-2</v>
      </c>
      <c r="I43" s="311">
        <v>0.27520607621376875</v>
      </c>
    </row>
    <row r="44" spans="1:9" ht="54">
      <c r="A44" s="42" t="s">
        <v>1769</v>
      </c>
      <c r="B44" s="300" t="s">
        <v>780</v>
      </c>
      <c r="C44" s="300" t="s">
        <v>1770</v>
      </c>
      <c r="D44" s="301" t="s">
        <v>631</v>
      </c>
      <c r="E44" s="300" t="s">
        <v>632</v>
      </c>
      <c r="F44" s="299" t="s">
        <v>83</v>
      </c>
      <c r="G44" s="302">
        <v>20000000</v>
      </c>
      <c r="H44" s="303">
        <v>2.3870383540478751E-2</v>
      </c>
      <c r="I44" s="311">
        <v>0.29907645975424751</v>
      </c>
    </row>
    <row r="45" spans="1:9" ht="54">
      <c r="A45" s="42" t="s">
        <v>1771</v>
      </c>
      <c r="B45" s="300" t="s">
        <v>868</v>
      </c>
      <c r="C45" s="300" t="s">
        <v>1772</v>
      </c>
      <c r="D45" s="301" t="s">
        <v>631</v>
      </c>
      <c r="E45" s="300" t="s">
        <v>632</v>
      </c>
      <c r="F45" s="299" t="s">
        <v>83</v>
      </c>
      <c r="G45" s="302">
        <v>20000000</v>
      </c>
      <c r="H45" s="303">
        <v>2.3870383540478751E-2</v>
      </c>
      <c r="I45" s="311">
        <v>0.32294684329472628</v>
      </c>
    </row>
    <row r="46" spans="1:9" ht="54">
      <c r="A46" s="42" t="s">
        <v>1773</v>
      </c>
      <c r="B46" s="300" t="s">
        <v>1765</v>
      </c>
      <c r="C46" s="300" t="s">
        <v>1774</v>
      </c>
      <c r="D46" s="301" t="s">
        <v>631</v>
      </c>
      <c r="E46" s="300" t="s">
        <v>632</v>
      </c>
      <c r="F46" s="299" t="s">
        <v>83</v>
      </c>
      <c r="G46" s="302">
        <v>20000000</v>
      </c>
      <c r="H46" s="303">
        <v>2.3870383540478751E-2</v>
      </c>
      <c r="I46" s="311">
        <v>0.34681722683520505</v>
      </c>
    </row>
    <row r="47" spans="1:9" ht="54">
      <c r="A47" s="42" t="s">
        <v>1775</v>
      </c>
      <c r="B47" s="300" t="s">
        <v>630</v>
      </c>
      <c r="C47" s="300" t="s">
        <v>1776</v>
      </c>
      <c r="D47" s="301" t="s">
        <v>631</v>
      </c>
      <c r="E47" s="300" t="s">
        <v>632</v>
      </c>
      <c r="F47" s="299" t="s">
        <v>83</v>
      </c>
      <c r="G47" s="302">
        <v>19000000</v>
      </c>
      <c r="H47" s="303">
        <v>2.2676864363454813E-2</v>
      </c>
      <c r="I47" s="311">
        <v>0.36949409119865984</v>
      </c>
    </row>
    <row r="48" spans="1:9" ht="54">
      <c r="A48" s="42" t="s">
        <v>877</v>
      </c>
      <c r="B48" s="300" t="s">
        <v>630</v>
      </c>
      <c r="C48" s="300" t="s">
        <v>878</v>
      </c>
      <c r="D48" s="301" t="s">
        <v>631</v>
      </c>
      <c r="E48" s="300" t="s">
        <v>632</v>
      </c>
      <c r="F48" s="299" t="s">
        <v>83</v>
      </c>
      <c r="G48" s="302">
        <v>19000000</v>
      </c>
      <c r="H48" s="303">
        <v>2.2676864363454813E-2</v>
      </c>
      <c r="I48" s="311">
        <v>0.39217095556211468</v>
      </c>
    </row>
    <row r="49" spans="1:9" ht="54">
      <c r="A49" s="42" t="s">
        <v>1777</v>
      </c>
      <c r="B49" s="300" t="s">
        <v>630</v>
      </c>
      <c r="C49" s="300" t="s">
        <v>1778</v>
      </c>
      <c r="D49" s="301" t="s">
        <v>631</v>
      </c>
      <c r="E49" s="300" t="s">
        <v>632</v>
      </c>
      <c r="F49" s="299" t="s">
        <v>83</v>
      </c>
      <c r="G49" s="302">
        <v>19000000</v>
      </c>
      <c r="H49" s="303">
        <v>2.2676864363454813E-2</v>
      </c>
      <c r="I49" s="311">
        <v>0.41484781992556952</v>
      </c>
    </row>
    <row r="50" spans="1:9" ht="54">
      <c r="A50" s="42" t="s">
        <v>1779</v>
      </c>
      <c r="B50" s="300" t="s">
        <v>630</v>
      </c>
      <c r="C50" s="300" t="s">
        <v>1780</v>
      </c>
      <c r="D50" s="301" t="s">
        <v>631</v>
      </c>
      <c r="E50" s="300" t="s">
        <v>632</v>
      </c>
      <c r="F50" s="299" t="s">
        <v>83</v>
      </c>
      <c r="G50" s="302">
        <v>18000000</v>
      </c>
      <c r="H50" s="303">
        <v>2.1483345186430875E-2</v>
      </c>
      <c r="I50" s="311">
        <v>0.43633116511200037</v>
      </c>
    </row>
    <row r="51" spans="1:9" ht="54">
      <c r="A51" s="42" t="s">
        <v>1781</v>
      </c>
      <c r="B51" s="300" t="s">
        <v>630</v>
      </c>
      <c r="C51" s="300" t="s">
        <v>1782</v>
      </c>
      <c r="D51" s="301" t="s">
        <v>631</v>
      </c>
      <c r="E51" s="300" t="s">
        <v>632</v>
      </c>
      <c r="F51" s="299" t="s">
        <v>83</v>
      </c>
      <c r="G51" s="302">
        <v>17625970</v>
      </c>
      <c r="H51" s="303">
        <v>2.1036933208648613E-2</v>
      </c>
      <c r="I51" s="311">
        <v>0.45736809832064901</v>
      </c>
    </row>
    <row r="52" spans="1:9" ht="54">
      <c r="A52" s="42" t="s">
        <v>1783</v>
      </c>
      <c r="B52" s="300" t="s">
        <v>868</v>
      </c>
      <c r="C52" s="300" t="s">
        <v>1784</v>
      </c>
      <c r="D52" s="301" t="s">
        <v>631</v>
      </c>
      <c r="E52" s="300" t="s">
        <v>632</v>
      </c>
      <c r="F52" s="299" t="s">
        <v>83</v>
      </c>
      <c r="G52" s="302">
        <v>17380000</v>
      </c>
      <c r="H52" s="303">
        <v>2.0743363296676035E-2</v>
      </c>
      <c r="I52" s="311">
        <v>0.47811146161732504</v>
      </c>
    </row>
    <row r="53" spans="1:9" ht="54">
      <c r="A53" s="42" t="s">
        <v>1785</v>
      </c>
      <c r="B53" s="300" t="s">
        <v>630</v>
      </c>
      <c r="C53" s="300" t="s">
        <v>1786</v>
      </c>
      <c r="D53" s="301" t="s">
        <v>631</v>
      </c>
      <c r="E53" s="300" t="s">
        <v>632</v>
      </c>
      <c r="F53" s="299" t="s">
        <v>83</v>
      </c>
      <c r="G53" s="302">
        <v>17000000</v>
      </c>
      <c r="H53" s="303">
        <v>2.0289826009406937E-2</v>
      </c>
      <c r="I53" s="311">
        <v>0.49840128762673197</v>
      </c>
    </row>
    <row r="54" spans="1:9" ht="54">
      <c r="A54" s="42" t="s">
        <v>1787</v>
      </c>
      <c r="B54" s="300" t="s">
        <v>630</v>
      </c>
      <c r="C54" s="300" t="s">
        <v>1788</v>
      </c>
      <c r="D54" s="301" t="s">
        <v>631</v>
      </c>
      <c r="E54" s="300" t="s">
        <v>632</v>
      </c>
      <c r="F54" s="299" t="s">
        <v>83</v>
      </c>
      <c r="G54" s="302">
        <v>17000000</v>
      </c>
      <c r="H54" s="303">
        <v>2.0289826009406937E-2</v>
      </c>
      <c r="I54" s="311">
        <v>0.51869111363613896</v>
      </c>
    </row>
    <row r="55" spans="1:9" ht="54">
      <c r="A55" s="299" t="s">
        <v>1789</v>
      </c>
      <c r="B55" s="300" t="s">
        <v>630</v>
      </c>
      <c r="C55" s="300" t="s">
        <v>1790</v>
      </c>
      <c r="D55" s="301" t="s">
        <v>631</v>
      </c>
      <c r="E55" s="300" t="s">
        <v>632</v>
      </c>
      <c r="F55" s="299" t="s">
        <v>83</v>
      </c>
      <c r="G55" s="302">
        <v>16000000</v>
      </c>
      <c r="H55" s="303">
        <v>1.9096306832383E-2</v>
      </c>
      <c r="I55" s="311">
        <v>0.5377874204685219</v>
      </c>
    </row>
    <row r="56" spans="1:9" ht="54">
      <c r="A56" s="299" t="s">
        <v>1791</v>
      </c>
      <c r="B56" s="300" t="s">
        <v>630</v>
      </c>
      <c r="C56" s="300" t="s">
        <v>1792</v>
      </c>
      <c r="D56" s="301" t="s">
        <v>631</v>
      </c>
      <c r="E56" s="300" t="s">
        <v>632</v>
      </c>
      <c r="F56" s="299" t="s">
        <v>83</v>
      </c>
      <c r="G56" s="302">
        <v>15246433</v>
      </c>
      <c r="H56" s="303">
        <v>1.8196910166710604E-2</v>
      </c>
      <c r="I56" s="311">
        <v>0.55598433063523256</v>
      </c>
    </row>
    <row r="57" spans="1:9" ht="36">
      <c r="A57" s="299" t="s">
        <v>1759</v>
      </c>
      <c r="B57" s="300" t="s">
        <v>56</v>
      </c>
      <c r="C57" s="300" t="s">
        <v>1793</v>
      </c>
      <c r="D57" s="301" t="s">
        <v>1761</v>
      </c>
      <c r="E57" s="300" t="s">
        <v>632</v>
      </c>
      <c r="F57" s="299" t="s">
        <v>46</v>
      </c>
      <c r="G57" s="302">
        <v>15000000</v>
      </c>
      <c r="H57" s="303">
        <v>1.7902787655359062E-2</v>
      </c>
      <c r="I57" s="311">
        <v>0.57388711829059158</v>
      </c>
    </row>
    <row r="58" spans="1:9" ht="54">
      <c r="A58" s="299" t="s">
        <v>1723</v>
      </c>
      <c r="B58" s="300" t="s">
        <v>630</v>
      </c>
      <c r="C58" s="300" t="s">
        <v>1724</v>
      </c>
      <c r="D58" s="301" t="s">
        <v>631</v>
      </c>
      <c r="E58" s="300" t="s">
        <v>632</v>
      </c>
      <c r="F58" s="299" t="s">
        <v>83</v>
      </c>
      <c r="G58" s="302">
        <v>14360000</v>
      </c>
      <c r="H58" s="303">
        <v>1.7138935382063743E-2</v>
      </c>
      <c r="I58" s="311">
        <v>0.59102605367265537</v>
      </c>
    </row>
    <row r="59" spans="1:9" ht="54">
      <c r="A59" s="484" t="s">
        <v>1794</v>
      </c>
      <c r="B59" s="482" t="s">
        <v>630</v>
      </c>
      <c r="C59" s="482" t="s">
        <v>1795</v>
      </c>
      <c r="D59" s="483" t="s">
        <v>631</v>
      </c>
      <c r="E59" s="482" t="s">
        <v>632</v>
      </c>
      <c r="F59" s="484" t="s">
        <v>83</v>
      </c>
      <c r="G59" s="485">
        <v>12753567</v>
      </c>
      <c r="H59" s="486">
        <v>1.5221626789959648E-2</v>
      </c>
      <c r="I59" s="487">
        <v>0.60624768046261501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6" tint="0.59999389629810485"/>
  </sheetPr>
  <dimension ref="A1:F206"/>
  <sheetViews>
    <sheetView showGridLines="0" rightToLeft="1" zoomScale="90" zoomScaleNormal="90" workbookViewId="0">
      <selection activeCell="A5" sqref="A5"/>
    </sheetView>
  </sheetViews>
  <sheetFormatPr defaultColWidth="9.140625" defaultRowHeight="18"/>
  <cols>
    <col min="1" max="1" width="14.28515625" style="45" bestFit="1" customWidth="1"/>
    <col min="2" max="2" width="27.42578125" style="45" bestFit="1" customWidth="1"/>
    <col min="3" max="3" width="20" style="45" bestFit="1" customWidth="1"/>
    <col min="4" max="4" width="7.28515625" style="45" bestFit="1" customWidth="1"/>
    <col min="5" max="5" width="98.85546875" style="83" bestFit="1" customWidth="1"/>
    <col min="6" max="6" width="14.42578125" style="43" customWidth="1"/>
    <col min="7" max="16384" width="9.140625" style="43"/>
  </cols>
  <sheetData>
    <row r="1" spans="1:6" ht="18.75">
      <c r="A1" s="334" t="s">
        <v>781</v>
      </c>
      <c r="B1" s="334" t="s">
        <v>636</v>
      </c>
      <c r="C1" s="334" t="s">
        <v>700</v>
      </c>
      <c r="D1" s="334" t="s">
        <v>622</v>
      </c>
      <c r="E1" s="334" t="s">
        <v>633</v>
      </c>
      <c r="F1" s="334" t="s">
        <v>634</v>
      </c>
    </row>
    <row r="2" spans="1:6">
      <c r="A2" s="242" t="s">
        <v>46</v>
      </c>
      <c r="B2" s="242" t="s">
        <v>6</v>
      </c>
      <c r="C2" s="242" t="s">
        <v>1305</v>
      </c>
      <c r="D2" s="242" t="s">
        <v>1306</v>
      </c>
      <c r="E2" s="242" t="s">
        <v>809</v>
      </c>
      <c r="F2" s="242">
        <v>1</v>
      </c>
    </row>
    <row r="3" spans="1:6" ht="21" customHeight="1">
      <c r="A3" s="244" t="s">
        <v>46</v>
      </c>
      <c r="B3" s="244" t="s">
        <v>8</v>
      </c>
      <c r="C3" s="244" t="s">
        <v>1129</v>
      </c>
      <c r="D3" s="244" t="s">
        <v>1130</v>
      </c>
      <c r="E3" s="244" t="s">
        <v>1307</v>
      </c>
      <c r="F3" s="244">
        <v>1</v>
      </c>
    </row>
    <row r="4" spans="1:6">
      <c r="A4" s="242" t="s">
        <v>46</v>
      </c>
      <c r="B4" s="242" t="s">
        <v>8</v>
      </c>
      <c r="C4" s="242" t="s">
        <v>956</v>
      </c>
      <c r="D4" s="242" t="s">
        <v>957</v>
      </c>
      <c r="E4" s="242" t="s">
        <v>1307</v>
      </c>
      <c r="F4" s="242">
        <v>1</v>
      </c>
    </row>
    <row r="5" spans="1:6">
      <c r="A5" s="244" t="s">
        <v>46</v>
      </c>
      <c r="B5" s="244" t="s">
        <v>8</v>
      </c>
      <c r="C5" s="244" t="s">
        <v>1051</v>
      </c>
      <c r="D5" s="244" t="s">
        <v>1052</v>
      </c>
      <c r="E5" s="244" t="s">
        <v>1131</v>
      </c>
      <c r="F5" s="244">
        <v>4</v>
      </c>
    </row>
    <row r="6" spans="1:6">
      <c r="A6" s="242" t="s">
        <v>46</v>
      </c>
      <c r="B6" s="242" t="s">
        <v>8</v>
      </c>
      <c r="C6" s="242" t="s">
        <v>1308</v>
      </c>
      <c r="D6" s="242" t="s">
        <v>1309</v>
      </c>
      <c r="E6" s="242" t="s">
        <v>1307</v>
      </c>
      <c r="F6" s="242">
        <v>1</v>
      </c>
    </row>
    <row r="7" spans="1:6">
      <c r="A7" s="244" t="s">
        <v>46</v>
      </c>
      <c r="B7" s="244" t="s">
        <v>8</v>
      </c>
      <c r="C7" s="244" t="s">
        <v>1310</v>
      </c>
      <c r="D7" s="244" t="s">
        <v>1311</v>
      </c>
      <c r="E7" s="244" t="s">
        <v>1312</v>
      </c>
      <c r="F7" s="244">
        <v>6</v>
      </c>
    </row>
    <row r="8" spans="1:6">
      <c r="A8" s="242" t="s">
        <v>46</v>
      </c>
      <c r="B8" s="242" t="s">
        <v>8</v>
      </c>
      <c r="C8" s="242" t="s">
        <v>958</v>
      </c>
      <c r="D8" s="242" t="s">
        <v>959</v>
      </c>
      <c r="E8" s="242" t="s">
        <v>809</v>
      </c>
      <c r="F8" s="242">
        <v>1</v>
      </c>
    </row>
    <row r="9" spans="1:6">
      <c r="A9" s="244" t="s">
        <v>46</v>
      </c>
      <c r="B9" s="244" t="s">
        <v>7</v>
      </c>
      <c r="C9" s="244" t="s">
        <v>1071</v>
      </c>
      <c r="D9" s="244" t="s">
        <v>1072</v>
      </c>
      <c r="E9" s="244" t="s">
        <v>1313</v>
      </c>
      <c r="F9" s="244">
        <v>7</v>
      </c>
    </row>
    <row r="10" spans="1:6">
      <c r="A10" s="242" t="s">
        <v>46</v>
      </c>
      <c r="B10" s="242" t="s">
        <v>9</v>
      </c>
      <c r="C10" s="242" t="s">
        <v>1314</v>
      </c>
      <c r="D10" s="242" t="s">
        <v>1315</v>
      </c>
      <c r="E10" s="242" t="s">
        <v>1307</v>
      </c>
      <c r="F10" s="242">
        <v>1</v>
      </c>
    </row>
    <row r="11" spans="1:6">
      <c r="A11" s="244" t="s">
        <v>46</v>
      </c>
      <c r="B11" s="244" t="s">
        <v>9</v>
      </c>
      <c r="C11" s="244" t="s">
        <v>1316</v>
      </c>
      <c r="D11" s="244" t="s">
        <v>1317</v>
      </c>
      <c r="E11" s="244" t="s">
        <v>1307</v>
      </c>
      <c r="F11" s="244">
        <v>1</v>
      </c>
    </row>
    <row r="12" spans="1:6">
      <c r="A12" s="242" t="s">
        <v>46</v>
      </c>
      <c r="B12" s="242" t="s">
        <v>9</v>
      </c>
      <c r="C12" s="242" t="s">
        <v>1318</v>
      </c>
      <c r="D12" s="242" t="s">
        <v>1319</v>
      </c>
      <c r="E12" s="242" t="s">
        <v>808</v>
      </c>
      <c r="F12" s="242">
        <v>4</v>
      </c>
    </row>
    <row r="13" spans="1:6">
      <c r="A13" s="244" t="s">
        <v>46</v>
      </c>
      <c r="B13" s="244" t="s">
        <v>9</v>
      </c>
      <c r="C13" s="244" t="s">
        <v>1320</v>
      </c>
      <c r="D13" s="244" t="s">
        <v>1321</v>
      </c>
      <c r="E13" s="244" t="s">
        <v>809</v>
      </c>
      <c r="F13" s="244">
        <v>2</v>
      </c>
    </row>
    <row r="14" spans="1:6">
      <c r="A14" s="242" t="s">
        <v>46</v>
      </c>
      <c r="B14" s="242" t="s">
        <v>9</v>
      </c>
      <c r="C14" s="242" t="s">
        <v>1322</v>
      </c>
      <c r="D14" s="242" t="s">
        <v>1323</v>
      </c>
      <c r="E14" s="242" t="s">
        <v>837</v>
      </c>
      <c r="F14" s="242">
        <v>3</v>
      </c>
    </row>
    <row r="15" spans="1:6">
      <c r="A15" s="244" t="s">
        <v>46</v>
      </c>
      <c r="B15" s="244" t="s">
        <v>9</v>
      </c>
      <c r="C15" s="244" t="s">
        <v>1043</v>
      </c>
      <c r="D15" s="244" t="s">
        <v>1044</v>
      </c>
      <c r="E15" s="244" t="s">
        <v>1307</v>
      </c>
      <c r="F15" s="244">
        <v>1</v>
      </c>
    </row>
    <row r="16" spans="1:6">
      <c r="A16" s="242" t="s">
        <v>46</v>
      </c>
      <c r="B16" s="242" t="s">
        <v>9</v>
      </c>
      <c r="C16" s="242" t="s">
        <v>1324</v>
      </c>
      <c r="D16" s="242" t="s">
        <v>1325</v>
      </c>
      <c r="E16" s="242" t="s">
        <v>808</v>
      </c>
      <c r="F16" s="242">
        <v>4</v>
      </c>
    </row>
    <row r="17" spans="1:6">
      <c r="A17" s="244" t="s">
        <v>46</v>
      </c>
      <c r="B17" s="244" t="s">
        <v>10</v>
      </c>
      <c r="C17" s="244" t="s">
        <v>1186</v>
      </c>
      <c r="D17" s="244" t="s">
        <v>1187</v>
      </c>
      <c r="E17" s="244" t="s">
        <v>1131</v>
      </c>
      <c r="F17" s="244">
        <v>3</v>
      </c>
    </row>
    <row r="18" spans="1:6">
      <c r="A18" s="242" t="s">
        <v>46</v>
      </c>
      <c r="B18" s="242" t="s">
        <v>11</v>
      </c>
      <c r="C18" s="242" t="s">
        <v>1326</v>
      </c>
      <c r="D18" s="242" t="s">
        <v>1327</v>
      </c>
      <c r="E18" s="242" t="s">
        <v>1307</v>
      </c>
      <c r="F18" s="242">
        <v>1</v>
      </c>
    </row>
    <row r="19" spans="1:6">
      <c r="A19" s="244" t="s">
        <v>46</v>
      </c>
      <c r="B19" s="244" t="s">
        <v>12</v>
      </c>
      <c r="C19" s="244" t="s">
        <v>1328</v>
      </c>
      <c r="D19" s="244" t="s">
        <v>1329</v>
      </c>
      <c r="E19" s="244" t="s">
        <v>1312</v>
      </c>
      <c r="F19" s="244">
        <v>4</v>
      </c>
    </row>
    <row r="20" spans="1:6">
      <c r="A20" s="242" t="s">
        <v>46</v>
      </c>
      <c r="B20" s="242" t="s">
        <v>12</v>
      </c>
      <c r="C20" s="242" t="s">
        <v>1330</v>
      </c>
      <c r="D20" s="242" t="s">
        <v>287</v>
      </c>
      <c r="E20" s="242" t="s">
        <v>1331</v>
      </c>
      <c r="F20" s="242">
        <v>1</v>
      </c>
    </row>
    <row r="21" spans="1:6">
      <c r="A21" s="244" t="s">
        <v>46</v>
      </c>
      <c r="B21" s="244" t="s">
        <v>13</v>
      </c>
      <c r="C21" s="244" t="s">
        <v>1332</v>
      </c>
      <c r="D21" s="244" t="s">
        <v>1333</v>
      </c>
      <c r="E21" s="244" t="s">
        <v>1331</v>
      </c>
      <c r="F21" s="244">
        <v>3</v>
      </c>
    </row>
    <row r="22" spans="1:6">
      <c r="A22" s="242" t="s">
        <v>46</v>
      </c>
      <c r="B22" s="242" t="s">
        <v>13</v>
      </c>
      <c r="C22" s="242" t="s">
        <v>1334</v>
      </c>
      <c r="D22" s="242" t="s">
        <v>1335</v>
      </c>
      <c r="E22" s="242" t="s">
        <v>1307</v>
      </c>
      <c r="F22" s="242">
        <v>1</v>
      </c>
    </row>
    <row r="23" spans="1:6">
      <c r="A23" s="244" t="s">
        <v>46</v>
      </c>
      <c r="B23" s="244" t="s">
        <v>14</v>
      </c>
      <c r="C23" s="244" t="s">
        <v>1132</v>
      </c>
      <c r="D23" s="244" t="s">
        <v>1133</v>
      </c>
      <c r="E23" s="244" t="s">
        <v>1307</v>
      </c>
      <c r="F23" s="244">
        <v>1</v>
      </c>
    </row>
    <row r="24" spans="1:6">
      <c r="A24" s="242" t="s">
        <v>46</v>
      </c>
      <c r="B24" s="242" t="s">
        <v>14</v>
      </c>
      <c r="C24" s="242" t="s">
        <v>1336</v>
      </c>
      <c r="D24" s="242" t="s">
        <v>1337</v>
      </c>
      <c r="E24" s="242" t="s">
        <v>1307</v>
      </c>
      <c r="F24" s="242">
        <v>2</v>
      </c>
    </row>
    <row r="25" spans="1:6">
      <c r="A25" s="244" t="s">
        <v>46</v>
      </c>
      <c r="B25" s="244" t="s">
        <v>15</v>
      </c>
      <c r="C25" s="244" t="s">
        <v>960</v>
      </c>
      <c r="D25" s="244" t="s">
        <v>961</v>
      </c>
      <c r="E25" s="244" t="s">
        <v>1307</v>
      </c>
      <c r="F25" s="244">
        <v>1</v>
      </c>
    </row>
    <row r="26" spans="1:6">
      <c r="A26" s="242" t="s">
        <v>46</v>
      </c>
      <c r="B26" s="242" t="s">
        <v>15</v>
      </c>
      <c r="C26" s="242" t="s">
        <v>1338</v>
      </c>
      <c r="D26" s="242" t="s">
        <v>1339</v>
      </c>
      <c r="E26" s="242" t="s">
        <v>1307</v>
      </c>
      <c r="F26" s="242">
        <v>1</v>
      </c>
    </row>
    <row r="27" spans="1:6">
      <c r="A27" s="244" t="s">
        <v>46</v>
      </c>
      <c r="B27" s="244" t="s">
        <v>15</v>
      </c>
      <c r="C27" s="244" t="s">
        <v>1340</v>
      </c>
      <c r="D27" s="244" t="s">
        <v>1341</v>
      </c>
      <c r="E27" s="244" t="s">
        <v>1307</v>
      </c>
      <c r="F27" s="244">
        <v>1</v>
      </c>
    </row>
    <row r="28" spans="1:6">
      <c r="A28" s="242" t="s">
        <v>46</v>
      </c>
      <c r="B28" s="242" t="s">
        <v>15</v>
      </c>
      <c r="C28" s="242" t="s">
        <v>1068</v>
      </c>
      <c r="D28" s="242" t="s">
        <v>1069</v>
      </c>
      <c r="E28" s="242" t="s">
        <v>1131</v>
      </c>
      <c r="F28" s="242">
        <v>2</v>
      </c>
    </row>
    <row r="29" spans="1:6">
      <c r="A29" s="244" t="s">
        <v>46</v>
      </c>
      <c r="B29" s="244" t="s">
        <v>15</v>
      </c>
      <c r="C29" s="244" t="s">
        <v>1342</v>
      </c>
      <c r="D29" s="244" t="s">
        <v>1343</v>
      </c>
      <c r="E29" s="244" t="s">
        <v>1307</v>
      </c>
      <c r="F29" s="244">
        <v>1</v>
      </c>
    </row>
    <row r="30" spans="1:6">
      <c r="A30" s="242" t="s">
        <v>46</v>
      </c>
      <c r="B30" s="242" t="s">
        <v>15</v>
      </c>
      <c r="C30" s="242" t="s">
        <v>1344</v>
      </c>
      <c r="D30" s="242" t="s">
        <v>1345</v>
      </c>
      <c r="E30" s="242" t="s">
        <v>1307</v>
      </c>
      <c r="F30" s="242">
        <v>1</v>
      </c>
    </row>
    <row r="31" spans="1:6">
      <c r="A31" s="244" t="s">
        <v>46</v>
      </c>
      <c r="B31" s="244" t="s">
        <v>15</v>
      </c>
      <c r="C31" s="244" t="s">
        <v>1346</v>
      </c>
      <c r="D31" s="244" t="s">
        <v>1347</v>
      </c>
      <c r="E31" s="244" t="s">
        <v>1307</v>
      </c>
      <c r="F31" s="244">
        <v>2</v>
      </c>
    </row>
    <row r="32" spans="1:6">
      <c r="A32" s="242" t="s">
        <v>46</v>
      </c>
      <c r="B32" s="242" t="s">
        <v>15</v>
      </c>
      <c r="C32" s="242" t="s">
        <v>1041</v>
      </c>
      <c r="D32" s="242" t="s">
        <v>1042</v>
      </c>
      <c r="E32" s="242" t="s">
        <v>1307</v>
      </c>
      <c r="F32" s="242">
        <v>1</v>
      </c>
    </row>
    <row r="33" spans="1:6">
      <c r="A33" s="244" t="s">
        <v>46</v>
      </c>
      <c r="B33" s="244" t="s">
        <v>15</v>
      </c>
      <c r="C33" s="244" t="s">
        <v>1348</v>
      </c>
      <c r="D33" s="244" t="s">
        <v>1349</v>
      </c>
      <c r="E33" s="244" t="s">
        <v>1331</v>
      </c>
      <c r="F33" s="244">
        <v>4</v>
      </c>
    </row>
    <row r="34" spans="1:6">
      <c r="A34" s="242" t="s">
        <v>46</v>
      </c>
      <c r="B34" s="242" t="s">
        <v>15</v>
      </c>
      <c r="C34" s="242" t="s">
        <v>1047</v>
      </c>
      <c r="D34" s="242" t="s">
        <v>1048</v>
      </c>
      <c r="E34" s="242" t="s">
        <v>1331</v>
      </c>
      <c r="F34" s="242">
        <v>3</v>
      </c>
    </row>
    <row r="35" spans="1:6">
      <c r="A35" s="244" t="s">
        <v>46</v>
      </c>
      <c r="B35" s="244" t="s">
        <v>15</v>
      </c>
      <c r="C35" s="244" t="s">
        <v>922</v>
      </c>
      <c r="D35" s="244" t="s">
        <v>923</v>
      </c>
      <c r="E35" s="244" t="s">
        <v>1307</v>
      </c>
      <c r="F35" s="244">
        <v>1</v>
      </c>
    </row>
    <row r="36" spans="1:6">
      <c r="A36" s="242" t="s">
        <v>46</v>
      </c>
      <c r="B36" s="242" t="s">
        <v>15</v>
      </c>
      <c r="C36" s="242" t="s">
        <v>924</v>
      </c>
      <c r="D36" s="242" t="s">
        <v>925</v>
      </c>
      <c r="E36" s="242" t="s">
        <v>1307</v>
      </c>
      <c r="F36" s="242">
        <v>1</v>
      </c>
    </row>
    <row r="37" spans="1:6">
      <c r="A37" s="244" t="s">
        <v>46</v>
      </c>
      <c r="B37" s="244" t="s">
        <v>15</v>
      </c>
      <c r="C37" s="244" t="s">
        <v>1350</v>
      </c>
      <c r="D37" s="244" t="s">
        <v>1351</v>
      </c>
      <c r="E37" s="244" t="s">
        <v>1331</v>
      </c>
      <c r="F37" s="244">
        <v>3</v>
      </c>
    </row>
    <row r="38" spans="1:6">
      <c r="A38" s="242" t="s">
        <v>46</v>
      </c>
      <c r="B38" s="242" t="s">
        <v>15</v>
      </c>
      <c r="C38" s="242" t="s">
        <v>1352</v>
      </c>
      <c r="D38" s="242" t="s">
        <v>1353</v>
      </c>
      <c r="E38" s="242" t="s">
        <v>1307</v>
      </c>
      <c r="F38" s="242">
        <v>1</v>
      </c>
    </row>
    <row r="39" spans="1:6">
      <c r="A39" s="244" t="s">
        <v>46</v>
      </c>
      <c r="B39" s="244" t="s">
        <v>17</v>
      </c>
      <c r="C39" s="244" t="s">
        <v>964</v>
      </c>
      <c r="D39" s="244" t="s">
        <v>965</v>
      </c>
      <c r="E39" s="244" t="s">
        <v>808</v>
      </c>
      <c r="F39" s="244">
        <v>1</v>
      </c>
    </row>
    <row r="40" spans="1:6">
      <c r="A40" s="242" t="s">
        <v>46</v>
      </c>
      <c r="B40" s="242" t="s">
        <v>18</v>
      </c>
      <c r="C40" s="242" t="s">
        <v>988</v>
      </c>
      <c r="D40" s="242" t="s">
        <v>989</v>
      </c>
      <c r="E40" s="242" t="s">
        <v>1354</v>
      </c>
      <c r="F40" s="242">
        <v>4</v>
      </c>
    </row>
    <row r="41" spans="1:6">
      <c r="A41" s="244" t="s">
        <v>46</v>
      </c>
      <c r="B41" s="244" t="s">
        <v>19</v>
      </c>
      <c r="C41" s="244" t="s">
        <v>1355</v>
      </c>
      <c r="D41" s="244" t="s">
        <v>1356</v>
      </c>
      <c r="E41" s="244" t="s">
        <v>1307</v>
      </c>
      <c r="F41" s="244">
        <v>1</v>
      </c>
    </row>
    <row r="42" spans="1:6">
      <c r="A42" s="242" t="s">
        <v>46</v>
      </c>
      <c r="B42" s="242" t="s">
        <v>20</v>
      </c>
      <c r="C42" s="242" t="s">
        <v>966</v>
      </c>
      <c r="D42" s="242" t="s">
        <v>967</v>
      </c>
      <c r="E42" s="242" t="s">
        <v>1307</v>
      </c>
      <c r="F42" s="242">
        <v>1</v>
      </c>
    </row>
    <row r="43" spans="1:6">
      <c r="A43" s="244" t="s">
        <v>46</v>
      </c>
      <c r="B43" s="244" t="s">
        <v>20</v>
      </c>
      <c r="C43" s="244" t="s">
        <v>1357</v>
      </c>
      <c r="D43" s="244" t="s">
        <v>1358</v>
      </c>
      <c r="E43" s="244" t="s">
        <v>1307</v>
      </c>
      <c r="F43" s="244">
        <v>1</v>
      </c>
    </row>
    <row r="44" spans="1:6">
      <c r="A44" s="242" t="s">
        <v>46</v>
      </c>
      <c r="B44" s="242" t="s">
        <v>20</v>
      </c>
      <c r="C44" s="242" t="s">
        <v>1188</v>
      </c>
      <c r="D44" s="242" t="s">
        <v>1189</v>
      </c>
      <c r="E44" s="242" t="s">
        <v>1359</v>
      </c>
      <c r="F44" s="242">
        <v>2</v>
      </c>
    </row>
    <row r="45" spans="1:6">
      <c r="A45" s="244" t="s">
        <v>46</v>
      </c>
      <c r="B45" s="244" t="s">
        <v>21</v>
      </c>
      <c r="C45" s="244" t="s">
        <v>1360</v>
      </c>
      <c r="D45" s="244" t="s">
        <v>1361</v>
      </c>
      <c r="E45" s="244" t="s">
        <v>1331</v>
      </c>
      <c r="F45" s="244">
        <v>5</v>
      </c>
    </row>
    <row r="46" spans="1:6">
      <c r="A46" s="242" t="s">
        <v>46</v>
      </c>
      <c r="B46" s="242" t="s">
        <v>21</v>
      </c>
      <c r="C46" s="242" t="s">
        <v>1362</v>
      </c>
      <c r="D46" s="242" t="s">
        <v>1363</v>
      </c>
      <c r="E46" s="242" t="s">
        <v>1307</v>
      </c>
      <c r="F46" s="242">
        <v>2</v>
      </c>
    </row>
    <row r="47" spans="1:6">
      <c r="A47" s="244" t="s">
        <v>46</v>
      </c>
      <c r="B47" s="244" t="s">
        <v>21</v>
      </c>
      <c r="C47" s="244" t="s">
        <v>1364</v>
      </c>
      <c r="D47" s="244" t="s">
        <v>1365</v>
      </c>
      <c r="E47" s="244" t="s">
        <v>1307</v>
      </c>
      <c r="F47" s="244">
        <v>1</v>
      </c>
    </row>
    <row r="48" spans="1:6">
      <c r="A48" s="242" t="s">
        <v>46</v>
      </c>
      <c r="B48" s="242" t="s">
        <v>21</v>
      </c>
      <c r="C48" s="242" t="s">
        <v>1366</v>
      </c>
      <c r="D48" s="242" t="s">
        <v>1367</v>
      </c>
      <c r="E48" s="242" t="s">
        <v>1331</v>
      </c>
      <c r="F48" s="242">
        <v>4</v>
      </c>
    </row>
    <row r="49" spans="1:6">
      <c r="A49" s="244" t="s">
        <v>46</v>
      </c>
      <c r="B49" s="244" t="s">
        <v>21</v>
      </c>
      <c r="C49" s="244" t="s">
        <v>1368</v>
      </c>
      <c r="D49" s="244" t="s">
        <v>1369</v>
      </c>
      <c r="E49" s="244" t="s">
        <v>1331</v>
      </c>
      <c r="F49" s="244">
        <v>3</v>
      </c>
    </row>
    <row r="50" spans="1:6">
      <c r="A50" s="242" t="s">
        <v>46</v>
      </c>
      <c r="B50" s="242" t="s">
        <v>21</v>
      </c>
      <c r="C50" s="242" t="s">
        <v>1370</v>
      </c>
      <c r="D50" s="242" t="s">
        <v>1371</v>
      </c>
      <c r="E50" s="242" t="s">
        <v>1307</v>
      </c>
      <c r="F50" s="242">
        <v>1</v>
      </c>
    </row>
    <row r="51" spans="1:6">
      <c r="A51" s="244" t="s">
        <v>46</v>
      </c>
      <c r="B51" s="244" t="s">
        <v>22</v>
      </c>
      <c r="C51" s="244" t="s">
        <v>1372</v>
      </c>
      <c r="D51" s="244" t="s">
        <v>1373</v>
      </c>
      <c r="E51" s="244" t="s">
        <v>1307</v>
      </c>
      <c r="F51" s="244">
        <v>1</v>
      </c>
    </row>
    <row r="52" spans="1:6">
      <c r="A52" s="242" t="s">
        <v>46</v>
      </c>
      <c r="B52" s="242" t="s">
        <v>23</v>
      </c>
      <c r="C52" s="242" t="s">
        <v>1374</v>
      </c>
      <c r="D52" s="242" t="s">
        <v>1375</v>
      </c>
      <c r="E52" s="242" t="s">
        <v>1307</v>
      </c>
      <c r="F52" s="242">
        <v>1</v>
      </c>
    </row>
    <row r="53" spans="1:6">
      <c r="A53" s="244" t="s">
        <v>46</v>
      </c>
      <c r="B53" s="244" t="s">
        <v>23</v>
      </c>
      <c r="C53" s="244" t="s">
        <v>1376</v>
      </c>
      <c r="D53" s="244" t="s">
        <v>1377</v>
      </c>
      <c r="E53" s="244" t="s">
        <v>1331</v>
      </c>
      <c r="F53" s="244">
        <v>3</v>
      </c>
    </row>
    <row r="54" spans="1:6">
      <c r="A54" s="242" t="s">
        <v>46</v>
      </c>
      <c r="B54" s="242" t="s">
        <v>23</v>
      </c>
      <c r="C54" s="242" t="s">
        <v>1136</v>
      </c>
      <c r="D54" s="242" t="s">
        <v>1137</v>
      </c>
      <c r="E54" s="242" t="s">
        <v>1307</v>
      </c>
      <c r="F54" s="242">
        <v>1</v>
      </c>
    </row>
    <row r="55" spans="1:6">
      <c r="A55" s="244" t="s">
        <v>46</v>
      </c>
      <c r="B55" s="244" t="s">
        <v>23</v>
      </c>
      <c r="C55" s="244" t="s">
        <v>1378</v>
      </c>
      <c r="D55" s="244" t="s">
        <v>1379</v>
      </c>
      <c r="E55" s="244" t="s">
        <v>1380</v>
      </c>
      <c r="F55" s="244">
        <v>5</v>
      </c>
    </row>
    <row r="56" spans="1:6">
      <c r="A56" s="242" t="s">
        <v>46</v>
      </c>
      <c r="B56" s="242" t="s">
        <v>23</v>
      </c>
      <c r="C56" s="242" t="s">
        <v>1381</v>
      </c>
      <c r="D56" s="242" t="s">
        <v>1382</v>
      </c>
      <c r="E56" s="242" t="s">
        <v>1307</v>
      </c>
      <c r="F56" s="242">
        <v>1</v>
      </c>
    </row>
    <row r="57" spans="1:6">
      <c r="A57" s="244" t="s">
        <v>46</v>
      </c>
      <c r="B57" s="244" t="s">
        <v>23</v>
      </c>
      <c r="C57" s="244" t="s">
        <v>1383</v>
      </c>
      <c r="D57" s="244" t="s">
        <v>1384</v>
      </c>
      <c r="E57" s="244" t="s">
        <v>1307</v>
      </c>
      <c r="F57" s="244">
        <v>1</v>
      </c>
    </row>
    <row r="58" spans="1:6">
      <c r="A58" s="242" t="s">
        <v>46</v>
      </c>
      <c r="B58" s="242" t="s">
        <v>23</v>
      </c>
      <c r="C58" s="242" t="s">
        <v>1138</v>
      </c>
      <c r="D58" s="242" t="s">
        <v>1139</v>
      </c>
      <c r="E58" s="242" t="s">
        <v>1385</v>
      </c>
      <c r="F58" s="242">
        <v>3</v>
      </c>
    </row>
    <row r="59" spans="1:6">
      <c r="A59" s="244" t="s">
        <v>46</v>
      </c>
      <c r="B59" s="244" t="s">
        <v>23</v>
      </c>
      <c r="C59" s="244" t="s">
        <v>1140</v>
      </c>
      <c r="D59" s="244" t="s">
        <v>1141</v>
      </c>
      <c r="E59" s="244" t="s">
        <v>1307</v>
      </c>
      <c r="F59" s="244">
        <v>1</v>
      </c>
    </row>
    <row r="60" spans="1:6">
      <c r="A60" s="242" t="s">
        <v>46</v>
      </c>
      <c r="B60" s="242" t="s">
        <v>23</v>
      </c>
      <c r="C60" s="242" t="s">
        <v>1386</v>
      </c>
      <c r="D60" s="242" t="s">
        <v>1387</v>
      </c>
      <c r="E60" s="242" t="s">
        <v>1307</v>
      </c>
      <c r="F60" s="242">
        <v>1</v>
      </c>
    </row>
    <row r="61" spans="1:6">
      <c r="A61" s="244" t="s">
        <v>46</v>
      </c>
      <c r="B61" s="244" t="s">
        <v>23</v>
      </c>
      <c r="C61" s="244" t="s">
        <v>1388</v>
      </c>
      <c r="D61" s="244" t="s">
        <v>1389</v>
      </c>
      <c r="E61" s="244" t="s">
        <v>1307</v>
      </c>
      <c r="F61" s="244">
        <v>1</v>
      </c>
    </row>
    <row r="62" spans="1:6">
      <c r="A62" s="242" t="s">
        <v>46</v>
      </c>
      <c r="B62" s="242" t="s">
        <v>24</v>
      </c>
      <c r="C62" s="242" t="s">
        <v>1390</v>
      </c>
      <c r="D62" s="242" t="s">
        <v>1391</v>
      </c>
      <c r="E62" s="242" t="s">
        <v>1307</v>
      </c>
      <c r="F62" s="242">
        <v>1</v>
      </c>
    </row>
    <row r="63" spans="1:6">
      <c r="A63" s="244" t="s">
        <v>46</v>
      </c>
      <c r="B63" s="244" t="s">
        <v>24</v>
      </c>
      <c r="C63" s="244" t="s">
        <v>1392</v>
      </c>
      <c r="D63" s="244" t="s">
        <v>1393</v>
      </c>
      <c r="E63" s="244" t="s">
        <v>1394</v>
      </c>
      <c r="F63" s="244">
        <v>1</v>
      </c>
    </row>
    <row r="64" spans="1:6">
      <c r="A64" s="242" t="s">
        <v>46</v>
      </c>
      <c r="B64" s="242" t="s">
        <v>24</v>
      </c>
      <c r="C64" s="242" t="s">
        <v>1395</v>
      </c>
      <c r="D64" s="242" t="s">
        <v>1396</v>
      </c>
      <c r="E64" s="242" t="s">
        <v>1331</v>
      </c>
      <c r="F64" s="242">
        <v>3</v>
      </c>
    </row>
    <row r="65" spans="1:6">
      <c r="A65" s="244" t="s">
        <v>46</v>
      </c>
      <c r="B65" s="244" t="s">
        <v>24</v>
      </c>
      <c r="C65" s="244" t="s">
        <v>1397</v>
      </c>
      <c r="D65" s="244" t="s">
        <v>1398</v>
      </c>
      <c r="E65" s="244" t="s">
        <v>1331</v>
      </c>
      <c r="F65" s="244">
        <v>3</v>
      </c>
    </row>
    <row r="66" spans="1:6">
      <c r="A66" s="242" t="s">
        <v>46</v>
      </c>
      <c r="B66" s="242" t="s">
        <v>24</v>
      </c>
      <c r="C66" s="242" t="s">
        <v>1399</v>
      </c>
      <c r="D66" s="242" t="s">
        <v>1400</v>
      </c>
      <c r="E66" s="242" t="s">
        <v>1307</v>
      </c>
      <c r="F66" s="242">
        <v>1</v>
      </c>
    </row>
    <row r="67" spans="1:6">
      <c r="A67" s="244" t="s">
        <v>46</v>
      </c>
      <c r="B67" s="244" t="s">
        <v>24</v>
      </c>
      <c r="C67" s="244" t="s">
        <v>1401</v>
      </c>
      <c r="D67" s="244" t="s">
        <v>1402</v>
      </c>
      <c r="E67" s="244" t="s">
        <v>1307</v>
      </c>
      <c r="F67" s="244">
        <v>1</v>
      </c>
    </row>
    <row r="68" spans="1:6">
      <c r="A68" s="242" t="s">
        <v>46</v>
      </c>
      <c r="B68" s="242" t="s">
        <v>24</v>
      </c>
      <c r="C68" s="242" t="s">
        <v>1403</v>
      </c>
      <c r="D68" s="242" t="s">
        <v>1404</v>
      </c>
      <c r="E68" s="242" t="s">
        <v>1307</v>
      </c>
      <c r="F68" s="242">
        <v>2</v>
      </c>
    </row>
    <row r="69" spans="1:6">
      <c r="A69" s="244" t="s">
        <v>46</v>
      </c>
      <c r="B69" s="244" t="s">
        <v>24</v>
      </c>
      <c r="C69" s="244" t="s">
        <v>1405</v>
      </c>
      <c r="D69" s="244" t="s">
        <v>1406</v>
      </c>
      <c r="E69" s="244" t="s">
        <v>1307</v>
      </c>
      <c r="F69" s="244">
        <v>1</v>
      </c>
    </row>
    <row r="70" spans="1:6">
      <c r="A70" s="242" t="s">
        <v>46</v>
      </c>
      <c r="B70" s="242" t="s">
        <v>24</v>
      </c>
      <c r="C70" s="242" t="s">
        <v>1407</v>
      </c>
      <c r="D70" s="242" t="s">
        <v>1408</v>
      </c>
      <c r="E70" s="242" t="s">
        <v>1307</v>
      </c>
      <c r="F70" s="242">
        <v>1</v>
      </c>
    </row>
    <row r="71" spans="1:6">
      <c r="A71" s="244" t="s">
        <v>46</v>
      </c>
      <c r="B71" s="244" t="s">
        <v>24</v>
      </c>
      <c r="C71" s="244" t="s">
        <v>1409</v>
      </c>
      <c r="D71" s="244" t="s">
        <v>1410</v>
      </c>
      <c r="E71" s="244" t="s">
        <v>1331</v>
      </c>
      <c r="F71" s="244">
        <v>3</v>
      </c>
    </row>
    <row r="72" spans="1:6">
      <c r="A72" s="242" t="s">
        <v>46</v>
      </c>
      <c r="B72" s="242" t="s">
        <v>24</v>
      </c>
      <c r="C72" s="242" t="s">
        <v>1411</v>
      </c>
      <c r="D72" s="242" t="s">
        <v>1412</v>
      </c>
      <c r="E72" s="242" t="s">
        <v>1413</v>
      </c>
      <c r="F72" s="242">
        <v>6</v>
      </c>
    </row>
    <row r="73" spans="1:6">
      <c r="A73" s="244" t="s">
        <v>46</v>
      </c>
      <c r="B73" s="244" t="s">
        <v>24</v>
      </c>
      <c r="C73" s="244" t="s">
        <v>1414</v>
      </c>
      <c r="D73" s="244" t="s">
        <v>1415</v>
      </c>
      <c r="E73" s="244" t="s">
        <v>1307</v>
      </c>
      <c r="F73" s="244">
        <v>1</v>
      </c>
    </row>
    <row r="74" spans="1:6">
      <c r="A74" s="242" t="s">
        <v>46</v>
      </c>
      <c r="B74" s="242" t="s">
        <v>24</v>
      </c>
      <c r="C74" s="242" t="s">
        <v>1416</v>
      </c>
      <c r="D74" s="242" t="s">
        <v>1417</v>
      </c>
      <c r="E74" s="242" t="s">
        <v>1307</v>
      </c>
      <c r="F74" s="242">
        <v>1</v>
      </c>
    </row>
    <row r="75" spans="1:6">
      <c r="A75" s="244" t="s">
        <v>46</v>
      </c>
      <c r="B75" s="244" t="s">
        <v>24</v>
      </c>
      <c r="C75" s="244" t="s">
        <v>1418</v>
      </c>
      <c r="D75" s="244" t="s">
        <v>1419</v>
      </c>
      <c r="E75" s="244" t="s">
        <v>1307</v>
      </c>
      <c r="F75" s="244">
        <v>1</v>
      </c>
    </row>
    <row r="76" spans="1:6">
      <c r="A76" s="242" t="s">
        <v>46</v>
      </c>
      <c r="B76" s="242" t="s">
        <v>24</v>
      </c>
      <c r="C76" s="242" t="s">
        <v>1420</v>
      </c>
      <c r="D76" s="242" t="s">
        <v>1421</v>
      </c>
      <c r="E76" s="242" t="s">
        <v>1331</v>
      </c>
      <c r="F76" s="242">
        <v>4</v>
      </c>
    </row>
    <row r="77" spans="1:6">
      <c r="A77" s="244" t="s">
        <v>46</v>
      </c>
      <c r="B77" s="244" t="s">
        <v>24</v>
      </c>
      <c r="C77" s="244" t="s">
        <v>1422</v>
      </c>
      <c r="D77" s="244" t="s">
        <v>1423</v>
      </c>
      <c r="E77" s="244" t="s">
        <v>1424</v>
      </c>
      <c r="F77" s="244">
        <v>2</v>
      </c>
    </row>
    <row r="78" spans="1:6">
      <c r="A78" s="242" t="s">
        <v>46</v>
      </c>
      <c r="B78" s="242" t="s">
        <v>24</v>
      </c>
      <c r="C78" s="242" t="s">
        <v>1425</v>
      </c>
      <c r="D78" s="242" t="s">
        <v>1426</v>
      </c>
      <c r="E78" s="242" t="s">
        <v>1427</v>
      </c>
      <c r="F78" s="242">
        <v>4</v>
      </c>
    </row>
    <row r="79" spans="1:6">
      <c r="A79" s="244" t="s">
        <v>46</v>
      </c>
      <c r="B79" s="244" t="s">
        <v>24</v>
      </c>
      <c r="C79" s="244" t="s">
        <v>1142</v>
      </c>
      <c r="D79" s="244" t="s">
        <v>1143</v>
      </c>
      <c r="E79" s="244" t="s">
        <v>1307</v>
      </c>
      <c r="F79" s="244">
        <v>2</v>
      </c>
    </row>
    <row r="80" spans="1:6">
      <c r="A80" s="242" t="s">
        <v>46</v>
      </c>
      <c r="B80" s="242" t="s">
        <v>24</v>
      </c>
      <c r="C80" s="242" t="s">
        <v>1428</v>
      </c>
      <c r="D80" s="242" t="s">
        <v>1429</v>
      </c>
      <c r="E80" s="242" t="s">
        <v>1307</v>
      </c>
      <c r="F80" s="242">
        <v>2</v>
      </c>
    </row>
    <row r="81" spans="1:6">
      <c r="A81" s="244" t="s">
        <v>46</v>
      </c>
      <c r="B81" s="244" t="s">
        <v>25</v>
      </c>
      <c r="C81" s="244" t="s">
        <v>990</v>
      </c>
      <c r="D81" s="244" t="s">
        <v>991</v>
      </c>
      <c r="E81" s="244" t="s">
        <v>808</v>
      </c>
      <c r="F81" s="244">
        <v>2</v>
      </c>
    </row>
    <row r="82" spans="1:6">
      <c r="A82" s="242" t="s">
        <v>46</v>
      </c>
      <c r="B82" s="242" t="s">
        <v>25</v>
      </c>
      <c r="C82" s="242" t="s">
        <v>992</v>
      </c>
      <c r="D82" s="242" t="s">
        <v>993</v>
      </c>
      <c r="E82" s="242" t="s">
        <v>1307</v>
      </c>
      <c r="F82" s="242">
        <v>1</v>
      </c>
    </row>
    <row r="83" spans="1:6">
      <c r="A83" s="244" t="s">
        <v>46</v>
      </c>
      <c r="B83" s="244" t="s">
        <v>25</v>
      </c>
      <c r="C83" s="244" t="s">
        <v>1049</v>
      </c>
      <c r="D83" s="244" t="s">
        <v>1050</v>
      </c>
      <c r="E83" s="244" t="s">
        <v>1430</v>
      </c>
      <c r="F83" s="244">
        <v>2</v>
      </c>
    </row>
    <row r="84" spans="1:6">
      <c r="A84" s="242" t="s">
        <v>46</v>
      </c>
      <c r="B84" s="242" t="s">
        <v>26</v>
      </c>
      <c r="C84" s="242" t="s">
        <v>1431</v>
      </c>
      <c r="D84" s="242" t="s">
        <v>1432</v>
      </c>
      <c r="E84" s="242" t="s">
        <v>1307</v>
      </c>
      <c r="F84" s="242">
        <v>1</v>
      </c>
    </row>
    <row r="85" spans="1:6">
      <c r="A85" s="244" t="s">
        <v>46</v>
      </c>
      <c r="B85" s="244" t="s">
        <v>26</v>
      </c>
      <c r="C85" s="244" t="s">
        <v>1144</v>
      </c>
      <c r="D85" s="244" t="s">
        <v>1145</v>
      </c>
      <c r="E85" s="244" t="s">
        <v>808</v>
      </c>
      <c r="F85" s="244">
        <v>1</v>
      </c>
    </row>
    <row r="86" spans="1:6">
      <c r="A86" s="242" t="s">
        <v>46</v>
      </c>
      <c r="B86" s="242" t="s">
        <v>27</v>
      </c>
      <c r="C86" s="242" t="s">
        <v>1433</v>
      </c>
      <c r="D86" s="242" t="s">
        <v>1434</v>
      </c>
      <c r="E86" s="242" t="s">
        <v>809</v>
      </c>
      <c r="F86" s="242">
        <v>1</v>
      </c>
    </row>
    <row r="87" spans="1:6">
      <c r="A87" s="244" t="s">
        <v>46</v>
      </c>
      <c r="B87" s="244" t="s">
        <v>27</v>
      </c>
      <c r="C87" s="244" t="s">
        <v>1064</v>
      </c>
      <c r="D87" s="244" t="s">
        <v>1065</v>
      </c>
      <c r="E87" s="244" t="s">
        <v>1307</v>
      </c>
      <c r="F87" s="244">
        <v>1</v>
      </c>
    </row>
    <row r="88" spans="1:6">
      <c r="A88" s="242" t="s">
        <v>46</v>
      </c>
      <c r="B88" s="242" t="s">
        <v>27</v>
      </c>
      <c r="C88" s="242" t="s">
        <v>1435</v>
      </c>
      <c r="D88" s="242" t="s">
        <v>1436</v>
      </c>
      <c r="E88" s="242" t="s">
        <v>1307</v>
      </c>
      <c r="F88" s="242">
        <v>1</v>
      </c>
    </row>
    <row r="89" spans="1:6">
      <c r="A89" s="244" t="s">
        <v>46</v>
      </c>
      <c r="B89" s="244" t="s">
        <v>27</v>
      </c>
      <c r="C89" s="244" t="s">
        <v>1437</v>
      </c>
      <c r="D89" s="244" t="s">
        <v>1438</v>
      </c>
      <c r="E89" s="244" t="s">
        <v>1427</v>
      </c>
      <c r="F89" s="244">
        <v>5</v>
      </c>
    </row>
    <row r="90" spans="1:6">
      <c r="A90" s="242" t="s">
        <v>46</v>
      </c>
      <c r="B90" s="242" t="s">
        <v>27</v>
      </c>
      <c r="C90" s="242" t="s">
        <v>970</v>
      </c>
      <c r="D90" s="242" t="s">
        <v>971</v>
      </c>
      <c r="E90" s="242" t="s">
        <v>808</v>
      </c>
      <c r="F90" s="242">
        <v>2</v>
      </c>
    </row>
    <row r="91" spans="1:6">
      <c r="A91" s="244" t="s">
        <v>46</v>
      </c>
      <c r="B91" s="244" t="s">
        <v>27</v>
      </c>
      <c r="C91" s="244" t="s">
        <v>1439</v>
      </c>
      <c r="D91" s="244" t="s">
        <v>1440</v>
      </c>
      <c r="E91" s="244" t="s">
        <v>1427</v>
      </c>
      <c r="F91" s="244">
        <v>3</v>
      </c>
    </row>
    <row r="92" spans="1:6">
      <c r="A92" s="242" t="s">
        <v>46</v>
      </c>
      <c r="B92" s="242" t="s">
        <v>28</v>
      </c>
      <c r="C92" s="242" t="s">
        <v>1441</v>
      </c>
      <c r="D92" s="242" t="s">
        <v>1442</v>
      </c>
      <c r="E92" s="242" t="s">
        <v>1307</v>
      </c>
      <c r="F92" s="242">
        <v>1</v>
      </c>
    </row>
    <row r="93" spans="1:6">
      <c r="A93" s="244" t="s">
        <v>46</v>
      </c>
      <c r="B93" s="244" t="s">
        <v>28</v>
      </c>
      <c r="C93" s="244" t="s">
        <v>1148</v>
      </c>
      <c r="D93" s="244" t="s">
        <v>1149</v>
      </c>
      <c r="E93" s="244" t="s">
        <v>1307</v>
      </c>
      <c r="F93" s="244">
        <v>1</v>
      </c>
    </row>
    <row r="94" spans="1:6">
      <c r="A94" s="242" t="s">
        <v>46</v>
      </c>
      <c r="B94" s="242" t="s">
        <v>28</v>
      </c>
      <c r="C94" s="242" t="s">
        <v>1150</v>
      </c>
      <c r="D94" s="242" t="s">
        <v>1151</v>
      </c>
      <c r="E94" s="242" t="s">
        <v>1307</v>
      </c>
      <c r="F94" s="242">
        <v>2</v>
      </c>
    </row>
    <row r="95" spans="1:6">
      <c r="A95" s="244" t="s">
        <v>46</v>
      </c>
      <c r="B95" s="244" t="s">
        <v>28</v>
      </c>
      <c r="C95" s="244" t="s">
        <v>1152</v>
      </c>
      <c r="D95" s="244" t="s">
        <v>1153</v>
      </c>
      <c r="E95" s="244" t="s">
        <v>809</v>
      </c>
      <c r="F95" s="244">
        <v>1</v>
      </c>
    </row>
    <row r="96" spans="1:6">
      <c r="A96" s="242" t="s">
        <v>46</v>
      </c>
      <c r="B96" s="242" t="s">
        <v>28</v>
      </c>
      <c r="C96" s="242" t="s">
        <v>930</v>
      </c>
      <c r="D96" s="242" t="s">
        <v>931</v>
      </c>
      <c r="E96" s="242" t="s">
        <v>1443</v>
      </c>
      <c r="F96" s="242">
        <v>4</v>
      </c>
    </row>
    <row r="97" spans="1:6">
      <c r="A97" s="244" t="s">
        <v>46</v>
      </c>
      <c r="B97" s="244" t="s">
        <v>28</v>
      </c>
      <c r="C97" s="244" t="s">
        <v>1444</v>
      </c>
      <c r="D97" s="244" t="s">
        <v>1445</v>
      </c>
      <c r="E97" s="244" t="s">
        <v>1446</v>
      </c>
      <c r="F97" s="244">
        <v>3</v>
      </c>
    </row>
    <row r="98" spans="1:6">
      <c r="A98" s="242" t="s">
        <v>46</v>
      </c>
      <c r="B98" s="242" t="s">
        <v>28</v>
      </c>
      <c r="C98" s="242" t="s">
        <v>972</v>
      </c>
      <c r="D98" s="242" t="s">
        <v>973</v>
      </c>
      <c r="E98" s="242" t="s">
        <v>1307</v>
      </c>
      <c r="F98" s="242">
        <v>1</v>
      </c>
    </row>
    <row r="99" spans="1:6">
      <c r="A99" s="244" t="s">
        <v>46</v>
      </c>
      <c r="B99" s="244" t="s">
        <v>28</v>
      </c>
      <c r="C99" s="244" t="s">
        <v>1447</v>
      </c>
      <c r="D99" s="244" t="s">
        <v>1448</v>
      </c>
      <c r="E99" s="244" t="s">
        <v>1449</v>
      </c>
      <c r="F99" s="244">
        <v>4</v>
      </c>
    </row>
    <row r="100" spans="1:6">
      <c r="A100" s="242" t="s">
        <v>46</v>
      </c>
      <c r="B100" s="242" t="s">
        <v>29</v>
      </c>
      <c r="C100" s="242" t="s">
        <v>1450</v>
      </c>
      <c r="D100" s="242" t="s">
        <v>1451</v>
      </c>
      <c r="E100" s="242" t="s">
        <v>1307</v>
      </c>
      <c r="F100" s="242">
        <v>1</v>
      </c>
    </row>
    <row r="101" spans="1:6">
      <c r="A101" s="244" t="s">
        <v>46</v>
      </c>
      <c r="B101" s="244" t="s">
        <v>29</v>
      </c>
      <c r="C101" s="244" t="s">
        <v>1452</v>
      </c>
      <c r="D101" s="244" t="s">
        <v>1453</v>
      </c>
      <c r="E101" s="244" t="s">
        <v>1307</v>
      </c>
      <c r="F101" s="244">
        <v>1</v>
      </c>
    </row>
    <row r="102" spans="1:6">
      <c r="A102" s="242" t="s">
        <v>46</v>
      </c>
      <c r="B102" s="242" t="s">
        <v>29</v>
      </c>
      <c r="C102" s="242" t="s">
        <v>1454</v>
      </c>
      <c r="D102" s="242" t="s">
        <v>1455</v>
      </c>
      <c r="E102" s="242" t="s">
        <v>1307</v>
      </c>
      <c r="F102" s="242">
        <v>1</v>
      </c>
    </row>
    <row r="103" spans="1:6">
      <c r="A103" s="244" t="s">
        <v>46</v>
      </c>
      <c r="B103" s="244" t="s">
        <v>29</v>
      </c>
      <c r="C103" s="244" t="s">
        <v>1456</v>
      </c>
      <c r="D103" s="244" t="s">
        <v>1457</v>
      </c>
      <c r="E103" s="244" t="s">
        <v>809</v>
      </c>
      <c r="F103" s="244">
        <v>1</v>
      </c>
    </row>
    <row r="104" spans="1:6">
      <c r="A104" s="242" t="s">
        <v>46</v>
      </c>
      <c r="B104" s="242" t="s">
        <v>29</v>
      </c>
      <c r="C104" s="242" t="s">
        <v>1458</v>
      </c>
      <c r="D104" s="242" t="s">
        <v>1459</v>
      </c>
      <c r="E104" s="242" t="s">
        <v>1307</v>
      </c>
      <c r="F104" s="242">
        <v>1</v>
      </c>
    </row>
    <row r="105" spans="1:6">
      <c r="A105" s="244" t="s">
        <v>46</v>
      </c>
      <c r="B105" s="244" t="s">
        <v>29</v>
      </c>
      <c r="C105" s="244" t="s">
        <v>1460</v>
      </c>
      <c r="D105" s="244" t="s">
        <v>1461</v>
      </c>
      <c r="E105" s="244" t="s">
        <v>1307</v>
      </c>
      <c r="F105" s="244">
        <v>1</v>
      </c>
    </row>
    <row r="106" spans="1:6">
      <c r="A106" s="242" t="s">
        <v>46</v>
      </c>
      <c r="B106" s="242" t="s">
        <v>29</v>
      </c>
      <c r="C106" s="242" t="s">
        <v>1462</v>
      </c>
      <c r="D106" s="242" t="s">
        <v>1463</v>
      </c>
      <c r="E106" s="242" t="s">
        <v>1307</v>
      </c>
      <c r="F106" s="242">
        <v>1</v>
      </c>
    </row>
    <row r="107" spans="1:6">
      <c r="A107" s="244" t="s">
        <v>46</v>
      </c>
      <c r="B107" s="244" t="s">
        <v>29</v>
      </c>
      <c r="C107" s="244" t="s">
        <v>1464</v>
      </c>
      <c r="D107" s="244" t="s">
        <v>1465</v>
      </c>
      <c r="E107" s="244" t="s">
        <v>1307</v>
      </c>
      <c r="F107" s="244">
        <v>1</v>
      </c>
    </row>
    <row r="108" spans="1:6">
      <c r="A108" s="242" t="s">
        <v>46</v>
      </c>
      <c r="B108" s="242" t="s">
        <v>30</v>
      </c>
      <c r="C108" s="242" t="s">
        <v>1466</v>
      </c>
      <c r="D108" s="242" t="s">
        <v>1467</v>
      </c>
      <c r="E108" s="242" t="s">
        <v>1307</v>
      </c>
      <c r="F108" s="242">
        <v>1</v>
      </c>
    </row>
    <row r="109" spans="1:6">
      <c r="A109" s="244" t="s">
        <v>46</v>
      </c>
      <c r="B109" s="244" t="s">
        <v>30</v>
      </c>
      <c r="C109" s="244" t="s">
        <v>1468</v>
      </c>
      <c r="D109" s="244" t="s">
        <v>1469</v>
      </c>
      <c r="E109" s="244" t="s">
        <v>1449</v>
      </c>
      <c r="F109" s="244">
        <v>4</v>
      </c>
    </row>
    <row r="110" spans="1:6">
      <c r="A110" s="242" t="s">
        <v>46</v>
      </c>
      <c r="B110" s="242" t="s">
        <v>30</v>
      </c>
      <c r="C110" s="242" t="s">
        <v>1470</v>
      </c>
      <c r="D110" s="242" t="s">
        <v>1471</v>
      </c>
      <c r="E110" s="242" t="s">
        <v>1449</v>
      </c>
      <c r="F110" s="242">
        <v>5</v>
      </c>
    </row>
    <row r="111" spans="1:6">
      <c r="A111" s="244" t="s">
        <v>46</v>
      </c>
      <c r="B111" s="244" t="s">
        <v>30</v>
      </c>
      <c r="C111" s="244" t="s">
        <v>1472</v>
      </c>
      <c r="D111" s="244" t="s">
        <v>1473</v>
      </c>
      <c r="E111" s="244" t="s">
        <v>1449</v>
      </c>
      <c r="F111" s="244">
        <v>4</v>
      </c>
    </row>
    <row r="112" spans="1:6">
      <c r="A112" s="242" t="s">
        <v>46</v>
      </c>
      <c r="B112" s="242" t="s">
        <v>31</v>
      </c>
      <c r="C112" s="242" t="s">
        <v>1474</v>
      </c>
      <c r="D112" s="242" t="s">
        <v>1475</v>
      </c>
      <c r="E112" s="242" t="s">
        <v>1307</v>
      </c>
      <c r="F112" s="242">
        <v>1</v>
      </c>
    </row>
    <row r="113" spans="1:6">
      <c r="A113" s="244" t="s">
        <v>46</v>
      </c>
      <c r="B113" s="244" t="s">
        <v>31</v>
      </c>
      <c r="C113" s="244" t="s">
        <v>1476</v>
      </c>
      <c r="D113" s="244" t="s">
        <v>1477</v>
      </c>
      <c r="E113" s="244" t="s">
        <v>1307</v>
      </c>
      <c r="F113" s="244">
        <v>1</v>
      </c>
    </row>
    <row r="114" spans="1:6">
      <c r="A114" s="242" t="s">
        <v>46</v>
      </c>
      <c r="B114" s="242" t="s">
        <v>32</v>
      </c>
      <c r="C114" s="242" t="s">
        <v>1478</v>
      </c>
      <c r="D114" s="242" t="s">
        <v>1479</v>
      </c>
      <c r="E114" s="242" t="s">
        <v>1449</v>
      </c>
      <c r="F114" s="242">
        <v>4</v>
      </c>
    </row>
    <row r="115" spans="1:6">
      <c r="A115" s="244" t="s">
        <v>46</v>
      </c>
      <c r="B115" s="244" t="s">
        <v>32</v>
      </c>
      <c r="C115" s="244" t="s">
        <v>1033</v>
      </c>
      <c r="D115" s="244" t="s">
        <v>1034</v>
      </c>
      <c r="E115" s="244" t="s">
        <v>1307</v>
      </c>
      <c r="F115" s="244">
        <v>1</v>
      </c>
    </row>
    <row r="116" spans="1:6">
      <c r="A116" s="242" t="s">
        <v>46</v>
      </c>
      <c r="B116" s="242" t="s">
        <v>32</v>
      </c>
      <c r="C116" s="242" t="s">
        <v>1480</v>
      </c>
      <c r="D116" s="242" t="s">
        <v>1481</v>
      </c>
      <c r="E116" s="242" t="s">
        <v>1307</v>
      </c>
      <c r="F116" s="242">
        <v>2</v>
      </c>
    </row>
    <row r="117" spans="1:6">
      <c r="A117" s="244" t="s">
        <v>46</v>
      </c>
      <c r="B117" s="244" t="s">
        <v>32</v>
      </c>
      <c r="C117" s="244" t="s">
        <v>1482</v>
      </c>
      <c r="D117" s="244" t="s">
        <v>1483</v>
      </c>
      <c r="E117" s="244" t="s">
        <v>1131</v>
      </c>
      <c r="F117" s="244">
        <v>2</v>
      </c>
    </row>
    <row r="118" spans="1:6">
      <c r="A118" s="242" t="s">
        <v>46</v>
      </c>
      <c r="B118" s="242" t="s">
        <v>32</v>
      </c>
      <c r="C118" s="242" t="s">
        <v>1484</v>
      </c>
      <c r="D118" s="242" t="s">
        <v>1485</v>
      </c>
      <c r="E118" s="242" t="s">
        <v>1449</v>
      </c>
      <c r="F118" s="242">
        <v>4</v>
      </c>
    </row>
    <row r="119" spans="1:6">
      <c r="A119" s="244" t="s">
        <v>46</v>
      </c>
      <c r="B119" s="244" t="s">
        <v>33</v>
      </c>
      <c r="C119" s="244" t="s">
        <v>1486</v>
      </c>
      <c r="D119" s="244" t="s">
        <v>1487</v>
      </c>
      <c r="E119" s="244" t="s">
        <v>1307</v>
      </c>
      <c r="F119" s="244">
        <v>1</v>
      </c>
    </row>
    <row r="120" spans="1:6">
      <c r="A120" s="242" t="s">
        <v>46</v>
      </c>
      <c r="B120" s="242" t="s">
        <v>33</v>
      </c>
      <c r="C120" s="242" t="s">
        <v>1488</v>
      </c>
      <c r="D120" s="242" t="s">
        <v>1489</v>
      </c>
      <c r="E120" s="242" t="s">
        <v>1449</v>
      </c>
      <c r="F120" s="242">
        <v>2</v>
      </c>
    </row>
    <row r="121" spans="1:6">
      <c r="A121" s="244" t="s">
        <v>46</v>
      </c>
      <c r="B121" s="244" t="s">
        <v>33</v>
      </c>
      <c r="C121" s="244" t="s">
        <v>1154</v>
      </c>
      <c r="D121" s="244" t="s">
        <v>1155</v>
      </c>
      <c r="E121" s="244" t="s">
        <v>1449</v>
      </c>
      <c r="F121" s="244">
        <v>4</v>
      </c>
    </row>
    <row r="122" spans="1:6">
      <c r="A122" s="242" t="s">
        <v>46</v>
      </c>
      <c r="B122" s="242" t="s">
        <v>33</v>
      </c>
      <c r="C122" s="242" t="s">
        <v>1490</v>
      </c>
      <c r="D122" s="242" t="s">
        <v>1491</v>
      </c>
      <c r="E122" s="242" t="s">
        <v>1307</v>
      </c>
      <c r="F122" s="242">
        <v>1</v>
      </c>
    </row>
    <row r="123" spans="1:6">
      <c r="A123" s="244" t="s">
        <v>46</v>
      </c>
      <c r="B123" s="244" t="s">
        <v>37</v>
      </c>
      <c r="C123" s="244" t="s">
        <v>838</v>
      </c>
      <c r="D123" s="244" t="s">
        <v>839</v>
      </c>
      <c r="E123" s="244" t="s">
        <v>1449</v>
      </c>
      <c r="F123" s="244">
        <v>4</v>
      </c>
    </row>
    <row r="124" spans="1:6">
      <c r="A124" s="242" t="s">
        <v>46</v>
      </c>
      <c r="B124" s="242" t="s">
        <v>34</v>
      </c>
      <c r="C124" s="242" t="s">
        <v>1492</v>
      </c>
      <c r="D124" s="242" t="s">
        <v>1493</v>
      </c>
      <c r="E124" s="242" t="s">
        <v>995</v>
      </c>
      <c r="F124" s="242">
        <v>2</v>
      </c>
    </row>
    <row r="125" spans="1:6">
      <c r="A125" s="244" t="s">
        <v>46</v>
      </c>
      <c r="B125" s="244" t="s">
        <v>34</v>
      </c>
      <c r="C125" s="244" t="s">
        <v>1494</v>
      </c>
      <c r="D125" s="244" t="s">
        <v>1495</v>
      </c>
      <c r="E125" s="244" t="s">
        <v>995</v>
      </c>
      <c r="F125" s="244">
        <v>2</v>
      </c>
    </row>
    <row r="126" spans="1:6">
      <c r="A126" s="242" t="s">
        <v>46</v>
      </c>
      <c r="B126" s="242" t="s">
        <v>34</v>
      </c>
      <c r="C126" s="242" t="s">
        <v>1158</v>
      </c>
      <c r="D126" s="242" t="s">
        <v>1159</v>
      </c>
      <c r="E126" s="242" t="s">
        <v>1307</v>
      </c>
      <c r="F126" s="242">
        <v>1</v>
      </c>
    </row>
    <row r="127" spans="1:6">
      <c r="A127" s="244" t="s">
        <v>46</v>
      </c>
      <c r="B127" s="244" t="s">
        <v>34</v>
      </c>
      <c r="C127" s="244" t="s">
        <v>1066</v>
      </c>
      <c r="D127" s="244" t="s">
        <v>1067</v>
      </c>
      <c r="E127" s="244" t="s">
        <v>809</v>
      </c>
      <c r="F127" s="244">
        <v>2</v>
      </c>
    </row>
    <row r="128" spans="1:6">
      <c r="A128" s="242" t="s">
        <v>46</v>
      </c>
      <c r="B128" s="242" t="s">
        <v>34</v>
      </c>
      <c r="C128" s="242" t="s">
        <v>974</v>
      </c>
      <c r="D128" s="242" t="s">
        <v>975</v>
      </c>
      <c r="E128" s="242" t="s">
        <v>1307</v>
      </c>
      <c r="F128" s="242">
        <v>1</v>
      </c>
    </row>
    <row r="129" spans="1:6">
      <c r="A129" s="244" t="s">
        <v>46</v>
      </c>
      <c r="B129" s="244" t="s">
        <v>34</v>
      </c>
      <c r="C129" s="244" t="s">
        <v>926</v>
      </c>
      <c r="D129" s="244" t="s">
        <v>927</v>
      </c>
      <c r="E129" s="244" t="s">
        <v>1449</v>
      </c>
      <c r="F129" s="244">
        <v>3</v>
      </c>
    </row>
    <row r="130" spans="1:6">
      <c r="A130" s="242" t="s">
        <v>46</v>
      </c>
      <c r="B130" s="242" t="s">
        <v>34</v>
      </c>
      <c r="C130" s="242" t="s">
        <v>1496</v>
      </c>
      <c r="D130" s="242" t="s">
        <v>1497</v>
      </c>
      <c r="E130" s="242" t="s">
        <v>1307</v>
      </c>
      <c r="F130" s="242">
        <v>1</v>
      </c>
    </row>
    <row r="131" spans="1:6">
      <c r="A131" s="244" t="s">
        <v>46</v>
      </c>
      <c r="B131" s="244" t="s">
        <v>34</v>
      </c>
      <c r="C131" s="244" t="s">
        <v>1160</v>
      </c>
      <c r="D131" s="244" t="s">
        <v>1161</v>
      </c>
      <c r="E131" s="244" t="s">
        <v>1307</v>
      </c>
      <c r="F131" s="244">
        <v>1</v>
      </c>
    </row>
    <row r="132" spans="1:6">
      <c r="A132" s="242" t="s">
        <v>46</v>
      </c>
      <c r="B132" s="242" t="s">
        <v>34</v>
      </c>
      <c r="C132" s="242" t="s">
        <v>1498</v>
      </c>
      <c r="D132" s="242" t="s">
        <v>1499</v>
      </c>
      <c r="E132" s="242" t="s">
        <v>1307</v>
      </c>
      <c r="F132" s="242">
        <v>1</v>
      </c>
    </row>
    <row r="133" spans="1:6">
      <c r="A133" s="244" t="s">
        <v>46</v>
      </c>
      <c r="B133" s="244" t="s">
        <v>34</v>
      </c>
      <c r="C133" s="244" t="s">
        <v>976</v>
      </c>
      <c r="D133" s="244" t="s">
        <v>977</v>
      </c>
      <c r="E133" s="244" t="s">
        <v>1449</v>
      </c>
      <c r="F133" s="244">
        <v>4</v>
      </c>
    </row>
    <row r="134" spans="1:6">
      <c r="A134" s="242" t="s">
        <v>46</v>
      </c>
      <c r="B134" s="242" t="s">
        <v>34</v>
      </c>
      <c r="C134" s="242" t="s">
        <v>1162</v>
      </c>
      <c r="D134" s="242" t="s">
        <v>1163</v>
      </c>
      <c r="E134" s="242" t="s">
        <v>1500</v>
      </c>
      <c r="F134" s="242">
        <v>3</v>
      </c>
    </row>
    <row r="135" spans="1:6">
      <c r="A135" s="244" t="s">
        <v>46</v>
      </c>
      <c r="B135" s="244" t="s">
        <v>34</v>
      </c>
      <c r="C135" s="244" t="s">
        <v>1501</v>
      </c>
      <c r="D135" s="244" t="s">
        <v>1502</v>
      </c>
      <c r="E135" s="244" t="s">
        <v>808</v>
      </c>
      <c r="F135" s="244">
        <v>1</v>
      </c>
    </row>
    <row r="136" spans="1:6">
      <c r="A136" s="242" t="s">
        <v>46</v>
      </c>
      <c r="B136" s="242" t="s">
        <v>34</v>
      </c>
      <c r="C136" s="242" t="s">
        <v>1503</v>
      </c>
      <c r="D136" s="242" t="s">
        <v>1504</v>
      </c>
      <c r="E136" s="242" t="s">
        <v>1430</v>
      </c>
      <c r="F136" s="242">
        <v>3</v>
      </c>
    </row>
    <row r="137" spans="1:6">
      <c r="A137" s="244" t="s">
        <v>46</v>
      </c>
      <c r="B137" s="244" t="s">
        <v>34</v>
      </c>
      <c r="C137" s="244" t="s">
        <v>1505</v>
      </c>
      <c r="D137" s="244" t="s">
        <v>1506</v>
      </c>
      <c r="E137" s="244" t="s">
        <v>1449</v>
      </c>
      <c r="F137" s="244">
        <v>3</v>
      </c>
    </row>
    <row r="138" spans="1:6">
      <c r="A138" s="242" t="s">
        <v>46</v>
      </c>
      <c r="B138" s="242" t="s">
        <v>34</v>
      </c>
      <c r="C138" s="242" t="s">
        <v>1164</v>
      </c>
      <c r="D138" s="242" t="s">
        <v>1165</v>
      </c>
      <c r="E138" s="242" t="s">
        <v>809</v>
      </c>
      <c r="F138" s="242">
        <v>1</v>
      </c>
    </row>
    <row r="139" spans="1:6">
      <c r="A139" s="244" t="s">
        <v>46</v>
      </c>
      <c r="B139" s="244" t="s">
        <v>34</v>
      </c>
      <c r="C139" s="244" t="s">
        <v>1053</v>
      </c>
      <c r="D139" s="244" t="s">
        <v>1054</v>
      </c>
      <c r="E139" s="244" t="s">
        <v>1507</v>
      </c>
      <c r="F139" s="244">
        <v>2</v>
      </c>
    </row>
    <row r="140" spans="1:6">
      <c r="A140" s="242" t="s">
        <v>46</v>
      </c>
      <c r="B140" s="242" t="s">
        <v>35</v>
      </c>
      <c r="C140" s="242" t="s">
        <v>1508</v>
      </c>
      <c r="D140" s="242" t="s">
        <v>1509</v>
      </c>
      <c r="E140" s="242" t="s">
        <v>1307</v>
      </c>
      <c r="F140" s="242">
        <v>1</v>
      </c>
    </row>
    <row r="141" spans="1:6">
      <c r="A141" s="244" t="s">
        <v>46</v>
      </c>
      <c r="B141" s="244" t="s">
        <v>35</v>
      </c>
      <c r="C141" s="244" t="s">
        <v>1510</v>
      </c>
      <c r="D141" s="244" t="s">
        <v>1511</v>
      </c>
      <c r="E141" s="244" t="s">
        <v>1307</v>
      </c>
      <c r="F141" s="244">
        <v>1</v>
      </c>
    </row>
    <row r="142" spans="1:6">
      <c r="A142" s="242" t="s">
        <v>46</v>
      </c>
      <c r="B142" s="242" t="s">
        <v>35</v>
      </c>
      <c r="C142" s="242" t="s">
        <v>1512</v>
      </c>
      <c r="D142" s="242" t="s">
        <v>1513</v>
      </c>
      <c r="E142" s="242" t="s">
        <v>1307</v>
      </c>
      <c r="F142" s="242">
        <v>1</v>
      </c>
    </row>
    <row r="143" spans="1:6">
      <c r="A143" s="244" t="s">
        <v>46</v>
      </c>
      <c r="B143" s="244" t="s">
        <v>35</v>
      </c>
      <c r="C143" s="244" t="s">
        <v>1166</v>
      </c>
      <c r="D143" s="244" t="s">
        <v>1167</v>
      </c>
      <c r="E143" s="244" t="s">
        <v>1307</v>
      </c>
      <c r="F143" s="244">
        <v>1</v>
      </c>
    </row>
    <row r="144" spans="1:6">
      <c r="A144" s="242" t="s">
        <v>46</v>
      </c>
      <c r="B144" s="242" t="s">
        <v>35</v>
      </c>
      <c r="C144" s="242" t="s">
        <v>1514</v>
      </c>
      <c r="D144" s="242" t="s">
        <v>1515</v>
      </c>
      <c r="E144" s="242" t="s">
        <v>995</v>
      </c>
      <c r="F144" s="242">
        <v>2</v>
      </c>
    </row>
    <row r="145" spans="1:6">
      <c r="A145" s="244" t="s">
        <v>46</v>
      </c>
      <c r="B145" s="244" t="s">
        <v>35</v>
      </c>
      <c r="C145" s="244" t="s">
        <v>1516</v>
      </c>
      <c r="D145" s="244" t="s">
        <v>1517</v>
      </c>
      <c r="E145" s="244" t="s">
        <v>1307</v>
      </c>
      <c r="F145" s="244">
        <v>1</v>
      </c>
    </row>
    <row r="146" spans="1:6">
      <c r="A146" s="242" t="s">
        <v>46</v>
      </c>
      <c r="B146" s="242" t="s">
        <v>35</v>
      </c>
      <c r="C146" s="242" t="s">
        <v>1518</v>
      </c>
      <c r="D146" s="242" t="s">
        <v>1519</v>
      </c>
      <c r="E146" s="242" t="s">
        <v>1307</v>
      </c>
      <c r="F146" s="242">
        <v>1</v>
      </c>
    </row>
    <row r="147" spans="1:6">
      <c r="A147" s="244" t="s">
        <v>46</v>
      </c>
      <c r="B147" s="244" t="s">
        <v>36</v>
      </c>
      <c r="C147" s="244" t="s">
        <v>1520</v>
      </c>
      <c r="D147" s="244" t="s">
        <v>1521</v>
      </c>
      <c r="E147" s="244" t="s">
        <v>1307</v>
      </c>
      <c r="F147" s="244">
        <v>1</v>
      </c>
    </row>
    <row r="148" spans="1:6">
      <c r="A148" s="242" t="s">
        <v>46</v>
      </c>
      <c r="B148" s="242" t="s">
        <v>36</v>
      </c>
      <c r="C148" s="242" t="s">
        <v>1522</v>
      </c>
      <c r="D148" s="242" t="s">
        <v>1523</v>
      </c>
      <c r="E148" s="242" t="s">
        <v>1307</v>
      </c>
      <c r="F148" s="242">
        <v>1</v>
      </c>
    </row>
    <row r="149" spans="1:6">
      <c r="A149" s="244" t="s">
        <v>46</v>
      </c>
      <c r="B149" s="244" t="s">
        <v>38</v>
      </c>
      <c r="C149" s="244" t="s">
        <v>1524</v>
      </c>
      <c r="D149" s="244" t="s">
        <v>1525</v>
      </c>
      <c r="E149" s="244" t="s">
        <v>1307</v>
      </c>
      <c r="F149" s="244">
        <v>1</v>
      </c>
    </row>
    <row r="150" spans="1:6">
      <c r="A150" s="242" t="s">
        <v>46</v>
      </c>
      <c r="B150" s="242" t="s">
        <v>40</v>
      </c>
      <c r="C150" s="242" t="s">
        <v>1526</v>
      </c>
      <c r="D150" s="242" t="s">
        <v>1527</v>
      </c>
      <c r="E150" s="242" t="s">
        <v>1528</v>
      </c>
      <c r="F150" s="242">
        <v>6</v>
      </c>
    </row>
    <row r="151" spans="1:6">
      <c r="A151" s="244" t="s">
        <v>46</v>
      </c>
      <c r="B151" s="244" t="s">
        <v>40</v>
      </c>
      <c r="C151" s="244" t="s">
        <v>1529</v>
      </c>
      <c r="D151" s="244" t="s">
        <v>1530</v>
      </c>
      <c r="E151" s="244" t="s">
        <v>1449</v>
      </c>
      <c r="F151" s="244">
        <v>4</v>
      </c>
    </row>
    <row r="152" spans="1:6">
      <c r="A152" s="242" t="s">
        <v>46</v>
      </c>
      <c r="B152" s="242" t="s">
        <v>40</v>
      </c>
      <c r="C152" s="242" t="s">
        <v>1531</v>
      </c>
      <c r="D152" s="242" t="s">
        <v>1532</v>
      </c>
      <c r="E152" s="242" t="s">
        <v>1307</v>
      </c>
      <c r="F152" s="242">
        <v>2</v>
      </c>
    </row>
    <row r="153" spans="1:6">
      <c r="A153" s="244" t="s">
        <v>46</v>
      </c>
      <c r="B153" s="244" t="s">
        <v>40</v>
      </c>
      <c r="C153" s="244" t="s">
        <v>978</v>
      </c>
      <c r="D153" s="244" t="s">
        <v>979</v>
      </c>
      <c r="E153" s="244" t="s">
        <v>1307</v>
      </c>
      <c r="F153" s="244">
        <v>1</v>
      </c>
    </row>
    <row r="154" spans="1:6">
      <c r="A154" s="242" t="s">
        <v>46</v>
      </c>
      <c r="B154" s="242" t="s">
        <v>40</v>
      </c>
      <c r="C154" s="242" t="s">
        <v>1533</v>
      </c>
      <c r="D154" s="242" t="s">
        <v>1534</v>
      </c>
      <c r="E154" s="242" t="s">
        <v>1535</v>
      </c>
      <c r="F154" s="242">
        <v>4</v>
      </c>
    </row>
    <row r="155" spans="1:6">
      <c r="A155" s="244" t="s">
        <v>46</v>
      </c>
      <c r="B155" s="244" t="s">
        <v>40</v>
      </c>
      <c r="C155" s="244" t="s">
        <v>1536</v>
      </c>
      <c r="D155" s="244" t="s">
        <v>1537</v>
      </c>
      <c r="E155" s="244" t="s">
        <v>1307</v>
      </c>
      <c r="F155" s="244">
        <v>2</v>
      </c>
    </row>
    <row r="156" spans="1:6">
      <c r="A156" s="242" t="s">
        <v>46</v>
      </c>
      <c r="B156" s="242" t="s">
        <v>40</v>
      </c>
      <c r="C156" s="242" t="s">
        <v>1538</v>
      </c>
      <c r="D156" s="242" t="s">
        <v>1539</v>
      </c>
      <c r="E156" s="242" t="s">
        <v>1307</v>
      </c>
      <c r="F156" s="242">
        <v>2</v>
      </c>
    </row>
    <row r="157" spans="1:6">
      <c r="A157" s="244" t="s">
        <v>46</v>
      </c>
      <c r="B157" s="244" t="s">
        <v>40</v>
      </c>
      <c r="C157" s="244" t="s">
        <v>1540</v>
      </c>
      <c r="D157" s="244" t="s">
        <v>1541</v>
      </c>
      <c r="E157" s="244" t="s">
        <v>837</v>
      </c>
      <c r="F157" s="244">
        <v>4</v>
      </c>
    </row>
    <row r="158" spans="1:6">
      <c r="A158" s="242" t="s">
        <v>46</v>
      </c>
      <c r="B158" s="242" t="s">
        <v>40</v>
      </c>
      <c r="C158" s="242" t="s">
        <v>1542</v>
      </c>
      <c r="D158" s="242" t="s">
        <v>1543</v>
      </c>
      <c r="E158" s="242" t="s">
        <v>1307</v>
      </c>
      <c r="F158" s="242">
        <v>1</v>
      </c>
    </row>
    <row r="159" spans="1:6">
      <c r="A159" s="244" t="s">
        <v>46</v>
      </c>
      <c r="B159" s="244" t="s">
        <v>40</v>
      </c>
      <c r="C159" s="244" t="s">
        <v>1544</v>
      </c>
      <c r="D159" s="244" t="s">
        <v>1545</v>
      </c>
      <c r="E159" s="244" t="s">
        <v>1546</v>
      </c>
      <c r="F159" s="244">
        <v>3</v>
      </c>
    </row>
    <row r="160" spans="1:6">
      <c r="A160" s="242" t="s">
        <v>83</v>
      </c>
      <c r="B160" s="242" t="s">
        <v>5</v>
      </c>
      <c r="C160" s="242" t="s">
        <v>1168</v>
      </c>
      <c r="D160" s="242" t="s">
        <v>1169</v>
      </c>
      <c r="E160" s="242" t="s">
        <v>1449</v>
      </c>
      <c r="F160" s="242">
        <v>4</v>
      </c>
    </row>
    <row r="161" spans="1:6">
      <c r="A161" s="244" t="s">
        <v>83</v>
      </c>
      <c r="B161" s="244" t="s">
        <v>5</v>
      </c>
      <c r="C161" s="244" t="s">
        <v>1170</v>
      </c>
      <c r="D161" s="244" t="s">
        <v>1171</v>
      </c>
      <c r="E161" s="244" t="s">
        <v>1547</v>
      </c>
      <c r="F161" s="244">
        <v>3</v>
      </c>
    </row>
    <row r="162" spans="1:6">
      <c r="A162" s="242" t="s">
        <v>83</v>
      </c>
      <c r="B162" s="242" t="s">
        <v>72</v>
      </c>
      <c r="C162" s="242" t="s">
        <v>1172</v>
      </c>
      <c r="D162" s="242" t="s">
        <v>1173</v>
      </c>
      <c r="E162" s="242" t="s">
        <v>1307</v>
      </c>
      <c r="F162" s="242">
        <v>1</v>
      </c>
    </row>
    <row r="163" spans="1:6">
      <c r="A163" s="244" t="s">
        <v>83</v>
      </c>
      <c r="B163" s="244" t="s">
        <v>9</v>
      </c>
      <c r="C163" s="244" t="s">
        <v>1548</v>
      </c>
      <c r="D163" s="244" t="s">
        <v>1549</v>
      </c>
      <c r="E163" s="244" t="s">
        <v>995</v>
      </c>
      <c r="F163" s="244">
        <v>1</v>
      </c>
    </row>
    <row r="164" spans="1:6">
      <c r="A164" s="242" t="s">
        <v>83</v>
      </c>
      <c r="B164" s="242" t="s">
        <v>9</v>
      </c>
      <c r="C164" s="242" t="s">
        <v>1550</v>
      </c>
      <c r="D164" s="242" t="s">
        <v>1551</v>
      </c>
      <c r="E164" s="242" t="s">
        <v>1307</v>
      </c>
      <c r="F164" s="242">
        <v>1</v>
      </c>
    </row>
    <row r="165" spans="1:6">
      <c r="A165" s="244" t="s">
        <v>83</v>
      </c>
      <c r="B165" s="244" t="s">
        <v>11</v>
      </c>
      <c r="C165" s="244" t="s">
        <v>1552</v>
      </c>
      <c r="D165" s="244" t="s">
        <v>1553</v>
      </c>
      <c r="E165" s="244" t="s">
        <v>1307</v>
      </c>
      <c r="F165" s="244">
        <v>1</v>
      </c>
    </row>
    <row r="166" spans="1:6">
      <c r="A166" s="242" t="s">
        <v>83</v>
      </c>
      <c r="B166" s="242" t="s">
        <v>12</v>
      </c>
      <c r="C166" s="242" t="s">
        <v>1174</v>
      </c>
      <c r="D166" s="242" t="s">
        <v>1175</v>
      </c>
      <c r="E166" s="242" t="s">
        <v>1307</v>
      </c>
      <c r="F166" s="242">
        <v>1</v>
      </c>
    </row>
    <row r="167" spans="1:6">
      <c r="A167" s="244" t="s">
        <v>83</v>
      </c>
      <c r="B167" s="244" t="s">
        <v>54</v>
      </c>
      <c r="C167" s="244" t="s">
        <v>1554</v>
      </c>
      <c r="D167" s="244" t="s">
        <v>1555</v>
      </c>
      <c r="E167" s="244" t="s">
        <v>1078</v>
      </c>
      <c r="F167" s="244">
        <v>1</v>
      </c>
    </row>
    <row r="168" spans="1:6">
      <c r="A168" s="242" t="s">
        <v>83</v>
      </c>
      <c r="B168" s="242" t="s">
        <v>13</v>
      </c>
      <c r="C168" s="242" t="s">
        <v>1556</v>
      </c>
      <c r="D168" s="242" t="s">
        <v>1557</v>
      </c>
      <c r="E168" s="242" t="s">
        <v>1307</v>
      </c>
      <c r="F168" s="242">
        <v>1</v>
      </c>
    </row>
    <row r="169" spans="1:6">
      <c r="A169" s="244" t="s">
        <v>83</v>
      </c>
      <c r="B169" s="244" t="s">
        <v>78</v>
      </c>
      <c r="C169" s="244" t="s">
        <v>1558</v>
      </c>
      <c r="D169" s="244" t="s">
        <v>1559</v>
      </c>
      <c r="E169" s="244" t="s">
        <v>1307</v>
      </c>
      <c r="F169" s="244">
        <v>1</v>
      </c>
    </row>
    <row r="170" spans="1:6">
      <c r="A170" s="242" t="s">
        <v>83</v>
      </c>
      <c r="B170" s="242" t="s">
        <v>15</v>
      </c>
      <c r="C170" s="242" t="s">
        <v>1560</v>
      </c>
      <c r="D170" s="242" t="s">
        <v>1561</v>
      </c>
      <c r="E170" s="242" t="s">
        <v>1307</v>
      </c>
      <c r="F170" s="242">
        <v>1</v>
      </c>
    </row>
    <row r="171" spans="1:6">
      <c r="A171" s="244" t="s">
        <v>83</v>
      </c>
      <c r="B171" s="244" t="s">
        <v>17</v>
      </c>
      <c r="C171" s="244" t="s">
        <v>1562</v>
      </c>
      <c r="D171" s="244" t="s">
        <v>1563</v>
      </c>
      <c r="E171" s="244" t="s">
        <v>1564</v>
      </c>
      <c r="F171" s="244">
        <v>4</v>
      </c>
    </row>
    <row r="172" spans="1:6">
      <c r="A172" s="242" t="s">
        <v>83</v>
      </c>
      <c r="B172" s="242" t="s">
        <v>17</v>
      </c>
      <c r="C172" s="242" t="s">
        <v>1565</v>
      </c>
      <c r="D172" s="242" t="s">
        <v>1566</v>
      </c>
      <c r="E172" s="242" t="s">
        <v>1307</v>
      </c>
      <c r="F172" s="242">
        <v>1</v>
      </c>
    </row>
    <row r="173" spans="1:6">
      <c r="A173" s="244" t="s">
        <v>83</v>
      </c>
      <c r="B173" s="244" t="s">
        <v>18</v>
      </c>
      <c r="C173" s="244" t="s">
        <v>1176</v>
      </c>
      <c r="D173" s="244" t="s">
        <v>1177</v>
      </c>
      <c r="E173" s="244" t="s">
        <v>1307</v>
      </c>
      <c r="F173" s="244">
        <v>1</v>
      </c>
    </row>
    <row r="174" spans="1:6">
      <c r="A174" s="242" t="s">
        <v>83</v>
      </c>
      <c r="B174" s="242" t="s">
        <v>18</v>
      </c>
      <c r="C174" s="242" t="s">
        <v>1059</v>
      </c>
      <c r="D174" s="242" t="s">
        <v>1060</v>
      </c>
      <c r="E174" s="242" t="s">
        <v>1567</v>
      </c>
      <c r="F174" s="242">
        <v>3</v>
      </c>
    </row>
    <row r="175" spans="1:6">
      <c r="A175" s="244" t="s">
        <v>83</v>
      </c>
      <c r="B175" s="244" t="s">
        <v>18</v>
      </c>
      <c r="C175" s="244" t="s">
        <v>1568</v>
      </c>
      <c r="D175" s="244" t="s">
        <v>1569</v>
      </c>
      <c r="E175" s="244" t="s">
        <v>1307</v>
      </c>
      <c r="F175" s="244">
        <v>1</v>
      </c>
    </row>
    <row r="176" spans="1:6">
      <c r="A176" s="242" t="s">
        <v>83</v>
      </c>
      <c r="B176" s="242" t="s">
        <v>21</v>
      </c>
      <c r="C176" s="242" t="s">
        <v>1570</v>
      </c>
      <c r="D176" s="242" t="s">
        <v>1571</v>
      </c>
      <c r="E176" s="242" t="s">
        <v>1307</v>
      </c>
      <c r="F176" s="242">
        <v>1</v>
      </c>
    </row>
    <row r="177" spans="1:6">
      <c r="A177" s="244" t="s">
        <v>83</v>
      </c>
      <c r="B177" s="244" t="s">
        <v>23</v>
      </c>
      <c r="C177" s="244" t="s">
        <v>1572</v>
      </c>
      <c r="D177" s="244" t="s">
        <v>1573</v>
      </c>
      <c r="E177" s="244" t="s">
        <v>1307</v>
      </c>
      <c r="F177" s="244">
        <v>1</v>
      </c>
    </row>
    <row r="178" spans="1:6">
      <c r="A178" s="242" t="s">
        <v>83</v>
      </c>
      <c r="B178" s="242" t="s">
        <v>24</v>
      </c>
      <c r="C178" s="242" t="s">
        <v>980</v>
      </c>
      <c r="D178" s="242" t="s">
        <v>981</v>
      </c>
      <c r="E178" s="242" t="s">
        <v>1449</v>
      </c>
      <c r="F178" s="242">
        <v>5</v>
      </c>
    </row>
    <row r="179" spans="1:6">
      <c r="A179" s="244" t="s">
        <v>83</v>
      </c>
      <c r="B179" s="244" t="s">
        <v>26</v>
      </c>
      <c r="C179" s="244" t="s">
        <v>1574</v>
      </c>
      <c r="D179" s="244" t="s">
        <v>1575</v>
      </c>
      <c r="E179" s="244" t="s">
        <v>1307</v>
      </c>
      <c r="F179" s="244">
        <v>1</v>
      </c>
    </row>
    <row r="180" spans="1:6">
      <c r="A180" s="242" t="s">
        <v>83</v>
      </c>
      <c r="B180" s="242" t="s">
        <v>27</v>
      </c>
      <c r="C180" s="242" t="s">
        <v>1576</v>
      </c>
      <c r="D180" s="242" t="s">
        <v>1577</v>
      </c>
      <c r="E180" s="242" t="s">
        <v>1546</v>
      </c>
      <c r="F180" s="242">
        <v>2</v>
      </c>
    </row>
    <row r="181" spans="1:6">
      <c r="A181" s="244" t="s">
        <v>83</v>
      </c>
      <c r="B181" s="244" t="s">
        <v>27</v>
      </c>
      <c r="C181" s="244" t="s">
        <v>1578</v>
      </c>
      <c r="D181" s="244" t="s">
        <v>1579</v>
      </c>
      <c r="E181" s="244" t="s">
        <v>1307</v>
      </c>
      <c r="F181" s="244">
        <v>1</v>
      </c>
    </row>
    <row r="182" spans="1:6">
      <c r="A182" s="242" t="s">
        <v>83</v>
      </c>
      <c r="B182" s="242" t="s">
        <v>27</v>
      </c>
      <c r="C182" s="242" t="s">
        <v>982</v>
      </c>
      <c r="D182" s="242" t="s">
        <v>983</v>
      </c>
      <c r="E182" s="242" t="s">
        <v>1507</v>
      </c>
      <c r="F182" s="242">
        <v>2</v>
      </c>
    </row>
    <row r="183" spans="1:6">
      <c r="A183" s="244" t="s">
        <v>83</v>
      </c>
      <c r="B183" s="244" t="s">
        <v>27</v>
      </c>
      <c r="C183" s="244" t="s">
        <v>984</v>
      </c>
      <c r="D183" s="244" t="s">
        <v>985</v>
      </c>
      <c r="E183" s="244" t="s">
        <v>1580</v>
      </c>
      <c r="F183" s="244">
        <v>1</v>
      </c>
    </row>
    <row r="184" spans="1:6">
      <c r="A184" s="242" t="s">
        <v>83</v>
      </c>
      <c r="B184" s="242" t="s">
        <v>28</v>
      </c>
      <c r="C184" s="242" t="s">
        <v>1055</v>
      </c>
      <c r="D184" s="242" t="s">
        <v>1056</v>
      </c>
      <c r="E184" s="242" t="s">
        <v>1307</v>
      </c>
      <c r="F184" s="242">
        <v>1</v>
      </c>
    </row>
    <row r="185" spans="1:6">
      <c r="A185" s="244" t="s">
        <v>83</v>
      </c>
      <c r="B185" s="244" t="s">
        <v>28</v>
      </c>
      <c r="C185" s="244" t="s">
        <v>1178</v>
      </c>
      <c r="D185" s="244" t="s">
        <v>1179</v>
      </c>
      <c r="E185" s="244" t="s">
        <v>1078</v>
      </c>
      <c r="F185" s="244">
        <v>1</v>
      </c>
    </row>
    <row r="186" spans="1:6">
      <c r="A186" s="242" t="s">
        <v>83</v>
      </c>
      <c r="B186" s="242" t="s">
        <v>28</v>
      </c>
      <c r="C186" s="242" t="s">
        <v>1057</v>
      </c>
      <c r="D186" s="242" t="s">
        <v>1058</v>
      </c>
      <c r="E186" s="242" t="s">
        <v>1078</v>
      </c>
      <c r="F186" s="242">
        <v>1</v>
      </c>
    </row>
    <row r="187" spans="1:6">
      <c r="A187" s="244" t="s">
        <v>83</v>
      </c>
      <c r="B187" s="244" t="s">
        <v>28</v>
      </c>
      <c r="C187" s="244" t="s">
        <v>1581</v>
      </c>
      <c r="D187" s="244" t="s">
        <v>1582</v>
      </c>
      <c r="E187" s="244" t="s">
        <v>1307</v>
      </c>
      <c r="F187" s="244">
        <v>1</v>
      </c>
    </row>
    <row r="188" spans="1:6">
      <c r="A188" s="242" t="s">
        <v>83</v>
      </c>
      <c r="B188" s="242" t="s">
        <v>28</v>
      </c>
      <c r="C188" s="242" t="s">
        <v>928</v>
      </c>
      <c r="D188" s="242" t="s">
        <v>929</v>
      </c>
      <c r="E188" s="242" t="s">
        <v>1078</v>
      </c>
      <c r="F188" s="242">
        <v>1</v>
      </c>
    </row>
    <row r="189" spans="1:6">
      <c r="A189" s="244" t="s">
        <v>83</v>
      </c>
      <c r="B189" s="244" t="s">
        <v>28</v>
      </c>
      <c r="C189" s="244" t="s">
        <v>1583</v>
      </c>
      <c r="D189" s="244" t="s">
        <v>1584</v>
      </c>
      <c r="E189" s="244" t="s">
        <v>1307</v>
      </c>
      <c r="F189" s="244">
        <v>2</v>
      </c>
    </row>
    <row r="190" spans="1:6">
      <c r="A190" s="242" t="s">
        <v>83</v>
      </c>
      <c r="B190" s="242" t="s">
        <v>29</v>
      </c>
      <c r="C190" s="242" t="s">
        <v>1061</v>
      </c>
      <c r="D190" s="242" t="s">
        <v>1062</v>
      </c>
      <c r="E190" s="242" t="s">
        <v>1078</v>
      </c>
      <c r="F190" s="242">
        <v>1</v>
      </c>
    </row>
    <row r="191" spans="1:6">
      <c r="A191" s="244" t="s">
        <v>83</v>
      </c>
      <c r="B191" s="244" t="s">
        <v>29</v>
      </c>
      <c r="C191" s="244" t="s">
        <v>1585</v>
      </c>
      <c r="D191" s="244" t="s">
        <v>1586</v>
      </c>
      <c r="E191" s="244" t="s">
        <v>1587</v>
      </c>
      <c r="F191" s="244">
        <v>2</v>
      </c>
    </row>
    <row r="192" spans="1:6">
      <c r="A192" s="242" t="s">
        <v>83</v>
      </c>
      <c r="B192" s="242" t="s">
        <v>34</v>
      </c>
      <c r="C192" s="242" t="s">
        <v>1588</v>
      </c>
      <c r="D192" s="242" t="s">
        <v>1589</v>
      </c>
      <c r="E192" s="242" t="s">
        <v>1307</v>
      </c>
      <c r="F192" s="242">
        <v>4</v>
      </c>
    </row>
    <row r="193" spans="1:6">
      <c r="A193" s="244" t="s">
        <v>83</v>
      </c>
      <c r="B193" s="244" t="s">
        <v>34</v>
      </c>
      <c r="C193" s="244" t="s">
        <v>1590</v>
      </c>
      <c r="D193" s="244" t="s">
        <v>1591</v>
      </c>
      <c r="E193" s="244" t="s">
        <v>1307</v>
      </c>
      <c r="F193" s="244">
        <v>1</v>
      </c>
    </row>
    <row r="194" spans="1:6">
      <c r="A194" s="242" t="s">
        <v>83</v>
      </c>
      <c r="B194" s="242" t="s">
        <v>34</v>
      </c>
      <c r="C194" s="242" t="s">
        <v>1592</v>
      </c>
      <c r="D194" s="242" t="s">
        <v>1593</v>
      </c>
      <c r="E194" s="242" t="s">
        <v>1307</v>
      </c>
      <c r="F194" s="242">
        <v>1</v>
      </c>
    </row>
    <row r="195" spans="1:6">
      <c r="A195" s="244" t="s">
        <v>83</v>
      </c>
      <c r="B195" s="244" t="s">
        <v>34</v>
      </c>
      <c r="C195" s="244" t="s">
        <v>1180</v>
      </c>
      <c r="D195" s="244" t="s">
        <v>1181</v>
      </c>
      <c r="E195" s="244" t="s">
        <v>1546</v>
      </c>
      <c r="F195" s="244">
        <v>2</v>
      </c>
    </row>
    <row r="196" spans="1:6">
      <c r="A196" s="242" t="s">
        <v>83</v>
      </c>
      <c r="B196" s="242" t="s">
        <v>34</v>
      </c>
      <c r="C196" s="242" t="s">
        <v>1594</v>
      </c>
      <c r="D196" s="242" t="s">
        <v>1595</v>
      </c>
      <c r="E196" s="242" t="s">
        <v>1507</v>
      </c>
      <c r="F196" s="242">
        <v>2</v>
      </c>
    </row>
    <row r="197" spans="1:6">
      <c r="A197" s="244" t="s">
        <v>83</v>
      </c>
      <c r="B197" s="244" t="s">
        <v>35</v>
      </c>
      <c r="C197" s="244" t="s">
        <v>1596</v>
      </c>
      <c r="D197" s="244" t="s">
        <v>1597</v>
      </c>
      <c r="E197" s="244" t="s">
        <v>1430</v>
      </c>
      <c r="F197" s="244">
        <v>4</v>
      </c>
    </row>
    <row r="198" spans="1:6">
      <c r="A198" s="242" t="s">
        <v>83</v>
      </c>
      <c r="B198" s="242" t="s">
        <v>35</v>
      </c>
      <c r="C198" s="242" t="s">
        <v>1182</v>
      </c>
      <c r="D198" s="242" t="s">
        <v>1183</v>
      </c>
      <c r="E198" s="242" t="s">
        <v>1307</v>
      </c>
      <c r="F198" s="242">
        <v>2</v>
      </c>
    </row>
    <row r="199" spans="1:6">
      <c r="A199" s="244" t="s">
        <v>83</v>
      </c>
      <c r="B199" s="244" t="s">
        <v>35</v>
      </c>
      <c r="C199" s="244" t="s">
        <v>1184</v>
      </c>
      <c r="D199" s="244" t="s">
        <v>1185</v>
      </c>
      <c r="E199" s="244" t="s">
        <v>1307</v>
      </c>
      <c r="F199" s="244">
        <v>1</v>
      </c>
    </row>
    <row r="200" spans="1:6">
      <c r="A200" s="242" t="s">
        <v>83</v>
      </c>
      <c r="B200" s="242" t="s">
        <v>35</v>
      </c>
      <c r="C200" s="242" t="s">
        <v>1598</v>
      </c>
      <c r="D200" s="242" t="s">
        <v>1599</v>
      </c>
      <c r="E200" s="242" t="s">
        <v>1600</v>
      </c>
      <c r="F200" s="242">
        <v>6</v>
      </c>
    </row>
    <row r="201" spans="1:6">
      <c r="A201" s="244" t="s">
        <v>83</v>
      </c>
      <c r="B201" s="244" t="s">
        <v>35</v>
      </c>
      <c r="C201" s="244" t="s">
        <v>1080</v>
      </c>
      <c r="D201" s="244" t="s">
        <v>1081</v>
      </c>
      <c r="E201" s="244" t="s">
        <v>1307</v>
      </c>
      <c r="F201" s="244">
        <v>2</v>
      </c>
    </row>
    <row r="202" spans="1:6">
      <c r="A202" s="242" t="s">
        <v>83</v>
      </c>
      <c r="B202" s="242" t="s">
        <v>40</v>
      </c>
      <c r="C202" s="242" t="s">
        <v>986</v>
      </c>
      <c r="D202" s="242" t="s">
        <v>987</v>
      </c>
      <c r="E202" s="242" t="s">
        <v>1307</v>
      </c>
      <c r="F202" s="242">
        <v>1</v>
      </c>
    </row>
    <row r="203" spans="1:6">
      <c r="A203" s="244" t="s">
        <v>83</v>
      </c>
      <c r="B203" s="244" t="s">
        <v>40</v>
      </c>
      <c r="C203" s="244" t="s">
        <v>1601</v>
      </c>
      <c r="D203" s="244" t="s">
        <v>1602</v>
      </c>
      <c r="E203" s="244" t="s">
        <v>1546</v>
      </c>
      <c r="F203" s="244">
        <v>2</v>
      </c>
    </row>
    <row r="204" spans="1:6">
      <c r="A204" s="242" t="s">
        <v>83</v>
      </c>
      <c r="B204" s="242" t="s">
        <v>40</v>
      </c>
      <c r="C204" s="242" t="s">
        <v>1603</v>
      </c>
      <c r="D204" s="242" t="s">
        <v>1604</v>
      </c>
      <c r="E204" s="242" t="s">
        <v>1546</v>
      </c>
      <c r="F204" s="242">
        <v>2</v>
      </c>
    </row>
    <row r="205" spans="1:6">
      <c r="A205" s="244" t="s">
        <v>83</v>
      </c>
      <c r="B205" s="244" t="s">
        <v>40</v>
      </c>
      <c r="C205" s="244" t="s">
        <v>1605</v>
      </c>
      <c r="D205" s="244" t="s">
        <v>1606</v>
      </c>
      <c r="E205" s="244" t="s">
        <v>1307</v>
      </c>
      <c r="F205" s="244">
        <v>1</v>
      </c>
    </row>
    <row r="206" spans="1:6">
      <c r="A206" s="242" t="s">
        <v>83</v>
      </c>
      <c r="B206" s="242" t="s">
        <v>41</v>
      </c>
      <c r="C206" s="242" t="s">
        <v>1607</v>
      </c>
      <c r="D206" s="242" t="s">
        <v>1608</v>
      </c>
      <c r="E206" s="242" t="s">
        <v>1307</v>
      </c>
      <c r="F206" s="242">
        <v>1</v>
      </c>
    </row>
  </sheetData>
  <conditionalFormatting sqref="C2:E19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9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93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conditionalFormatting sqref="C94:E109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{A8BA2D50-4C81-4A5E-99F9-1371868FA88C}</x14:id>
        </ext>
      </extLst>
    </cfRule>
  </conditionalFormatting>
  <conditionalFormatting sqref="A94:B109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{1D703748-FBF4-4030-8FD7-C7FDB0512E0A}</x14:id>
        </ext>
      </extLst>
    </cfRule>
  </conditionalFormatting>
  <conditionalFormatting sqref="C110:E20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{28E89585-F51F-47B4-9BA2-92DD0D10F178}</x14:id>
        </ext>
      </extLst>
    </cfRule>
  </conditionalFormatting>
  <conditionalFormatting sqref="A110:B20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{CC7FE122-07BF-4202-97B5-5545B1097B00}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C23:E93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A23:B93</xm:sqref>
        </x14:conditionalFormatting>
        <x14:conditionalFormatting xmlns:xm="http://schemas.microsoft.com/office/excel/2006/main">
          <x14:cfRule type="dataBar" id="{A8BA2D50-4C81-4A5E-99F9-1371868FA8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C94:E109</xm:sqref>
        </x14:conditionalFormatting>
        <x14:conditionalFormatting xmlns:xm="http://schemas.microsoft.com/office/excel/2006/main">
          <x14:cfRule type="dataBar" id="{1D703748-FBF4-4030-8FD7-C7FDB0512E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A94:B109</xm:sqref>
        </x14:conditionalFormatting>
        <x14:conditionalFormatting xmlns:xm="http://schemas.microsoft.com/office/excel/2006/main">
          <x14:cfRule type="dataBar" id="{28E89585-F51F-47B4-9BA2-92DD0D10F1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C110:E206</xm:sqref>
        </x14:conditionalFormatting>
        <x14:conditionalFormatting xmlns:xm="http://schemas.microsoft.com/office/excel/2006/main">
          <x14:cfRule type="dataBar" id="{CC7FE122-07BF-4202-97B5-5545B1097B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A110:B206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 tint="0.59999389629810485"/>
  </sheetPr>
  <dimension ref="A1:F46"/>
  <sheetViews>
    <sheetView showGridLines="0" rightToLeft="1" zoomScale="90" zoomScaleNormal="90" workbookViewId="0">
      <selection activeCell="A9" sqref="A9"/>
    </sheetView>
  </sheetViews>
  <sheetFormatPr defaultColWidth="9.140625" defaultRowHeight="18"/>
  <cols>
    <col min="1" max="1" width="14.28515625" style="45" bestFit="1" customWidth="1"/>
    <col min="2" max="2" width="27.42578125" style="45" bestFit="1" customWidth="1"/>
    <col min="3" max="3" width="20.85546875" style="45" bestFit="1" customWidth="1"/>
    <col min="4" max="4" width="8.28515625" style="45" bestFit="1" customWidth="1"/>
    <col min="5" max="5" width="53.140625" style="45" customWidth="1"/>
    <col min="6" max="6" width="9" style="45" bestFit="1" customWidth="1"/>
    <col min="7" max="16384" width="9.140625" style="43"/>
  </cols>
  <sheetData>
    <row r="1" spans="1:6">
      <c r="A1" s="44" t="s">
        <v>635</v>
      </c>
      <c r="B1" s="44" t="s">
        <v>636</v>
      </c>
      <c r="C1" s="44" t="s">
        <v>700</v>
      </c>
      <c r="D1" s="44" t="s">
        <v>622</v>
      </c>
      <c r="E1" s="44" t="s">
        <v>633</v>
      </c>
      <c r="F1" s="44" t="s">
        <v>637</v>
      </c>
    </row>
    <row r="2" spans="1:6">
      <c r="A2" s="242" t="s">
        <v>46</v>
      </c>
      <c r="B2" s="242" t="s">
        <v>9</v>
      </c>
      <c r="C2" s="242" t="s">
        <v>1609</v>
      </c>
      <c r="D2" s="242" t="s">
        <v>1610</v>
      </c>
      <c r="E2" s="242" t="s">
        <v>1307</v>
      </c>
      <c r="F2" s="242" t="s">
        <v>1611</v>
      </c>
    </row>
    <row r="3" spans="1:6">
      <c r="A3" s="244" t="s">
        <v>46</v>
      </c>
      <c r="B3" s="244" t="s">
        <v>13</v>
      </c>
      <c r="C3" s="244" t="s">
        <v>1612</v>
      </c>
      <c r="D3" s="244" t="s">
        <v>1613</v>
      </c>
      <c r="E3" s="244" t="s">
        <v>1797</v>
      </c>
      <c r="F3" s="244" t="s">
        <v>1798</v>
      </c>
    </row>
    <row r="4" spans="1:6">
      <c r="A4" s="242" t="s">
        <v>46</v>
      </c>
      <c r="B4" s="242" t="s">
        <v>15</v>
      </c>
      <c r="C4" s="242" t="s">
        <v>1614</v>
      </c>
      <c r="D4" s="242" t="s">
        <v>1615</v>
      </c>
      <c r="E4" s="242" t="s">
        <v>1797</v>
      </c>
      <c r="F4" s="242" t="s">
        <v>1799</v>
      </c>
    </row>
    <row r="5" spans="1:6">
      <c r="A5" s="244" t="s">
        <v>46</v>
      </c>
      <c r="B5" s="244" t="s">
        <v>15</v>
      </c>
      <c r="C5" s="244" t="s">
        <v>1616</v>
      </c>
      <c r="D5" s="244" t="s">
        <v>1617</v>
      </c>
      <c r="E5" s="244" t="s">
        <v>1797</v>
      </c>
      <c r="F5" s="244" t="s">
        <v>1799</v>
      </c>
    </row>
    <row r="6" spans="1:6">
      <c r="A6" s="242" t="s">
        <v>46</v>
      </c>
      <c r="B6" s="242" t="s">
        <v>15</v>
      </c>
      <c r="C6" s="242" t="s">
        <v>1039</v>
      </c>
      <c r="D6" s="242" t="s">
        <v>1040</v>
      </c>
      <c r="E6" s="242" t="s">
        <v>1797</v>
      </c>
      <c r="F6" s="242" t="s">
        <v>1800</v>
      </c>
    </row>
    <row r="7" spans="1:6">
      <c r="A7" s="244" t="s">
        <v>46</v>
      </c>
      <c r="B7" s="244" t="s">
        <v>15</v>
      </c>
      <c r="C7" s="244" t="s">
        <v>1618</v>
      </c>
      <c r="D7" s="244" t="s">
        <v>1619</v>
      </c>
      <c r="E7" s="244" t="s">
        <v>808</v>
      </c>
      <c r="F7" s="244" t="s">
        <v>1620</v>
      </c>
    </row>
    <row r="8" spans="1:6">
      <c r="A8" s="242" t="s">
        <v>46</v>
      </c>
      <c r="B8" s="242" t="s">
        <v>15</v>
      </c>
      <c r="C8" s="242" t="s">
        <v>1621</v>
      </c>
      <c r="D8" s="242" t="s">
        <v>1622</v>
      </c>
      <c r="E8" s="242" t="s">
        <v>1307</v>
      </c>
      <c r="F8" s="242" t="s">
        <v>1620</v>
      </c>
    </row>
    <row r="9" spans="1:6">
      <c r="A9" s="244" t="s">
        <v>46</v>
      </c>
      <c r="B9" s="244" t="s">
        <v>15</v>
      </c>
      <c r="C9" s="244" t="s">
        <v>962</v>
      </c>
      <c r="D9" s="244" t="s">
        <v>963</v>
      </c>
      <c r="E9" s="244" t="s">
        <v>1307</v>
      </c>
      <c r="F9" s="244" t="s">
        <v>1799</v>
      </c>
    </row>
    <row r="10" spans="1:6">
      <c r="A10" s="242" t="s">
        <v>46</v>
      </c>
      <c r="B10" s="242" t="s">
        <v>15</v>
      </c>
      <c r="C10" s="242" t="s">
        <v>1623</v>
      </c>
      <c r="D10" s="242" t="s">
        <v>1624</v>
      </c>
      <c r="E10" s="242" t="s">
        <v>1797</v>
      </c>
      <c r="F10" s="242" t="s">
        <v>1620</v>
      </c>
    </row>
    <row r="11" spans="1:6">
      <c r="A11" s="244" t="s">
        <v>46</v>
      </c>
      <c r="B11" s="244" t="s">
        <v>15</v>
      </c>
      <c r="C11" s="244" t="s">
        <v>1625</v>
      </c>
      <c r="D11" s="244" t="s">
        <v>1626</v>
      </c>
      <c r="E11" s="244" t="s">
        <v>1797</v>
      </c>
      <c r="F11" s="244" t="s">
        <v>1799</v>
      </c>
    </row>
    <row r="12" spans="1:6">
      <c r="A12" s="242" t="s">
        <v>46</v>
      </c>
      <c r="B12" s="242" t="s">
        <v>17</v>
      </c>
      <c r="C12" s="242" t="s">
        <v>1627</v>
      </c>
      <c r="D12" s="242" t="s">
        <v>1628</v>
      </c>
      <c r="E12" s="242" t="s">
        <v>1801</v>
      </c>
      <c r="F12" s="242" t="s">
        <v>1799</v>
      </c>
    </row>
    <row r="13" spans="1:6">
      <c r="A13" s="244" t="s">
        <v>46</v>
      </c>
      <c r="B13" s="244" t="s">
        <v>17</v>
      </c>
      <c r="C13" s="244" t="s">
        <v>1037</v>
      </c>
      <c r="D13" s="244" t="s">
        <v>1038</v>
      </c>
      <c r="E13" s="244" t="s">
        <v>1307</v>
      </c>
      <c r="F13" s="244" t="s">
        <v>1620</v>
      </c>
    </row>
    <row r="14" spans="1:6">
      <c r="A14" s="244" t="s">
        <v>46</v>
      </c>
      <c r="B14" s="242" t="s">
        <v>21</v>
      </c>
      <c r="C14" s="242" t="s">
        <v>1134</v>
      </c>
      <c r="D14" s="242" t="s">
        <v>1135</v>
      </c>
      <c r="E14" s="242" t="s">
        <v>1797</v>
      </c>
      <c r="F14" s="242" t="s">
        <v>1799</v>
      </c>
    </row>
    <row r="15" spans="1:6">
      <c r="A15" s="244" t="s">
        <v>46</v>
      </c>
      <c r="B15" s="244" t="s">
        <v>21</v>
      </c>
      <c r="C15" s="244" t="s">
        <v>968</v>
      </c>
      <c r="D15" s="244" t="s">
        <v>969</v>
      </c>
      <c r="E15" s="244" t="s">
        <v>1131</v>
      </c>
      <c r="F15" s="244" t="s">
        <v>1799</v>
      </c>
    </row>
    <row r="16" spans="1:6">
      <c r="A16" s="244" t="s">
        <v>46</v>
      </c>
      <c r="B16" s="242" t="s">
        <v>22</v>
      </c>
      <c r="C16" s="242" t="s">
        <v>1629</v>
      </c>
      <c r="D16" s="242" t="s">
        <v>1630</v>
      </c>
      <c r="E16" s="242" t="s">
        <v>1802</v>
      </c>
      <c r="F16" s="242" t="s">
        <v>1620</v>
      </c>
    </row>
    <row r="17" spans="1:6">
      <c r="A17" s="244" t="s">
        <v>46</v>
      </c>
      <c r="B17" s="244" t="s">
        <v>24</v>
      </c>
      <c r="C17" s="244" t="s">
        <v>1631</v>
      </c>
      <c r="D17" s="244" t="s">
        <v>1632</v>
      </c>
      <c r="E17" s="244" t="s">
        <v>1803</v>
      </c>
      <c r="F17" s="244" t="s">
        <v>1799</v>
      </c>
    </row>
    <row r="18" spans="1:6">
      <c r="A18" s="244" t="s">
        <v>46</v>
      </c>
      <c r="B18" s="242" t="s">
        <v>27</v>
      </c>
      <c r="C18" s="242" t="s">
        <v>1146</v>
      </c>
      <c r="D18" s="242" t="s">
        <v>1147</v>
      </c>
      <c r="E18" s="242" t="s">
        <v>1307</v>
      </c>
      <c r="F18" s="242" t="s">
        <v>1799</v>
      </c>
    </row>
    <row r="19" spans="1:6">
      <c r="A19" s="244" t="s">
        <v>46</v>
      </c>
      <c r="B19" s="244" t="s">
        <v>28</v>
      </c>
      <c r="C19" s="244" t="s">
        <v>1045</v>
      </c>
      <c r="D19" s="244" t="s">
        <v>1046</v>
      </c>
      <c r="E19" s="244" t="s">
        <v>1131</v>
      </c>
      <c r="F19" s="244" t="s">
        <v>1620</v>
      </c>
    </row>
    <row r="20" spans="1:6">
      <c r="A20" s="244" t="s">
        <v>46</v>
      </c>
      <c r="B20" s="242" t="s">
        <v>29</v>
      </c>
      <c r="C20" s="242" t="s">
        <v>1633</v>
      </c>
      <c r="D20" s="242" t="s">
        <v>1634</v>
      </c>
      <c r="E20" s="242" t="s">
        <v>1131</v>
      </c>
      <c r="F20" s="242" t="s">
        <v>1804</v>
      </c>
    </row>
    <row r="21" spans="1:6">
      <c r="A21" s="244" t="s">
        <v>46</v>
      </c>
      <c r="B21" s="244" t="s">
        <v>29</v>
      </c>
      <c r="C21" s="244" t="s">
        <v>1635</v>
      </c>
      <c r="D21" s="244" t="s">
        <v>1636</v>
      </c>
      <c r="E21" s="244" t="s">
        <v>1131</v>
      </c>
      <c r="F21" s="244" t="s">
        <v>1669</v>
      </c>
    </row>
    <row r="22" spans="1:6">
      <c r="A22" s="244" t="s">
        <v>46</v>
      </c>
      <c r="B22" s="242" t="s">
        <v>29</v>
      </c>
      <c r="C22" s="242" t="s">
        <v>1637</v>
      </c>
      <c r="D22" s="242" t="s">
        <v>1638</v>
      </c>
      <c r="E22" s="242" t="s">
        <v>1307</v>
      </c>
      <c r="F22" s="242" t="s">
        <v>1799</v>
      </c>
    </row>
    <row r="23" spans="1:6">
      <c r="A23" s="244" t="s">
        <v>46</v>
      </c>
      <c r="B23" s="244" t="s">
        <v>30</v>
      </c>
      <c r="C23" s="244" t="s">
        <v>1639</v>
      </c>
      <c r="D23" s="244" t="s">
        <v>1640</v>
      </c>
      <c r="E23" s="244" t="s">
        <v>1131</v>
      </c>
      <c r="F23" s="244" t="s">
        <v>1804</v>
      </c>
    </row>
    <row r="24" spans="1:6">
      <c r="A24" s="244" t="s">
        <v>46</v>
      </c>
      <c r="B24" s="242" t="s">
        <v>31</v>
      </c>
      <c r="C24" s="242" t="s">
        <v>1641</v>
      </c>
      <c r="D24" s="242" t="s">
        <v>1642</v>
      </c>
      <c r="E24" s="242" t="s">
        <v>1131</v>
      </c>
      <c r="F24" s="242" t="s">
        <v>1669</v>
      </c>
    </row>
    <row r="25" spans="1:6">
      <c r="A25" s="244" t="s">
        <v>46</v>
      </c>
      <c r="B25" s="244" t="s">
        <v>32</v>
      </c>
      <c r="C25" s="244" t="s">
        <v>1643</v>
      </c>
      <c r="D25" s="244" t="s">
        <v>1644</v>
      </c>
      <c r="E25" s="244" t="s">
        <v>1131</v>
      </c>
      <c r="F25" s="244" t="s">
        <v>1804</v>
      </c>
    </row>
    <row r="26" spans="1:6">
      <c r="A26" s="244" t="s">
        <v>46</v>
      </c>
      <c r="B26" s="242" t="s">
        <v>33</v>
      </c>
      <c r="C26" s="242" t="s">
        <v>1156</v>
      </c>
      <c r="D26" s="242" t="s">
        <v>1157</v>
      </c>
      <c r="E26" s="242" t="s">
        <v>1307</v>
      </c>
      <c r="F26" s="242" t="s">
        <v>1620</v>
      </c>
    </row>
    <row r="27" spans="1:6">
      <c r="A27" s="244" t="s">
        <v>46</v>
      </c>
      <c r="B27" s="244" t="s">
        <v>35</v>
      </c>
      <c r="C27" s="244" t="s">
        <v>1645</v>
      </c>
      <c r="D27" s="244" t="s">
        <v>1646</v>
      </c>
      <c r="E27" s="244" t="s">
        <v>1131</v>
      </c>
      <c r="F27" s="244" t="s">
        <v>1804</v>
      </c>
    </row>
    <row r="28" spans="1:6">
      <c r="A28" s="244" t="s">
        <v>46</v>
      </c>
      <c r="B28" s="242" t="s">
        <v>40</v>
      </c>
      <c r="C28" s="242" t="s">
        <v>1647</v>
      </c>
      <c r="D28" s="242" t="s">
        <v>1648</v>
      </c>
      <c r="E28" s="242" t="s">
        <v>1131</v>
      </c>
      <c r="F28" s="242" t="s">
        <v>1804</v>
      </c>
    </row>
    <row r="29" spans="1:6">
      <c r="A29" s="244" t="s">
        <v>46</v>
      </c>
      <c r="B29" s="244" t="s">
        <v>40</v>
      </c>
      <c r="C29" s="244" t="s">
        <v>1649</v>
      </c>
      <c r="D29" s="244" t="s">
        <v>1650</v>
      </c>
      <c r="E29" s="244" t="s">
        <v>1805</v>
      </c>
      <c r="F29" s="244" t="s">
        <v>1799</v>
      </c>
    </row>
    <row r="30" spans="1:6">
      <c r="A30" s="244" t="s">
        <v>46</v>
      </c>
      <c r="B30" s="242" t="s">
        <v>40</v>
      </c>
      <c r="C30" s="242" t="s">
        <v>1651</v>
      </c>
      <c r="D30" s="242" t="s">
        <v>1652</v>
      </c>
      <c r="E30" s="242" t="s">
        <v>1805</v>
      </c>
      <c r="F30" s="242" t="s">
        <v>1800</v>
      </c>
    </row>
    <row r="31" spans="1:6">
      <c r="A31" s="244" t="s">
        <v>46</v>
      </c>
      <c r="B31" s="244" t="s">
        <v>40</v>
      </c>
      <c r="C31" s="244" t="s">
        <v>1653</v>
      </c>
      <c r="D31" s="244" t="s">
        <v>1654</v>
      </c>
      <c r="E31" s="244" t="s">
        <v>1131</v>
      </c>
      <c r="F31" s="244" t="s">
        <v>1669</v>
      </c>
    </row>
    <row r="32" spans="1:6">
      <c r="A32" s="244" t="s">
        <v>46</v>
      </c>
      <c r="B32" s="242" t="s">
        <v>40</v>
      </c>
      <c r="C32" s="242" t="s">
        <v>1655</v>
      </c>
      <c r="D32" s="242" t="s">
        <v>1656</v>
      </c>
      <c r="E32" s="242" t="s">
        <v>1806</v>
      </c>
      <c r="F32" s="242" t="s">
        <v>1799</v>
      </c>
    </row>
    <row r="33" spans="1:6">
      <c r="A33" s="244" t="s">
        <v>46</v>
      </c>
      <c r="B33" s="244" t="s">
        <v>40</v>
      </c>
      <c r="C33" s="244" t="s">
        <v>1657</v>
      </c>
      <c r="D33" s="244" t="s">
        <v>1658</v>
      </c>
      <c r="E33" s="244" t="s">
        <v>1307</v>
      </c>
      <c r="F33" s="244" t="s">
        <v>1620</v>
      </c>
    </row>
    <row r="34" spans="1:6">
      <c r="A34" s="244" t="s">
        <v>46</v>
      </c>
      <c r="B34" s="242" t="s">
        <v>40</v>
      </c>
      <c r="C34" s="242" t="s">
        <v>1659</v>
      </c>
      <c r="D34" s="242" t="s">
        <v>1660</v>
      </c>
      <c r="E34" s="242" t="s">
        <v>1307</v>
      </c>
      <c r="F34" s="242" t="s">
        <v>1620</v>
      </c>
    </row>
    <row r="35" spans="1:6">
      <c r="A35" s="244" t="s">
        <v>46</v>
      </c>
      <c r="B35" s="244" t="s">
        <v>40</v>
      </c>
      <c r="C35" s="244" t="s">
        <v>1661</v>
      </c>
      <c r="D35" s="244" t="s">
        <v>1662</v>
      </c>
      <c r="E35" s="244" t="s">
        <v>1806</v>
      </c>
      <c r="F35" s="244" t="s">
        <v>1620</v>
      </c>
    </row>
    <row r="36" spans="1:6">
      <c r="A36" s="244" t="s">
        <v>83</v>
      </c>
      <c r="B36" s="242" t="s">
        <v>9</v>
      </c>
      <c r="C36" s="242" t="s">
        <v>1663</v>
      </c>
      <c r="D36" s="242" t="s">
        <v>1664</v>
      </c>
      <c r="E36" s="242" t="s">
        <v>1812</v>
      </c>
      <c r="F36" s="242" t="s">
        <v>1620</v>
      </c>
    </row>
    <row r="37" spans="1:6">
      <c r="A37" s="244" t="s">
        <v>83</v>
      </c>
      <c r="B37" s="244" t="s">
        <v>12</v>
      </c>
      <c r="C37" s="244" t="s">
        <v>1665</v>
      </c>
      <c r="D37" s="244" t="s">
        <v>1666</v>
      </c>
      <c r="E37" s="244" t="s">
        <v>1078</v>
      </c>
      <c r="F37" s="244" t="s">
        <v>1669</v>
      </c>
    </row>
    <row r="38" spans="1:6">
      <c r="A38" s="244" t="s">
        <v>83</v>
      </c>
      <c r="B38" s="242" t="s">
        <v>12</v>
      </c>
      <c r="C38" s="242" t="s">
        <v>1667</v>
      </c>
      <c r="D38" s="242" t="s">
        <v>1668</v>
      </c>
      <c r="E38" s="242" t="s">
        <v>1307</v>
      </c>
      <c r="F38" s="242" t="s">
        <v>1669</v>
      </c>
    </row>
    <row r="39" spans="1:6">
      <c r="A39" s="244" t="s">
        <v>83</v>
      </c>
      <c r="B39" s="244" t="s">
        <v>13</v>
      </c>
      <c r="C39" s="244" t="s">
        <v>1670</v>
      </c>
      <c r="D39" s="244" t="s">
        <v>1671</v>
      </c>
      <c r="E39" s="244" t="s">
        <v>1131</v>
      </c>
      <c r="F39" s="244" t="s">
        <v>1798</v>
      </c>
    </row>
    <row r="40" spans="1:6">
      <c r="A40" s="244" t="s">
        <v>83</v>
      </c>
      <c r="B40" s="242" t="s">
        <v>21</v>
      </c>
      <c r="C40" s="242" t="s">
        <v>1672</v>
      </c>
      <c r="D40" s="242" t="s">
        <v>1673</v>
      </c>
      <c r="E40" s="242" t="s">
        <v>1307</v>
      </c>
      <c r="F40" s="242" t="s">
        <v>1799</v>
      </c>
    </row>
    <row r="41" spans="1:6">
      <c r="A41" s="244" t="s">
        <v>83</v>
      </c>
      <c r="B41" s="244" t="s">
        <v>21</v>
      </c>
      <c r="C41" s="244" t="s">
        <v>1674</v>
      </c>
      <c r="D41" s="244" t="s">
        <v>1675</v>
      </c>
      <c r="E41" s="244" t="s">
        <v>1077</v>
      </c>
      <c r="F41" s="244" t="s">
        <v>1676</v>
      </c>
    </row>
    <row r="42" spans="1:6">
      <c r="A42" s="244" t="s">
        <v>83</v>
      </c>
      <c r="B42" s="242" t="s">
        <v>26</v>
      </c>
      <c r="C42" s="242" t="s">
        <v>1677</v>
      </c>
      <c r="D42" s="242" t="s">
        <v>1678</v>
      </c>
      <c r="E42" s="242" t="s">
        <v>1807</v>
      </c>
      <c r="F42" s="242" t="s">
        <v>1799</v>
      </c>
    </row>
    <row r="43" spans="1:6">
      <c r="A43" s="244" t="s">
        <v>83</v>
      </c>
      <c r="B43" s="244" t="s">
        <v>28</v>
      </c>
      <c r="C43" s="244" t="s">
        <v>1679</v>
      </c>
      <c r="D43" s="244" t="s">
        <v>1680</v>
      </c>
      <c r="E43" s="244" t="s">
        <v>1681</v>
      </c>
      <c r="F43" s="244" t="s">
        <v>1682</v>
      </c>
    </row>
    <row r="44" spans="1:6">
      <c r="A44" s="244" t="s">
        <v>83</v>
      </c>
      <c r="B44" s="242" t="s">
        <v>40</v>
      </c>
      <c r="C44" s="242" t="s">
        <v>1683</v>
      </c>
      <c r="D44" s="242" t="s">
        <v>1684</v>
      </c>
      <c r="E44" s="242" t="s">
        <v>1808</v>
      </c>
      <c r="F44" s="242" t="s">
        <v>1809</v>
      </c>
    </row>
    <row r="45" spans="1:6">
      <c r="A45" s="244" t="s">
        <v>83</v>
      </c>
      <c r="B45" s="244" t="s">
        <v>40</v>
      </c>
      <c r="C45" s="244" t="s">
        <v>1685</v>
      </c>
      <c r="D45" s="244" t="s">
        <v>1686</v>
      </c>
      <c r="E45" s="244" t="s">
        <v>1810</v>
      </c>
      <c r="F45" s="244" t="s">
        <v>1809</v>
      </c>
    </row>
    <row r="46" spans="1:6">
      <c r="A46" s="244" t="s">
        <v>83</v>
      </c>
      <c r="B46" s="242" t="s">
        <v>80</v>
      </c>
      <c r="C46" s="242" t="s">
        <v>1687</v>
      </c>
      <c r="D46" s="242" t="s">
        <v>1688</v>
      </c>
      <c r="E46" s="242" t="s">
        <v>1307</v>
      </c>
      <c r="F46" s="242" t="s">
        <v>1811</v>
      </c>
    </row>
  </sheetData>
  <conditionalFormatting sqref="A2:A3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A4:A17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A18:A4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{AF44C5AC-98CF-4638-90FF-5550C5C04EDC}</x14:id>
        </ext>
      </extLst>
    </cfRule>
  </conditionalFormatting>
  <conditionalFormatting sqref="B2:D46 F2:F4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{53EAFA2B-DC9A-454B-B446-DFF712862F7B}</x14:id>
        </ext>
      </extLst>
    </cfRule>
  </conditionalFormatting>
  <conditionalFormatting sqref="E2:E4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{B49EB0A3-5047-4649-87C7-116800A2549A}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A4:A17</xm:sqref>
        </x14:conditionalFormatting>
        <x14:conditionalFormatting xmlns:xm="http://schemas.microsoft.com/office/excel/2006/main">
          <x14:cfRule type="dataBar" id="{AF44C5AC-98CF-4638-90FF-5550C5C04E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A18:A46</xm:sqref>
        </x14:conditionalFormatting>
        <x14:conditionalFormatting xmlns:xm="http://schemas.microsoft.com/office/excel/2006/main">
          <x14:cfRule type="dataBar" id="{53EAFA2B-DC9A-454B-B446-DFF712862F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B2:D46 F2:F46</xm:sqref>
        </x14:conditionalFormatting>
        <x14:conditionalFormatting xmlns:xm="http://schemas.microsoft.com/office/excel/2006/main">
          <x14:cfRule type="dataBar" id="{B49EB0A3-5047-4649-87C7-116800A254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E2:E46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 tint="0.59999389629810485"/>
  </sheetPr>
  <dimension ref="A1:F12"/>
  <sheetViews>
    <sheetView showGridLines="0" rightToLeft="1" zoomScale="90" zoomScaleNormal="90" workbookViewId="0">
      <selection activeCell="A5" sqref="A5"/>
    </sheetView>
  </sheetViews>
  <sheetFormatPr defaultColWidth="9.140625" defaultRowHeight="18"/>
  <cols>
    <col min="1" max="1" width="19.140625" style="45" bestFit="1" customWidth="1"/>
    <col min="2" max="2" width="18.85546875" style="45" bestFit="1" customWidth="1"/>
    <col min="3" max="3" width="17.28515625" style="45" bestFit="1" customWidth="1"/>
    <col min="4" max="4" width="7.5703125" style="45" bestFit="1" customWidth="1"/>
    <col min="5" max="5" width="38.28515625" style="45" bestFit="1" customWidth="1"/>
    <col min="6" max="6" width="9" style="45" bestFit="1" customWidth="1"/>
    <col min="7" max="16384" width="9.140625" style="43"/>
  </cols>
  <sheetData>
    <row r="1" spans="1:6" ht="18.75">
      <c r="A1" s="334" t="s">
        <v>635</v>
      </c>
      <c r="B1" s="334" t="s">
        <v>636</v>
      </c>
      <c r="C1" s="334" t="s">
        <v>700</v>
      </c>
      <c r="D1" s="334" t="s">
        <v>622</v>
      </c>
      <c r="E1" s="334" t="s">
        <v>633</v>
      </c>
      <c r="F1" s="334" t="s">
        <v>637</v>
      </c>
    </row>
    <row r="2" spans="1:6">
      <c r="A2" s="244" t="s">
        <v>46</v>
      </c>
      <c r="B2" s="244" t="s">
        <v>4</v>
      </c>
      <c r="C2" s="244" t="s">
        <v>638</v>
      </c>
      <c r="D2" s="244" t="s">
        <v>1689</v>
      </c>
      <c r="E2" s="244" t="s">
        <v>640</v>
      </c>
      <c r="F2" s="245" t="s">
        <v>701</v>
      </c>
    </row>
    <row r="3" spans="1:6">
      <c r="A3" s="242" t="s">
        <v>46</v>
      </c>
      <c r="B3" s="242" t="s">
        <v>11</v>
      </c>
      <c r="C3" s="242" t="s">
        <v>639</v>
      </c>
      <c r="D3" s="242" t="s">
        <v>1690</v>
      </c>
      <c r="E3" s="242" t="s">
        <v>640</v>
      </c>
      <c r="F3" s="243" t="s">
        <v>702</v>
      </c>
    </row>
    <row r="4" spans="1:6">
      <c r="A4" s="244" t="s">
        <v>46</v>
      </c>
      <c r="B4" s="244" t="s">
        <v>11</v>
      </c>
      <c r="C4" s="244" t="s">
        <v>1691</v>
      </c>
      <c r="D4" s="244" t="s">
        <v>1692</v>
      </c>
      <c r="E4" s="244" t="s">
        <v>1693</v>
      </c>
      <c r="F4" s="245" t="s">
        <v>1694</v>
      </c>
    </row>
    <row r="5" spans="1:6">
      <c r="A5" s="242" t="s">
        <v>46</v>
      </c>
      <c r="B5" s="242" t="s">
        <v>29</v>
      </c>
      <c r="C5" s="242" t="s">
        <v>1073</v>
      </c>
      <c r="D5" s="242" t="s">
        <v>1695</v>
      </c>
      <c r="E5" s="242" t="s">
        <v>1192</v>
      </c>
      <c r="F5" s="243" t="s">
        <v>1074</v>
      </c>
    </row>
    <row r="6" spans="1:6">
      <c r="A6" s="244" t="s">
        <v>46</v>
      </c>
      <c r="B6" s="244" t="s">
        <v>34</v>
      </c>
      <c r="C6" s="244" t="s">
        <v>1035</v>
      </c>
      <c r="D6" s="244" t="s">
        <v>1036</v>
      </c>
      <c r="E6" s="244" t="s">
        <v>1696</v>
      </c>
      <c r="F6" s="245" t="s">
        <v>1190</v>
      </c>
    </row>
    <row r="7" spans="1:6">
      <c r="A7" s="242" t="s">
        <v>83</v>
      </c>
      <c r="B7" s="242" t="s">
        <v>11</v>
      </c>
      <c r="C7" s="242" t="s">
        <v>731</v>
      </c>
      <c r="D7" s="242" t="s">
        <v>1697</v>
      </c>
      <c r="E7" s="242" t="s">
        <v>810</v>
      </c>
      <c r="F7" s="243" t="s">
        <v>703</v>
      </c>
    </row>
    <row r="8" spans="1:6">
      <c r="A8" s="244" t="s">
        <v>83</v>
      </c>
      <c r="B8" s="244" t="s">
        <v>11</v>
      </c>
      <c r="C8" s="244" t="s">
        <v>1075</v>
      </c>
      <c r="D8" s="244" t="s">
        <v>1698</v>
      </c>
      <c r="E8" s="244" t="s">
        <v>1191</v>
      </c>
      <c r="F8" s="245" t="s">
        <v>1063</v>
      </c>
    </row>
    <row r="9" spans="1:6">
      <c r="A9" s="242" t="s">
        <v>83</v>
      </c>
      <c r="B9" s="242" t="s">
        <v>11</v>
      </c>
      <c r="C9" s="242" t="s">
        <v>732</v>
      </c>
      <c r="D9" s="242" t="s">
        <v>1699</v>
      </c>
      <c r="E9" s="242" t="s">
        <v>733</v>
      </c>
      <c r="F9" s="243" t="s">
        <v>734</v>
      </c>
    </row>
    <row r="10" spans="1:6">
      <c r="A10" s="244" t="s">
        <v>83</v>
      </c>
      <c r="B10" s="244" t="s">
        <v>11</v>
      </c>
      <c r="C10" s="244" t="s">
        <v>1076</v>
      </c>
      <c r="D10" s="244" t="s">
        <v>1700</v>
      </c>
      <c r="E10" s="244" t="s">
        <v>1077</v>
      </c>
      <c r="F10" s="245" t="s">
        <v>1070</v>
      </c>
    </row>
    <row r="11" spans="1:6">
      <c r="A11" s="242" t="s">
        <v>83</v>
      </c>
      <c r="B11" s="242" t="s">
        <v>11</v>
      </c>
      <c r="C11" s="242" t="s">
        <v>994</v>
      </c>
      <c r="D11" s="242" t="s">
        <v>1701</v>
      </c>
      <c r="E11" s="242" t="s">
        <v>1191</v>
      </c>
      <c r="F11" s="243" t="s">
        <v>1082</v>
      </c>
    </row>
    <row r="12" spans="1:6">
      <c r="A12" s="244" t="s">
        <v>83</v>
      </c>
      <c r="B12" s="244" t="s">
        <v>26</v>
      </c>
      <c r="C12" s="244" t="s">
        <v>1079</v>
      </c>
      <c r="D12" s="244" t="s">
        <v>1702</v>
      </c>
      <c r="E12" s="244" t="s">
        <v>1193</v>
      </c>
      <c r="F12" s="245" t="s">
        <v>1070</v>
      </c>
    </row>
  </sheetData>
  <conditionalFormatting sqref="A2:D7 F2:F7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conditionalFormatting sqref="A8:D10 F8:F10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{732FE25D-FF0B-42A5-AF5C-8E28024A8633}</x14:id>
        </ext>
      </extLst>
    </cfRule>
  </conditionalFormatting>
  <conditionalFormatting sqref="A11:D12 F11:F1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{DCD09827-E922-4858-ABC5-AF6FF4C7251B}</x14:id>
        </ext>
      </extLst>
    </cfRule>
  </conditionalFormatting>
  <conditionalFormatting sqref="E2:E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{83829766-D3EE-4F3B-B12A-953383CB4272}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A2:D7 F2:F7</xm:sqref>
        </x14:conditionalFormatting>
        <x14:conditionalFormatting xmlns:xm="http://schemas.microsoft.com/office/excel/2006/main">
          <x14:cfRule type="dataBar" id="{732FE25D-FF0B-42A5-AF5C-8E28024A86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A8:D10 F8:F10</xm:sqref>
        </x14:conditionalFormatting>
        <x14:conditionalFormatting xmlns:xm="http://schemas.microsoft.com/office/excel/2006/main">
          <x14:cfRule type="dataBar" id="{DCD09827-E922-4858-ABC5-AF6FF4C725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A11:D12 F11:F12</xm:sqref>
        </x14:conditionalFormatting>
        <x14:conditionalFormatting xmlns:xm="http://schemas.microsoft.com/office/excel/2006/main">
          <x14:cfRule type="dataBar" id="{83829766-D3EE-4F3B-B12A-953383CB42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فهرست</vt:lpstr>
      <vt:lpstr>بورس و فرابورس</vt:lpstr>
      <vt:lpstr>ارزش بورس 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 </vt:lpstr>
      <vt:lpstr>معاملات فرابورس-صنایع-تعداد</vt:lpstr>
      <vt:lpstr>معاملات بورس کالا و انرژی</vt:lpstr>
      <vt:lpstr>شاخص ها</vt:lpstr>
      <vt:lpstr>نمودار شاخص بورس و فرابورس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 </vt:lpstr>
      <vt:lpstr>خرید و فروش حقیقی و حقوقی </vt:lpstr>
      <vt:lpstr>نسبت معاملات حقیقی و حقوقی </vt:lpstr>
      <vt:lpstr>صندوق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2018-10-03T07:54:13Z</dcterms:modified>
</cp:coreProperties>
</file>